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defaultThemeVersion="166925"/>
  <mc:AlternateContent xmlns:mc="http://schemas.openxmlformats.org/markup-compatibility/2006">
    <mc:Choice Requires="x15">
      <x15ac:absPath xmlns:x15ac="http://schemas.microsoft.com/office/spreadsheetml/2010/11/ac" url="/Users/terrencegray/Desktop/SMU/SMU_Homework/units_01_excel/"/>
    </mc:Choice>
  </mc:AlternateContent>
  <xr:revisionPtr revIDLastSave="0" documentId="13_ncr:1_{23804623-9E69-E440-AC0A-26A5131A4D2E}" xr6:coauthVersionLast="44" xr6:coauthVersionMax="44" xr10:uidLastSave="{00000000-0000-0000-0000-000000000000}"/>
  <bookViews>
    <workbookView xWindow="-160" yWindow="740" windowWidth="25600" windowHeight="14940" activeTab="5" xr2:uid="{00000000-000D-0000-FFFF-FFFF00000000}"/>
  </bookViews>
  <sheets>
    <sheet name="Instructions - Checklist" sheetId="3" r:id="rId1"/>
    <sheet name="Sheet2" sheetId="2" r:id="rId2"/>
    <sheet name="Sheet4" sheetId="4" r:id="rId3"/>
    <sheet name="Sheet5" sheetId="5" r:id="rId4"/>
    <sheet name="Sheet6" sheetId="6" r:id="rId5"/>
    <sheet name="Sheet7" sheetId="7" r:id="rId6"/>
    <sheet name="Bonus" sheetId="8" r:id="rId7"/>
    <sheet name="Stater Sheet" sheetId="1" r:id="rId8"/>
  </sheets>
  <definedNames>
    <definedName name="_xlnm._FilterDatabase" localSheetId="7" hidden="1">'Stater Sheet'!$A$1:$T$4115</definedName>
  </definedNames>
  <calcPr calcId="181029"/>
  <pivotCaches>
    <pivotCache cacheId="4" r:id="rId9"/>
    <pivotCache cacheId="5"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O4115" i="1" l="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J13" i="8" l="1"/>
  <c r="J12" i="8"/>
  <c r="J11" i="8"/>
  <c r="J10" i="8"/>
  <c r="J9" i="8"/>
  <c r="J8" i="8"/>
  <c r="J7" i="8"/>
  <c r="J6" i="8"/>
  <c r="J5" i="8"/>
  <c r="J4" i="8"/>
  <c r="J3" i="8"/>
  <c r="J2" i="8"/>
  <c r="I13" i="8"/>
  <c r="I12" i="8"/>
  <c r="I11" i="8"/>
  <c r="I10" i="8"/>
  <c r="I9" i="8"/>
  <c r="I8" i="8"/>
  <c r="I7" i="8"/>
  <c r="I6" i="8"/>
  <c r="I5" i="8"/>
  <c r="I4" i="8"/>
  <c r="I3" i="8"/>
  <c r="I2" i="8"/>
  <c r="D13" i="8"/>
  <c r="C13" i="8"/>
  <c r="B13" i="8"/>
  <c r="B3" i="8"/>
  <c r="D3" i="8"/>
  <c r="C3" i="8"/>
  <c r="D12" i="8"/>
  <c r="D11" i="8"/>
  <c r="D10" i="8"/>
  <c r="D9" i="8"/>
  <c r="D8" i="8"/>
  <c r="D7" i="8"/>
  <c r="D6" i="8"/>
  <c r="D5" i="8"/>
  <c r="D4" i="8"/>
  <c r="D2" i="8"/>
  <c r="C12" i="8"/>
  <c r="C11" i="8"/>
  <c r="C10" i="8"/>
  <c r="C9" i="8"/>
  <c r="C8" i="8"/>
  <c r="C7" i="8"/>
  <c r="C6" i="8"/>
  <c r="C5" i="8"/>
  <c r="C4" i="8"/>
  <c r="C2" i="8"/>
  <c r="B12" i="8"/>
  <c r="B11" i="8"/>
  <c r="E11" i="8" s="1"/>
  <c r="B10" i="8"/>
  <c r="E10" i="8" s="1"/>
  <c r="B9" i="8"/>
  <c r="B8" i="8"/>
  <c r="B7" i="8"/>
  <c r="E7" i="8" s="1"/>
  <c r="B6" i="8"/>
  <c r="E6" i="8" s="1"/>
  <c r="B5" i="8"/>
  <c r="B4" i="8"/>
  <c r="B2" i="8"/>
  <c r="E2" i="8" s="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E3" i="8" l="1"/>
  <c r="G3" i="8" s="1"/>
  <c r="G6" i="8"/>
  <c r="G2" i="8"/>
  <c r="G7" i="8"/>
  <c r="G11" i="8"/>
  <c r="E4" i="8"/>
  <c r="F4" i="8" s="1"/>
  <c r="E8" i="8"/>
  <c r="H8" i="8" s="1"/>
  <c r="E12" i="8"/>
  <c r="H12" i="8" s="1"/>
  <c r="G4" i="8"/>
  <c r="F2" i="8"/>
  <c r="H2" i="8"/>
  <c r="E5" i="8"/>
  <c r="H5" i="8" s="1"/>
  <c r="E9" i="8"/>
  <c r="F9" i="8" s="1"/>
  <c r="E13" i="8"/>
  <c r="G13" i="8" s="1"/>
  <c r="G10" i="8"/>
  <c r="F6" i="8"/>
  <c r="F10" i="8"/>
  <c r="H6" i="8"/>
  <c r="H10" i="8"/>
  <c r="H3" i="8"/>
  <c r="F7" i="8"/>
  <c r="F11" i="8"/>
  <c r="H7" i="8"/>
  <c r="H11" i="8"/>
  <c r="F3" i="8"/>
  <c r="F5" i="8" l="1"/>
  <c r="F8" i="8"/>
  <c r="G9" i="8"/>
  <c r="G5" i="8"/>
  <c r="F12" i="8"/>
  <c r="H4" i="8"/>
  <c r="H13" i="8"/>
  <c r="F13" i="8"/>
  <c r="G12" i="8"/>
  <c r="H9" i="8"/>
  <c r="G8" i="8"/>
</calcChain>
</file>

<file path=xl/sharedStrings.xml><?xml version="1.0" encoding="utf-8"?>
<sst xmlns="http://schemas.openxmlformats.org/spreadsheetml/2006/main" count="33177" uniqueCount="8462">
  <si>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</si>
  <si>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</si>
  <si>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</si>
  <si>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</si>
  <si>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</si>
  <si>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</si>
  <si>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</si>
  <si>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</si>
  <si>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</si>
  <si>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</si>
  <si>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</si>
  <si>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</si>
  <si>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</si>
  <si>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</si>
  <si>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</si>
  <si>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</si>
  <si>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</si>
  <si>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</si>
  <si>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</si>
  <si>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</si>
  <si>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</si>
  <si>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</si>
  <si>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</si>
  <si>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</si>
  <si>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</si>
  <si>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</si>
  <si>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</si>
  <si>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</si>
  <si>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</si>
  <si>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</si>
  <si>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</si>
  <si>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</si>
  <si>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</si>
  <si>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</si>
  <si>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</si>
  <si>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</si>
  <si>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</si>
  <si>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</si>
  <si>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</si>
  <si>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</si>
  <si>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</si>
  <si>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</si>
  <si>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</si>
  <si>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</si>
  <si>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</si>
  <si>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</si>
  <si>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</si>
  <si>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</si>
  <si>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</si>
  <si>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</si>
  <si>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</si>
  <si>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</si>
  <si>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</si>
  <si>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</si>
  <si>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</si>
  <si>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</si>
  <si>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</si>
  <si>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</si>
  <si>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</si>
  <si>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</si>
  <si>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</si>
  <si>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</si>
  <si>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</si>
  <si>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</si>
  <si>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</si>
  <si>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</si>
  <si>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</si>
  <si>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</si>
  <si>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</si>
  <si>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</si>
  <si>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</si>
  <si>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</si>
  <si>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</si>
  <si>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</si>
  <si>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</si>
  <si>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</si>
  <si>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</si>
  <si>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</si>
  <si>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</si>
  <si>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</si>
  <si>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</si>
  <si>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</si>
  <si>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</si>
  <si>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</si>
  <si>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</si>
  <si>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</si>
  <si>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</si>
  <si>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</si>
  <si>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</si>
  <si>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</si>
  <si>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</si>
  <si>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</si>
  <si>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</si>
  <si>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</si>
  <si>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</si>
  <si>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</si>
  <si>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</si>
  <si>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</si>
  <si>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</si>
  <si>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</si>
  <si>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</si>
  <si>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</si>
  <si>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</si>
  <si>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</si>
  <si>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</si>
  <si>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</si>
  <si>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</si>
  <si>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</si>
  <si>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</si>
  <si>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</si>
  <si>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</si>
  <si>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</si>
  <si>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</si>
  <si>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</si>
  <si>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</si>
  <si>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</si>
  <si>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</si>
  <si>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</si>
  <si>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</si>
  <si>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</si>
  <si>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</si>
  <si>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</si>
  <si>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</si>
  <si>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</si>
  <si>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</si>
  <si>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</si>
  <si>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</si>
  <si>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</si>
  <si>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</si>
  <si>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</si>
  <si>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</si>
  <si>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</si>
  <si>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</si>
  <si>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</si>
  <si>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</si>
  <si>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</si>
  <si>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</si>
  <si>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</si>
  <si>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</si>
  <si>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</si>
  <si>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</si>
  <si>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</si>
  <si>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</si>
  <si>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</si>
  <si>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</si>
  <si>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</si>
  <si>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</si>
  <si>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</si>
  <si>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</si>
  <si>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</si>
  <si>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</si>
  <si>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</si>
  <si>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</si>
  <si>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</si>
  <si>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</si>
  <si>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</si>
  <si>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</si>
  <si>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</si>
  <si>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</si>
  <si>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</si>
  <si>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</si>
  <si>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</si>
  <si>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</si>
  <si>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</si>
  <si>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</si>
  <si>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</si>
  <si>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</si>
  <si>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</si>
  <si>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</si>
  <si>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</si>
  <si>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</si>
  <si>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</si>
  <si>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</si>
  <si>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</si>
  <si>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</si>
  <si>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</si>
  <si>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</si>
  <si>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</si>
  <si>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</si>
  <si>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</si>
  <si>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</si>
  <si>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</si>
  <si>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</si>
  <si>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</si>
  <si>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</si>
  <si>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</si>
  <si>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</si>
  <si>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</si>
  <si>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</si>
  <si>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</si>
  <si>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</si>
  <si>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</si>
  <si>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</si>
  <si>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</si>
  <si>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</si>
  <si>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</si>
  <si>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</si>
  <si>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</si>
  <si>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</si>
  <si>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</si>
  <si>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</si>
  <si>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</si>
  <si>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</si>
  <si>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</si>
  <si>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</si>
  <si>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</si>
  <si>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</si>
  <si>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</si>
  <si>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</si>
  <si>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</si>
  <si>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</si>
  <si>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</si>
  <si>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</si>
  <si>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</si>
  <si>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</si>
  <si>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</si>
  <si>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</si>
  <si>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</si>
  <si>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</si>
  <si>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</si>
  <si>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</si>
  <si>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</si>
  <si>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</si>
  <si>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</si>
  <si>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</si>
  <si>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</si>
  <si>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</si>
  <si>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</si>
  <si>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</si>
  <si>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</si>
  <si>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</si>
  <si>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</si>
  <si>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</si>
  <si>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</si>
  <si>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</si>
  <si>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</si>
  <si>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</si>
  <si>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</si>
  <si>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</si>
  <si>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</si>
  <si>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</si>
  <si>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</si>
  <si>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</si>
  <si>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</si>
  <si>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</si>
  <si>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</si>
  <si>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</si>
  <si>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</si>
  <si>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</si>
  <si>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</si>
  <si>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</si>
  <si>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</si>
  <si>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</si>
  <si>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</si>
  <si>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</si>
  <si>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</si>
  <si>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</si>
  <si>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</si>
  <si>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</si>
  <si>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</si>
  <si>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</si>
  <si>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</si>
  <si>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</si>
  <si>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</si>
  <si>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</si>
  <si>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</si>
  <si>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</si>
  <si>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</si>
  <si>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</si>
  <si>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</si>
  <si>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</si>
  <si>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</si>
  <si>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</si>
  <si>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</si>
  <si>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</si>
  <si>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</si>
  <si>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</si>
  <si>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</si>
  <si>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</si>
  <si>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</si>
  <si>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</si>
  <si>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</si>
  <si>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</si>
  <si>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</si>
  <si>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</si>
  <si>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</si>
  <si>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</si>
  <si>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</si>
  <si>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</si>
  <si>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</si>
  <si>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</si>
  <si>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</si>
  <si>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</si>
  <si>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</si>
  <si>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</si>
  <si>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</si>
  <si>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</si>
  <si>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</si>
  <si>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</si>
  <si>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</si>
  <si>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</si>
  <si>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</si>
  <si>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</si>
  <si>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</si>
  <si>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</si>
  <si>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</si>
  <si>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</si>
  <si>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</si>
  <si>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</si>
  <si>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</si>
  <si>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</si>
  <si>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</si>
  <si>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</si>
  <si>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</si>
  <si>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</si>
  <si>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</si>
  <si>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</si>
  <si>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</si>
  <si>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</si>
  <si>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</si>
  <si>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</si>
  <si>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</si>
  <si>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</si>
  <si>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</si>
  <si>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</si>
  <si>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</si>
  <si>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</si>
  <si>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</si>
  <si>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</si>
  <si>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</si>
  <si>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</si>
  <si>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</si>
  <si>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</si>
  <si>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</si>
  <si>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</si>
  <si>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</si>
  <si>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</si>
  <si>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</si>
  <si>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</si>
  <si>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</si>
  <si>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</si>
  <si>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</si>
  <si>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</si>
  <si>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</si>
  <si>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</si>
  <si>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</si>
  <si>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</si>
  <si>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</si>
  <si>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</si>
  <si>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</si>
  <si>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</si>
  <si>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</si>
  <si>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</si>
  <si>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</si>
  <si>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</si>
  <si>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</si>
  <si>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</si>
  <si>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</si>
  <si>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</si>
  <si>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</si>
  <si>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</si>
  <si>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</si>
  <si>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</si>
  <si>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</si>
  <si>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</si>
  <si>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</si>
  <si>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</si>
  <si>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</si>
  <si>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</si>
  <si>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</si>
  <si>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</si>
  <si>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</si>
  <si>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</si>
  <si>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</si>
  <si>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</si>
  <si>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</si>
  <si>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</si>
  <si>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</si>
  <si>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</si>
  <si>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</si>
  <si>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</si>
  <si>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</si>
  <si>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</si>
  <si>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</si>
  <si>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</si>
  <si>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</si>
  <si>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</si>
  <si>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</si>
  <si>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</si>
  <si>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</si>
  <si>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</si>
  <si>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</si>
  <si>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</si>
  <si>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</si>
  <si>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</si>
  <si>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</si>
  <si>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</si>
  <si>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</si>
  <si>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</si>
  <si>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</si>
  <si>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</si>
  <si>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</si>
  <si>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</si>
  <si>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</si>
  <si>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</si>
  <si>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</si>
  <si>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</si>
  <si>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</si>
  <si>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</si>
  <si>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</si>
  <si>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</si>
  <si>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</si>
  <si>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</si>
  <si>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</si>
  <si>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</si>
  <si>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</si>
  <si>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</si>
  <si>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</si>
  <si>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</si>
  <si>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</si>
  <si>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</si>
  <si>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</si>
  <si>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</si>
  <si>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</si>
  <si>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</si>
  <si>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</si>
  <si>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</si>
  <si>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</si>
  <si>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</si>
  <si>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</si>
  <si>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</si>
  <si>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</si>
  <si>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</si>
  <si>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</si>
  <si>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</si>
  <si>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</si>
  <si>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</si>
  <si>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</si>
  <si>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</si>
  <si>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</si>
  <si>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</si>
  <si>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</si>
  <si>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</si>
  <si>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</si>
  <si>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</si>
  <si>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</si>
  <si>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</si>
  <si>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</si>
  <si>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</si>
  <si>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</si>
  <si>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</si>
  <si>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</si>
  <si>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</si>
  <si>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</si>
  <si>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</si>
  <si>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</si>
  <si>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</si>
  <si>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</si>
  <si>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</si>
  <si>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</si>
  <si>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</si>
  <si>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</si>
  <si>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</si>
  <si>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</si>
  <si>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</si>
  <si>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</si>
  <si>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</si>
  <si>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</si>
  <si>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</si>
  <si>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</si>
  <si>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</si>
  <si>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</si>
  <si>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</si>
  <si>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</si>
  <si>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</si>
  <si>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</si>
  <si>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</si>
  <si>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</si>
  <si>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</si>
  <si>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</si>
  <si>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</si>
  <si>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</si>
  <si>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</si>
  <si>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</si>
  <si>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</si>
  <si>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</si>
  <si>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</si>
  <si>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</si>
  <si>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</si>
  <si>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</si>
  <si>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</si>
  <si>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</si>
  <si>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</si>
  <si>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</si>
  <si>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</si>
  <si>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</si>
  <si>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</si>
  <si>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</si>
  <si>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</si>
  <si>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</si>
  <si>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</si>
  <si>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</si>
  <si>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</si>
  <si>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</si>
  <si>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</si>
  <si>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</si>
  <si>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</si>
  <si>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</si>
  <si>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</si>
  <si>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</si>
  <si>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</si>
  <si>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</si>
  <si>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</si>
  <si>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</si>
  <si>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</si>
  <si>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</si>
  <si>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</si>
  <si>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</si>
  <si>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</si>
  <si>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</si>
  <si>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</si>
  <si>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</si>
  <si>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</si>
  <si>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</si>
  <si>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</si>
  <si>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</si>
  <si>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</si>
  <si>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</si>
  <si>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</si>
  <si>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</si>
  <si>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</si>
  <si>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</si>
  <si>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</si>
  <si>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</si>
  <si>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</si>
  <si>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</si>
  <si>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</si>
  <si>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</si>
  <si>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</si>
  <si>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</si>
  <si>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</si>
  <si>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</si>
  <si>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</si>
  <si>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</si>
  <si>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</si>
  <si>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</si>
  <si>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</si>
  <si>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</si>
  <si>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</si>
  <si>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</si>
  <si>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</si>
  <si>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</si>
  <si>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</si>
  <si>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</si>
  <si>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</si>
  <si>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</si>
  <si>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</si>
  <si>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</si>
  <si>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</si>
  <si>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</si>
  <si>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</si>
  <si>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</si>
  <si>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</si>
  <si>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</si>
  <si>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</si>
  <si>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</si>
  <si>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</si>
  <si>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</si>
  <si>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</si>
  <si>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</si>
  <si>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</si>
  <si>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</si>
  <si>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</si>
  <si>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</si>
  <si>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</si>
  <si>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</si>
  <si>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</si>
  <si>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</si>
  <si>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</si>
  <si>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</si>
  <si>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</si>
  <si>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</si>
  <si>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</si>
  <si>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</si>
  <si>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</si>
  <si>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</si>
  <si>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</si>
  <si>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</si>
  <si>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</si>
  <si>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</si>
  <si>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</si>
  <si>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</si>
  <si>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</si>
  <si>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</si>
  <si>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</si>
  <si>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</si>
  <si>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</si>
  <si>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</si>
  <si>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</si>
  <si>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</si>
  <si>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</si>
  <si>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</si>
  <si>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</si>
  <si>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</si>
  <si>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</si>
  <si>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</si>
  <si>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</si>
  <si>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</si>
  <si>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</si>
  <si>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</si>
  <si>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</si>
  <si>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</si>
  <si>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</si>
  <si>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</si>
  <si>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</si>
  <si>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</si>
  <si>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</si>
  <si>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</si>
  <si>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</si>
  <si>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</si>
  <si>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</si>
  <si>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</si>
  <si>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</si>
  <si>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</si>
  <si>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</si>
  <si>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</si>
  <si>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</si>
  <si>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</si>
  <si>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</si>
  <si>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</si>
  <si>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</si>
  <si>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</si>
  <si>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</si>
  <si>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</si>
  <si>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</si>
  <si>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</si>
  <si>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</si>
  <si>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</si>
  <si>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</si>
  <si>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</si>
  <si>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</si>
  <si>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</si>
  <si>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</si>
  <si>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</si>
  <si>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</si>
  <si>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</si>
  <si>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</si>
  <si>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</si>
  <si>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</si>
  <si>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</si>
  <si>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</si>
  <si>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</si>
  <si>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</si>
  <si>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</si>
  <si>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</si>
  <si>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</si>
  <si>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</si>
  <si>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</si>
  <si>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</si>
  <si>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</si>
  <si>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</si>
  <si>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</si>
  <si>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</si>
  <si>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</si>
  <si>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</si>
  <si>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</si>
  <si>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</si>
  <si>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</si>
  <si>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</si>
  <si>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</si>
  <si>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</si>
  <si>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</si>
  <si>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</si>
  <si>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</si>
  <si>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</si>
  <si>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</si>
  <si>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</si>
  <si>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</si>
  <si>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</si>
  <si>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</si>
  <si>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</si>
  <si>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</si>
  <si>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</si>
  <si>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</si>
  <si>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</si>
  <si>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</si>
  <si>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</si>
  <si>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</si>
  <si>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</si>
  <si>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</si>
  <si>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</si>
  <si>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</si>
  <si>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</si>
  <si>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</si>
  <si>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</si>
  <si>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</si>
  <si>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</si>
  <si>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</si>
  <si>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</si>
  <si>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</si>
  <si>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</si>
  <si>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</si>
  <si>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</si>
  <si>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</si>
  <si>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</si>
  <si>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</si>
  <si>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</si>
  <si>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</si>
  <si>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</si>
  <si>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</si>
  <si>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</si>
  <si>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</si>
  <si>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</si>
  <si>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</si>
  <si>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</si>
  <si>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</si>
  <si>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</si>
  <si>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</si>
  <si>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</si>
  <si>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</si>
  <si>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</si>
  <si>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</si>
  <si>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</si>
  <si>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</si>
  <si>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</si>
  <si>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</si>
  <si>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</si>
  <si>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</si>
  <si>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</si>
  <si>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</si>
  <si>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</si>
  <si>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</si>
  <si>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</si>
  <si>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</si>
  <si>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</si>
  <si>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</si>
  <si>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</si>
  <si>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</si>
  <si>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</si>
  <si>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</si>
  <si>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</si>
  <si>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</si>
  <si>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</si>
  <si>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</si>
  <si>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</si>
  <si>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</si>
  <si>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</si>
  <si>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</si>
  <si>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</si>
  <si>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</si>
  <si>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</si>
  <si>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</si>
  <si>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</si>
  <si>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</si>
  <si>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</si>
  <si>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</si>
  <si>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</si>
  <si>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</si>
  <si>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</si>
  <si>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</si>
  <si>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</si>
  <si>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</si>
  <si>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</si>
  <si>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</si>
  <si>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</si>
  <si>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</si>
  <si>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</si>
  <si>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</si>
  <si>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</si>
  <si>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</si>
  <si>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</si>
  <si>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</si>
  <si>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</si>
  <si>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</si>
  <si>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</si>
  <si>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</si>
  <si>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</si>
  <si>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</si>
  <si>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</si>
  <si>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</si>
  <si>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</si>
  <si>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</si>
  <si>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</si>
  <si>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</si>
  <si>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</si>
  <si>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</si>
  <si>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</si>
  <si>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</si>
  <si>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</si>
  <si>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</si>
  <si>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</si>
  <si>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</si>
  <si>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</si>
  <si>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</si>
  <si>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</si>
  <si>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</si>
  <si>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</si>
  <si>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</si>
  <si>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</si>
  <si>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</si>
  <si>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</si>
  <si>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</si>
  <si>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</si>
  <si>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</si>
  <si>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</si>
  <si>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</si>
  <si>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</si>
  <si>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</si>
  <si>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</si>
  <si>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</si>
  <si>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</si>
  <si>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</si>
  <si>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</si>
  <si>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</si>
  <si>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</si>
  <si>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</si>
  <si>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</si>
  <si>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</si>
  <si>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</si>
  <si>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</si>
  <si>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</si>
  <si>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</si>
  <si>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</si>
  <si>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</si>
  <si>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</si>
  <si>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</si>
  <si>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</si>
  <si>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</si>
  <si>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</si>
  <si>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</si>
  <si>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</si>
  <si>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</si>
  <si>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</si>
  <si>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</si>
  <si>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</si>
  <si>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</si>
  <si>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</si>
  <si>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</si>
  <si>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</si>
  <si>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</si>
  <si>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</si>
  <si>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</si>
  <si>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</si>
  <si>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</si>
  <si>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</si>
  <si>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</si>
  <si>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</si>
  <si>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</si>
  <si>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</si>
  <si>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</si>
  <si>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</si>
  <si>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</si>
  <si>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</si>
  <si>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</si>
  <si>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</si>
  <si>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</si>
  <si>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</si>
  <si>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</si>
  <si>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</si>
  <si>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</si>
  <si>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</si>
  <si>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</si>
  <si>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</si>
  <si>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</si>
  <si>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</si>
  <si>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</si>
  <si>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</si>
  <si>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</si>
  <si>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</si>
  <si>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</si>
  <si>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</si>
  <si>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</si>
  <si>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</si>
  <si>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</si>
  <si>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</si>
  <si>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</si>
  <si>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</si>
  <si>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</si>
  <si>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</si>
  <si>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</si>
  <si>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</si>
  <si>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</si>
  <si>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</si>
  <si>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</si>
  <si>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</si>
  <si>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</si>
  <si>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</si>
  <si>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</si>
  <si>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</si>
  <si>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</si>
  <si>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</si>
  <si>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</si>
  <si>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</si>
  <si>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</si>
  <si>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</si>
  <si>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</si>
  <si>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</si>
  <si>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</si>
  <si>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</si>
  <si>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</si>
  <si>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</si>
  <si>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</si>
  <si>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</si>
  <si>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</si>
  <si>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</si>
  <si>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</si>
  <si>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</si>
  <si>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</si>
  <si>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</si>
  <si>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</si>
  <si>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</si>
  <si>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</si>
  <si>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</si>
  <si>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</si>
  <si>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</si>
  <si>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</si>
  <si>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</si>
  <si>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</si>
  <si>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</si>
  <si>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</si>
  <si>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</si>
  <si>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</si>
  <si>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</si>
  <si>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</si>
  <si>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</si>
  <si>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</si>
  <si>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</si>
  <si>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</si>
  <si>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</si>
  <si>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</si>
  <si>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</si>
  <si>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</si>
  <si>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</si>
  <si>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</si>
  <si>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</si>
  <si>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</si>
  <si>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</si>
  <si>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</si>
  <si>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</si>
  <si>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</si>
  <si>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</si>
  <si>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</si>
  <si>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</si>
  <si>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</si>
  <si>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</si>
  <si>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</si>
  <si>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</si>
  <si>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</si>
  <si>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</si>
  <si>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</si>
  <si>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</si>
  <si>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</si>
  <si>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</si>
  <si>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</si>
  <si>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</si>
  <si>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</si>
  <si>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</si>
  <si>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</si>
  <si>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</si>
  <si>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</si>
  <si>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</si>
  <si>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</si>
  <si>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</si>
  <si>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</si>
  <si>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</si>
  <si>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</si>
  <si>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</si>
  <si>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</si>
  <si>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</si>
  <si>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</si>
  <si>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</si>
  <si>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</si>
  <si>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</si>
  <si>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</si>
  <si>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</si>
  <si>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</si>
  <si>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</si>
  <si>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</si>
  <si>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</si>
  <si>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</si>
  <si>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</si>
  <si>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</si>
  <si>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</si>
  <si>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</si>
  <si>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</si>
  <si>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</si>
  <si>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</si>
  <si>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</si>
  <si>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</si>
  <si>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</si>
  <si>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</si>
  <si>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</si>
  <si>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</si>
  <si>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</si>
  <si>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</si>
  <si>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</si>
  <si>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</si>
  <si>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</si>
  <si>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</si>
  <si>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</si>
  <si>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</si>
  <si>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</si>
  <si>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</si>
  <si>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</si>
  <si>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</si>
  <si>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</si>
  <si>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</si>
  <si>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</si>
  <si>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</si>
  <si>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</si>
  <si>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</si>
  <si>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</si>
  <si>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</si>
  <si>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</si>
  <si>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</si>
  <si>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</si>
  <si>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</si>
  <si>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</si>
  <si>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</si>
  <si>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</si>
  <si>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</si>
  <si>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</si>
  <si>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</si>
  <si>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</si>
  <si>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</si>
  <si>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</si>
  <si>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</si>
  <si>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</si>
  <si>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</si>
  <si>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</si>
  <si>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</si>
  <si>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</si>
  <si>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</si>
  <si>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</si>
  <si>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</si>
  <si>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</si>
  <si>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</si>
  <si>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</si>
  <si>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</si>
  <si>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</si>
  <si>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</si>
  <si>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</si>
  <si>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</si>
  <si>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</si>
  <si>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</si>
  <si>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</si>
  <si>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</si>
  <si>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</si>
  <si>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</si>
  <si>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</si>
  <si>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</si>
  <si>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</si>
  <si>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</si>
  <si>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</si>
  <si>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</si>
  <si>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</si>
  <si>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</si>
  <si>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</si>
  <si>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</si>
  <si>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</si>
  <si>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</si>
  <si>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</si>
  <si>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</si>
  <si>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</si>
  <si>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</si>
  <si>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</si>
  <si>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</si>
  <si>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</si>
  <si>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</si>
  <si>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</si>
  <si>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</si>
  <si>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</si>
  <si>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</si>
  <si>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</si>
  <si>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</si>
  <si>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</si>
  <si>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</si>
  <si>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</si>
  <si>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</si>
  <si>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</si>
  <si>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</si>
  <si>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</si>
  <si>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</si>
  <si>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</si>
  <si>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</si>
  <si>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</si>
  <si>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</si>
  <si>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</si>
  <si>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</si>
  <si>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</si>
  <si>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</si>
  <si>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</si>
  <si>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</si>
  <si>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</si>
  <si>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</si>
  <si>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</si>
  <si>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</si>
  <si>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</si>
  <si>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</si>
  <si>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</si>
  <si>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</si>
  <si>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</si>
  <si>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</si>
  <si>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</si>
  <si>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</si>
  <si>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</si>
  <si>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</si>
  <si>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</si>
  <si>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</si>
  <si>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</si>
  <si>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</si>
  <si>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</si>
  <si>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</si>
  <si>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</si>
  <si>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</si>
  <si>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</si>
  <si>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</si>
  <si>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</si>
  <si>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</si>
  <si>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</si>
  <si>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</si>
  <si>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</si>
  <si>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</si>
  <si>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</si>
  <si>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</si>
  <si>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</si>
  <si>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</si>
  <si>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</si>
  <si>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</si>
  <si>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</si>
  <si>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</si>
  <si>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</si>
  <si>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</si>
  <si>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</si>
  <si>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</si>
  <si>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</si>
  <si>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</si>
  <si>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</si>
  <si>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</si>
  <si>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</si>
  <si>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</si>
  <si>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</si>
  <si>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</si>
  <si>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</si>
  <si>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</si>
  <si>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</si>
  <si>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</si>
  <si>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</si>
  <si>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</si>
  <si>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</si>
  <si>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</si>
  <si>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</si>
  <si>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</si>
  <si>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</si>
  <si>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</si>
  <si>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</si>
  <si>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</si>
  <si>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</si>
  <si>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</si>
  <si>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</si>
  <si>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</si>
  <si>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</si>
  <si>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</si>
  <si>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</si>
  <si>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</si>
  <si>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</si>
  <si>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</si>
  <si>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</si>
  <si>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</si>
  <si>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</si>
  <si>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</si>
  <si>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</si>
  <si>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</si>
  <si>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</si>
  <si>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</si>
  <si>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</si>
  <si>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</si>
  <si>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</si>
  <si>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</si>
  <si>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</si>
  <si>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</si>
  <si>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</si>
  <si>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</si>
  <si>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</si>
  <si>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</si>
  <si>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</si>
  <si>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</si>
  <si>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</si>
  <si>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</si>
  <si>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</si>
  <si>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</si>
  <si>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</si>
  <si>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</si>
  <si>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</si>
  <si>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</si>
  <si>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</si>
  <si>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</si>
  <si>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</si>
  <si>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</si>
  <si>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</si>
  <si>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</si>
  <si>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</si>
  <si>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</si>
  <si>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</si>
  <si>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</si>
  <si>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</si>
  <si>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</si>
  <si>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</si>
  <si>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</si>
  <si>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</si>
  <si>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</si>
  <si>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</si>
  <si>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</si>
  <si>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</si>
  <si>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</si>
  <si>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</si>
  <si>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</si>
  <si>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</si>
  <si>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</si>
  <si>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</si>
  <si>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</si>
  <si>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</si>
  <si>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</si>
  <si>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</si>
  <si>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</si>
  <si>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</si>
  <si>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</si>
  <si>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</si>
  <si>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</si>
  <si>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</si>
  <si>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</si>
  <si>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</si>
  <si>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</si>
  <si>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</si>
  <si>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</si>
  <si>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</si>
  <si>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</si>
  <si>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</si>
  <si>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</si>
  <si>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</si>
  <si>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</si>
  <si>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</si>
  <si>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</si>
  <si>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</si>
  <si>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</si>
  <si>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</si>
  <si>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</si>
  <si>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</si>
  <si>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</si>
  <si>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</si>
  <si>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</si>
  <si>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</si>
  <si>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</si>
  <si>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</si>
  <si>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</si>
  <si>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</si>
  <si>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</si>
  <si>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</si>
  <si>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</si>
  <si>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</si>
  <si>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</si>
  <si>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</si>
  <si>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</si>
  <si>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</si>
  <si>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</si>
  <si>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</si>
  <si>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</si>
  <si>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</si>
  <si>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</si>
  <si>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</si>
  <si>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</si>
  <si>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</si>
  <si>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</si>
  <si>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</si>
  <si>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</si>
  <si>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</si>
  <si>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</si>
  <si>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</si>
  <si>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</si>
  <si>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</si>
  <si>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</si>
  <si>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</si>
  <si>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</si>
  <si>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</si>
  <si>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</si>
  <si>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</si>
  <si>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</si>
  <si>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</si>
  <si>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</si>
  <si>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</si>
  <si>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</si>
  <si>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</si>
  <si>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</si>
  <si>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</si>
  <si>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</si>
  <si>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</si>
  <si>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</si>
  <si>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</si>
  <si>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</si>
  <si>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</si>
  <si>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</si>
  <si>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</si>
  <si>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</si>
  <si>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</si>
  <si>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</si>
  <si>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</si>
  <si>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</si>
  <si>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</si>
  <si>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</si>
  <si>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</si>
  <si>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</si>
  <si>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</si>
  <si>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</si>
  <si>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</si>
  <si>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</si>
  <si>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</si>
  <si>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</si>
  <si>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</si>
  <si>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</si>
  <si>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</si>
  <si>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</si>
  <si>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</si>
  <si>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</si>
  <si>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</si>
  <si>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</si>
  <si>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</si>
  <si>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</si>
  <si>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</si>
  <si>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</si>
  <si>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</si>
  <si>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</si>
  <si>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</si>
  <si>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</si>
  <si>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</si>
  <si>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</si>
  <si>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</si>
  <si>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</si>
  <si>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</si>
  <si>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</si>
  <si>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</si>
  <si>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</si>
  <si>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</si>
  <si>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</si>
  <si>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</si>
  <si>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</si>
  <si>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</si>
  <si>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</si>
  <si>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</si>
  <si>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</si>
  <si>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</si>
  <si>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</si>
  <si>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</si>
  <si>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</si>
  <si>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</si>
  <si>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</si>
  <si>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</si>
  <si>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</si>
  <si>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</si>
  <si>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</si>
  <si>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</si>
  <si>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</si>
  <si>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</si>
  <si>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</si>
  <si>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</si>
  <si>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</si>
  <si>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</si>
  <si>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</si>
  <si>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</si>
  <si>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</si>
  <si>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</si>
  <si>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</si>
  <si>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</si>
  <si>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</si>
  <si>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</si>
  <si>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</si>
  <si>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</si>
  <si>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</si>
  <si>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</si>
  <si>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</si>
  <si>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</si>
  <si>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</si>
  <si>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</si>
  <si>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</si>
  <si>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</si>
  <si>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</si>
  <si>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</si>
  <si>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</si>
  <si>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</si>
  <si>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</si>
  <si>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</si>
  <si>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</si>
  <si>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</si>
  <si>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</si>
  <si>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</si>
  <si>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</si>
  <si>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</si>
  <si>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</si>
  <si>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</si>
  <si>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</si>
  <si>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</si>
  <si>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</si>
  <si>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</si>
  <si>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</si>
  <si>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</si>
  <si>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</si>
  <si>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</si>
  <si>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</si>
  <si>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</si>
  <si>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</si>
  <si>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</si>
  <si>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</si>
  <si>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</si>
  <si>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</si>
  <si>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</si>
  <si>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</si>
  <si>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</si>
  <si>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</si>
  <si>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</si>
  <si>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</si>
  <si>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</si>
  <si>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</si>
  <si>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</si>
  <si>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</si>
  <si>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</si>
  <si>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</si>
  <si>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</si>
  <si>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</si>
  <si>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</si>
  <si>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</si>
  <si>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</si>
  <si>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</si>
  <si>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</si>
  <si>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</si>
  <si>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</si>
  <si>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</si>
  <si>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</si>
  <si>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</si>
  <si>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</si>
  <si>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</si>
  <si>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</si>
  <si>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</si>
  <si>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</si>
  <si>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</si>
  <si>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</si>
  <si>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</si>
  <si>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</si>
  <si>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</si>
  <si>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</si>
  <si>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</si>
  <si>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</si>
  <si>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</si>
  <si>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</si>
  <si>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</si>
  <si>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</si>
  <si>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</si>
  <si>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</si>
  <si>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</si>
  <si>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</si>
  <si>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</si>
  <si>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</si>
  <si>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</si>
  <si>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</si>
  <si>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</si>
  <si>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</si>
  <si>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</si>
  <si>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</si>
  <si>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</si>
  <si>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</si>
  <si>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</si>
  <si>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</si>
  <si>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</si>
  <si>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</si>
  <si>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</si>
  <si>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</si>
  <si>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</si>
  <si>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</si>
  <si>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</si>
  <si>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</si>
  <si>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</si>
  <si>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</si>
  <si>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</si>
  <si>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</si>
  <si>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</si>
  <si>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</si>
  <si>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</si>
  <si>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</si>
  <si>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</si>
  <si>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</si>
  <si>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</si>
  <si>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</si>
  <si>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</si>
  <si>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</si>
  <si>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</si>
  <si>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</si>
  <si>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</si>
  <si>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</si>
  <si>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</si>
  <si>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</si>
  <si>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</si>
  <si>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</si>
  <si>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</si>
  <si>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</si>
  <si>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</si>
  <si>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</si>
  <si>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</si>
  <si>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</si>
  <si>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</si>
  <si>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</si>
  <si>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</si>
  <si>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</si>
  <si>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</si>
  <si>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</si>
  <si>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</si>
  <si>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</si>
  <si>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</si>
  <si>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</si>
  <si>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</si>
  <si>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</si>
  <si>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</si>
  <si>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</si>
  <si>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</si>
  <si>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</si>
  <si>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</si>
  <si>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</si>
  <si>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</si>
  <si>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</si>
  <si>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</si>
  <si>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</si>
  <si>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</si>
  <si>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</si>
  <si>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</si>
  <si>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</si>
  <si>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</si>
  <si>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</si>
  <si>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</si>
  <si>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</si>
  <si>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</si>
  <si>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</si>
  <si>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</si>
  <si>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</si>
  <si>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</si>
  <si>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</si>
  <si>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</si>
  <si>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</si>
  <si>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</si>
  <si>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</si>
  <si>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</si>
  <si>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</si>
  <si>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</si>
  <si>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</si>
  <si>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</si>
  <si>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</si>
  <si>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</si>
  <si>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</si>
  <si>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</si>
  <si>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</si>
  <si>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</si>
  <si>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</si>
  <si>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</si>
  <si>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</si>
  <si>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</si>
  <si>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</si>
  <si>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</si>
  <si>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</si>
  <si>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</si>
  <si>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</si>
  <si>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</si>
  <si>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</si>
  <si>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</si>
  <si>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</si>
  <si>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</si>
  <si>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</si>
  <si>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</si>
  <si>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</si>
  <si>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</si>
  <si>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</si>
  <si>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</si>
  <si>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</si>
  <si>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</si>
  <si>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</si>
  <si>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</si>
  <si>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</si>
  <si>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</si>
  <si>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</si>
  <si>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</si>
  <si>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</si>
  <si>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</si>
  <si>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</si>
  <si>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</si>
  <si>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</si>
  <si>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</si>
  <si>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</si>
  <si>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</si>
  <si>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</si>
  <si>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</si>
  <si>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</si>
  <si>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</si>
  <si>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</si>
  <si>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</si>
  <si>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</si>
  <si>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</si>
  <si>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</si>
  <si>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</si>
  <si>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</si>
  <si>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</si>
  <si>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</si>
  <si>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</si>
  <si>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</si>
  <si>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</si>
  <si>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</si>
  <si>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</si>
  <si>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</si>
  <si>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</si>
  <si>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</si>
  <si>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</si>
  <si>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</si>
  <si>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</si>
  <si>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</si>
  <si>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</si>
  <si>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</si>
  <si>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</si>
  <si>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</si>
  <si>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</si>
  <si>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</si>
  <si>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</si>
  <si>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</si>
  <si>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</si>
  <si>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</si>
  <si>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</si>
  <si>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</si>
  <si>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</si>
  <si>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</si>
  <si>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</si>
  <si>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</si>
  <si>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</si>
  <si>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</si>
  <si>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</si>
  <si>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</si>
  <si>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</si>
  <si>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</si>
  <si>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</si>
  <si>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</si>
  <si>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</si>
  <si>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</si>
  <si>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</si>
  <si>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</si>
  <si>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</si>
  <si>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</si>
  <si>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</si>
  <si>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</si>
  <si>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</si>
  <si>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</si>
  <si>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</si>
  <si>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</si>
  <si>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</si>
  <si>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</si>
  <si>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</si>
  <si>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</si>
  <si>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</si>
  <si>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</si>
  <si>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</si>
  <si>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</si>
  <si>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</si>
  <si>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</si>
  <si>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</si>
  <si>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</si>
  <si>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</si>
  <si>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</si>
  <si>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</si>
  <si>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</si>
  <si>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</si>
  <si>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</si>
  <si>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</si>
  <si>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</si>
  <si>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</si>
  <si>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</si>
  <si>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</si>
  <si>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</si>
  <si>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</si>
  <si>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</si>
  <si>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</si>
  <si>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</si>
  <si>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</si>
  <si>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</si>
  <si>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</si>
  <si>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</si>
  <si>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</si>
  <si>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</si>
  <si>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</si>
  <si>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</si>
  <si>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</si>
  <si>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</si>
  <si>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</si>
  <si>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</si>
  <si>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</si>
  <si>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</si>
  <si>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</si>
  <si>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</si>
  <si>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</si>
  <si>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</si>
  <si>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</si>
  <si>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</si>
  <si>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</si>
  <si>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</si>
  <si>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</si>
  <si>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</si>
  <si>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</si>
  <si>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</si>
  <si>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</si>
  <si>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</si>
  <si>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</si>
  <si>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</si>
  <si>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</si>
  <si>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</si>
  <si>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</si>
  <si>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</si>
  <si>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</si>
  <si>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</si>
  <si>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</si>
  <si>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</si>
  <si>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</si>
  <si>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</si>
  <si>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</si>
  <si>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</si>
  <si>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</si>
  <si>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</si>
  <si>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</si>
  <si>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</si>
  <si>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</si>
  <si>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</si>
  <si>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</si>
  <si>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</si>
  <si>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</si>
  <si>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</si>
  <si>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</si>
  <si>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</si>
  <si>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</si>
  <si>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</si>
  <si>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</si>
  <si>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</si>
  <si>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</si>
  <si>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</si>
  <si>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</si>
  <si>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</si>
  <si>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</si>
  <si>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</si>
  <si>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</si>
  <si>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</si>
  <si>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</si>
  <si>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</si>
  <si>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</si>
  <si>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</si>
  <si>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</si>
  <si>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</si>
  <si>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</si>
  <si>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</si>
  <si>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</si>
  <si>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</si>
  <si>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</si>
  <si>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</si>
  <si>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</si>
  <si>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</si>
  <si>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</si>
  <si>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</si>
  <si>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</si>
  <si>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</si>
  <si>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</si>
  <si>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</si>
  <si>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</si>
  <si>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</si>
  <si>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</si>
  <si>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</si>
  <si>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</si>
  <si>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</si>
  <si>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</si>
  <si>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</si>
  <si>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</si>
  <si>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</si>
  <si>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</si>
  <si>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</si>
  <si>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</si>
  <si>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</si>
  <si>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</si>
  <si>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</si>
  <si>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</si>
  <si>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</si>
  <si>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</si>
  <si>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</si>
  <si>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</si>
  <si>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</si>
  <si>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</si>
  <si>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</si>
  <si>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</si>
  <si>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</si>
  <si>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</si>
  <si>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</si>
  <si>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</si>
  <si>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</si>
  <si>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</si>
  <si>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</si>
  <si>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</si>
  <si>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</si>
  <si>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</si>
  <si>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</si>
  <si>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</si>
  <si>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</si>
  <si>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</si>
  <si>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</si>
  <si>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</si>
  <si>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</si>
  <si>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</si>
  <si>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</si>
  <si>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</si>
  <si>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</si>
  <si>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</si>
  <si>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</si>
  <si>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</si>
  <si>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</si>
  <si>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</si>
  <si>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</si>
  <si>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</si>
  <si>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</si>
  <si>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</si>
  <si>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</si>
  <si>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</si>
  <si>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</si>
  <si>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</si>
  <si>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</si>
  <si>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</si>
  <si>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</si>
  <si>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</si>
  <si>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</si>
  <si>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</si>
  <si>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</si>
  <si>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</si>
  <si>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</si>
  <si>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</si>
  <si>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</si>
  <si>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</si>
  <si>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</si>
  <si>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</si>
  <si>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</si>
  <si>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</si>
  <si>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</si>
  <si>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</si>
  <si>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</si>
  <si>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</si>
  <si>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</si>
  <si>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</si>
  <si>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</si>
  <si>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</si>
  <si>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</si>
  <si>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</si>
  <si>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</si>
  <si>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</si>
  <si>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</si>
  <si>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</si>
  <si>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</si>
  <si>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</si>
  <si>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</si>
  <si>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</si>
  <si>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</si>
  <si>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</si>
  <si>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</si>
  <si>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</si>
  <si>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</si>
  <si>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</si>
  <si>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</si>
  <si>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</si>
  <si>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</si>
  <si>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</si>
  <si>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</si>
  <si>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</si>
  <si>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</si>
  <si>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</si>
  <si>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</si>
  <si>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</si>
  <si>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</si>
  <si>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</si>
  <si>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</si>
  <si>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</si>
  <si>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</si>
  <si>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</si>
  <si>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</si>
  <si>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</si>
  <si>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</si>
  <si>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</si>
  <si>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</si>
  <si>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</si>
  <si>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</si>
  <si>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</si>
  <si>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</si>
  <si>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</si>
  <si>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</si>
  <si>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</si>
  <si>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</si>
  <si>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</si>
  <si>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</si>
  <si>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</si>
  <si>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</si>
  <si>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</si>
  <si>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</si>
  <si>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</si>
  <si>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</si>
  <si>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</si>
  <si>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</si>
  <si>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</si>
  <si>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</si>
  <si>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</si>
  <si>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</si>
  <si>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</si>
  <si>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</si>
  <si>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</si>
  <si>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</si>
  <si>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</si>
  <si>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</si>
  <si>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</si>
  <si>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</si>
  <si>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</si>
  <si>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</si>
  <si>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</si>
  <si>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</si>
  <si>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</si>
  <si>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</si>
  <si>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</si>
  <si>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</si>
  <si>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</si>
  <si>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</si>
  <si>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</si>
  <si>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</si>
  <si>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</si>
  <si>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</si>
  <si>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</si>
  <si>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</si>
  <si>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</si>
  <si>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</si>
  <si>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</si>
  <si>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</si>
  <si>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</si>
  <si>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</si>
  <si>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</si>
  <si>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</si>
  <si>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</si>
  <si>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</si>
  <si>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</si>
  <si>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</si>
  <si>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</si>
  <si>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</si>
  <si>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</si>
  <si>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</si>
  <si>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</si>
  <si>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</si>
  <si>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</si>
  <si>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</si>
  <si>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</si>
  <si>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</si>
  <si>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</si>
  <si>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</si>
  <si>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</si>
  <si>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</si>
  <si>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</si>
  <si>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</si>
  <si>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</si>
  <si>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</si>
  <si>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</si>
  <si>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</si>
  <si>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</si>
  <si>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</si>
  <si>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</si>
  <si>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</si>
  <si>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</si>
  <si>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</si>
  <si>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</si>
  <si>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</si>
  <si>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</si>
  <si>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</si>
  <si>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</si>
  <si>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</si>
  <si>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</si>
  <si>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</si>
  <si>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</si>
  <si>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</si>
  <si>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</si>
  <si>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</si>
  <si>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</si>
  <si>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</si>
  <si>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</si>
  <si>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</si>
  <si>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</si>
  <si>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</si>
  <si>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</si>
  <si>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</si>
  <si>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</si>
  <si>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</si>
  <si>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</si>
  <si>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</si>
  <si>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</si>
  <si>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</si>
  <si>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</si>
  <si>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</si>
  <si>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</si>
  <si>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</si>
  <si>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</si>
  <si>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</si>
  <si>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</si>
  <si>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</si>
  <si>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</si>
  <si>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</si>
  <si>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</si>
  <si>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</si>
  <si>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</si>
  <si>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</si>
  <si>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</si>
  <si>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</si>
  <si>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</si>
  <si>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</si>
  <si>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</si>
  <si>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</si>
  <si>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</si>
  <si>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</si>
  <si>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</si>
  <si>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</si>
  <si>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</si>
  <si>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</si>
  <si>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</si>
  <si>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</si>
  <si>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</si>
  <si>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</si>
  <si>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</si>
  <si>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</si>
  <si>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</si>
  <si>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</si>
  <si>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</si>
  <si>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</si>
  <si>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</si>
  <si>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</si>
  <si>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</si>
  <si>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</si>
  <si>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</si>
  <si>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</si>
  <si>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</si>
  <si>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</si>
  <si>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</si>
  <si>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</si>
  <si>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</si>
  <si>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</si>
  <si>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</si>
  <si>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</si>
  <si>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</si>
  <si>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</si>
  <si>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</si>
  <si>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</si>
  <si>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</si>
  <si>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</si>
  <si>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</si>
  <si>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</si>
  <si>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</si>
  <si>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</si>
  <si>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</si>
  <si>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</si>
  <si>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</si>
  <si>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</si>
  <si>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</si>
  <si>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</si>
  <si>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</si>
  <si>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</si>
  <si>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</si>
  <si>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</si>
  <si>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</si>
  <si>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</si>
  <si>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</si>
  <si>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</si>
  <si>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</si>
  <si>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</si>
  <si>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</si>
  <si>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</si>
  <si>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</si>
  <si>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</si>
  <si>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</si>
  <si>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</si>
  <si>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</si>
  <si>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</si>
  <si>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</si>
  <si>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</si>
  <si>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</si>
  <si>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</si>
  <si>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</si>
  <si>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</si>
  <si>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</si>
  <si>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</si>
  <si>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</si>
  <si>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</si>
  <si>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</si>
  <si>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</si>
  <si>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</si>
  <si>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</si>
  <si>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</si>
  <si>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</si>
  <si>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</si>
  <si>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</si>
  <si>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</si>
  <si>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</si>
  <si>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</si>
  <si>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</si>
  <si>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</si>
  <si>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</si>
  <si>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</si>
  <si>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</si>
  <si>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</si>
  <si>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</si>
  <si>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</si>
  <si>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</si>
  <si>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</si>
  <si>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</si>
  <si>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</si>
  <si>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</si>
  <si>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</si>
  <si>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</si>
  <si>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</si>
  <si>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</si>
  <si>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</si>
  <si>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</si>
  <si>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</si>
  <si>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</si>
  <si>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</si>
  <si>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</si>
  <si>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</si>
  <si>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</si>
  <si>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</si>
  <si>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</si>
  <si>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</si>
  <si>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</si>
  <si>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</si>
  <si>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</si>
  <si>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</si>
  <si>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</si>
  <si>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</si>
  <si>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</si>
  <si>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</si>
  <si>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</si>
  <si>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</si>
  <si>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</si>
  <si>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</si>
  <si>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</si>
  <si>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</si>
  <si>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</si>
  <si>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</si>
  <si>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</si>
  <si>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</si>
  <si>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</si>
  <si>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</si>
  <si>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</si>
  <si>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</si>
  <si>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</si>
  <si>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</si>
  <si>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</si>
  <si>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</si>
  <si>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</si>
  <si>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</si>
  <si>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</si>
  <si>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</si>
  <si>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</si>
  <si>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</si>
  <si>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</si>
  <si>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</si>
  <si>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</si>
  <si>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</si>
  <si>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</si>
  <si>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</si>
  <si>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</si>
  <si>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</si>
  <si>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</si>
  <si>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</si>
  <si>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</si>
  <si>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</si>
  <si>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</si>
  <si>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</si>
  <si>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</si>
  <si>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</si>
  <si>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</si>
  <si>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</si>
  <si>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</si>
  <si>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</si>
  <si>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</si>
  <si>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</si>
  <si>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</si>
  <si>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</si>
  <si>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</si>
  <si>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</si>
  <si>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</si>
  <si>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</si>
  <si>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</si>
  <si>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</si>
  <si>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</si>
  <si>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</si>
  <si>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</si>
  <si>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</si>
  <si>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</si>
  <si>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</si>
  <si>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</si>
  <si>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</si>
  <si>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</si>
  <si>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</si>
  <si>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</si>
  <si>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</si>
  <si>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</si>
  <si>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</si>
  <si>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</si>
  <si>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</si>
  <si>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</si>
  <si>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</si>
  <si>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</si>
  <si>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</si>
  <si>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</si>
  <si>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</si>
  <si>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</si>
  <si>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</si>
  <si>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</si>
  <si>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</si>
  <si>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</si>
  <si>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</si>
  <si>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</si>
  <si>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</si>
  <si>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</si>
  <si>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</si>
  <si>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</si>
  <si>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</si>
  <si>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</si>
  <si>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</si>
  <si>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</si>
  <si>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</si>
  <si>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</si>
  <si>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</si>
  <si>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</si>
  <si>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</si>
  <si>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</si>
  <si>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</si>
  <si>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</si>
  <si>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</si>
  <si>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</si>
  <si>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</si>
  <si>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</si>
  <si>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</si>
  <si>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</si>
  <si>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</si>
  <si>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</si>
  <si>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</si>
  <si>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</si>
  <si>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</si>
  <si>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</si>
  <si>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</si>
  <si>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</si>
  <si>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</si>
  <si>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</si>
  <si>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</si>
  <si>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</si>
  <si>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</si>
  <si>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</si>
  <si>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</si>
  <si>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</si>
  <si>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</si>
  <si>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</si>
  <si>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</si>
  <si>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</si>
  <si>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</si>
  <si>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</si>
  <si>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</si>
  <si>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</si>
  <si>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</si>
  <si>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</si>
  <si>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</si>
  <si>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</si>
  <si>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</si>
  <si>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</si>
  <si>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</si>
  <si>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</si>
  <si>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</si>
  <si>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</si>
  <si>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</si>
  <si>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</si>
  <si>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</si>
  <si>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</si>
  <si>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</si>
  <si>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</si>
  <si>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</si>
  <si>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</si>
  <si>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</si>
  <si>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</si>
  <si>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</si>
  <si>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</si>
  <si>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</si>
  <si>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</si>
  <si>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</si>
  <si>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</si>
  <si>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</si>
  <si>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</si>
  <si>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</si>
  <si>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</si>
  <si>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</si>
  <si>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</si>
  <si>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</si>
  <si>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</si>
  <si>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</si>
  <si>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</si>
  <si>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</si>
  <si>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</si>
  <si>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</si>
  <si>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</si>
  <si>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</si>
  <si>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</si>
  <si>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</si>
  <si>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</si>
  <si>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</si>
  <si>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</si>
  <si>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</si>
  <si>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</si>
  <si>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</si>
  <si>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</si>
  <si>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</si>
  <si>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</si>
  <si>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</si>
  <si>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</si>
  <si>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</si>
  <si>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</si>
  <si>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</si>
  <si>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</si>
  <si>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</si>
  <si>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</si>
  <si>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</si>
  <si>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</si>
  <si>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</si>
  <si>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</si>
  <si>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</si>
  <si>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</si>
  <si>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</si>
  <si>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</si>
  <si>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</si>
  <si>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</si>
  <si>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</si>
  <si>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</si>
  <si>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</si>
  <si>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</si>
  <si>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</si>
  <si>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</si>
  <si>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</si>
  <si>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</si>
  <si>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</si>
  <si>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</si>
  <si>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</si>
  <si>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</si>
  <si>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</si>
  <si>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</si>
  <si>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</si>
  <si>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</si>
  <si>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</si>
  <si>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</si>
  <si>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</si>
  <si>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</si>
  <si>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</si>
  <si>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</si>
  <si>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</si>
  <si>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</si>
  <si>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</si>
  <si>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</si>
  <si>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</si>
  <si>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</si>
  <si>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</si>
  <si>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</si>
  <si>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</si>
  <si>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</si>
  <si>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</si>
  <si>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</si>
  <si>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</si>
  <si>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</si>
  <si>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</si>
  <si>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</si>
  <si>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</si>
  <si>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</si>
  <si>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</si>
  <si>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</si>
  <si>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</si>
  <si>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</si>
  <si>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</si>
  <si>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</si>
  <si>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</si>
  <si>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</si>
  <si>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</si>
  <si>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</si>
  <si>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</si>
  <si>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</si>
  <si>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</si>
  <si>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</si>
  <si>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</si>
  <si>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</si>
  <si>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</si>
  <si>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</si>
  <si>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</si>
  <si>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</si>
  <si>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</si>
  <si>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</si>
  <si>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</si>
  <si>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</si>
  <si>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</si>
  <si>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</si>
  <si>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</si>
  <si>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</si>
  <si>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</si>
  <si>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</si>
  <si>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</si>
  <si>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</si>
  <si>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</si>
  <si>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</si>
  <si>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</si>
  <si>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</si>
  <si>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</si>
  <si>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</si>
  <si>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</si>
  <si>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</si>
  <si>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</si>
  <si>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</si>
  <si>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</si>
  <si>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</si>
  <si>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</si>
  <si>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</si>
  <si>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</si>
  <si>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</si>
  <si>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</si>
  <si>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</si>
  <si>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</si>
  <si>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</si>
  <si>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</si>
  <si>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</si>
  <si>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</si>
  <si>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</si>
  <si>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</si>
  <si>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</si>
  <si>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</si>
  <si>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</si>
  <si>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</si>
  <si>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</si>
  <si>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</si>
  <si>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</si>
  <si>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</si>
  <si>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</si>
  <si>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</si>
  <si>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</si>
  <si>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</si>
  <si>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</si>
  <si>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</si>
  <si>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</si>
  <si>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</si>
  <si>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</si>
  <si>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</si>
  <si>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</si>
  <si>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</si>
  <si>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</si>
  <si>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</si>
  <si>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</si>
  <si>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</si>
  <si>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</si>
  <si>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</si>
  <si>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</si>
  <si>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</si>
  <si>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</si>
  <si>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</si>
  <si>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</si>
  <si>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</si>
  <si>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</si>
  <si>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</si>
  <si>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</si>
  <si>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</si>
  <si>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</si>
  <si>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</si>
  <si>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</si>
  <si>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</si>
  <si>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</si>
  <si>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</si>
  <si>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</si>
  <si>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</si>
  <si>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</si>
  <si>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</si>
  <si>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</si>
  <si>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</si>
  <si>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</si>
  <si>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</si>
  <si>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</si>
  <si>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</si>
  <si>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</si>
  <si>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</si>
  <si>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</si>
  <si>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</si>
  <si>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</si>
  <si>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</si>
  <si>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</si>
  <si>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</si>
  <si>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</si>
  <si>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</si>
  <si>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</si>
  <si>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</si>
  <si>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</si>
  <si>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</si>
  <si>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</si>
  <si>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</si>
  <si>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</si>
  <si>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</si>
  <si>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</si>
  <si>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</si>
  <si>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</si>
  <si>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</si>
  <si>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</si>
  <si>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</si>
  <si>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</si>
  <si>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</si>
  <si>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</si>
  <si>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</si>
  <si>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</si>
  <si>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</si>
  <si>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</si>
  <si>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</si>
  <si>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</si>
  <si>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</si>
  <si>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</si>
  <si>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</si>
  <si>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</si>
  <si>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</si>
  <si>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</si>
  <si>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</si>
  <si>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</si>
  <si>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</si>
  <si>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</si>
  <si>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</si>
  <si>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</si>
  <si>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</si>
  <si>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</si>
  <si>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</si>
  <si>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</si>
  <si>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</si>
  <si>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</si>
  <si>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</si>
  <si>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</si>
  <si>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</si>
  <si>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</si>
  <si>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</si>
  <si>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</si>
  <si>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</si>
  <si>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</si>
  <si>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</si>
  <si>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</si>
  <si>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</si>
  <si>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</si>
  <si>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</si>
  <si>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</si>
  <si>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</si>
  <si>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</si>
  <si>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</si>
  <si>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</si>
  <si>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</si>
  <si>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</si>
  <si>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</si>
  <si>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</si>
  <si>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</si>
  <si>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</si>
  <si>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</si>
  <si>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</si>
  <si>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</si>
  <si>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</si>
  <si>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</si>
  <si>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</si>
  <si>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</si>
  <si>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</si>
  <si>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</si>
  <si>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</si>
  <si>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</si>
  <si>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</si>
  <si>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</si>
  <si>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</si>
  <si>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</si>
  <si>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</si>
  <si>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</si>
  <si>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</si>
  <si>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</si>
  <si>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</si>
  <si>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</si>
  <si>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</si>
  <si>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</si>
  <si>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</si>
  <si>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</si>
  <si>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</si>
  <si>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</si>
  <si>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</si>
  <si>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</si>
  <si>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</si>
  <si>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</si>
  <si>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</si>
  <si>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</si>
  <si>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</si>
  <si>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</si>
  <si>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</si>
  <si>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</si>
  <si>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</si>
  <si>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</si>
  <si>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</si>
  <si>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</si>
  <si>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</si>
  <si>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</si>
  <si>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</si>
  <si>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</si>
  <si>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</si>
  <si>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</si>
  <si>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</si>
  <si>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</si>
  <si>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</si>
  <si>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</si>
  <si>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</si>
  <si>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</si>
  <si>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</si>
  <si>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</si>
  <si>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</si>
  <si>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</si>
  <si>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</si>
  <si>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</si>
  <si>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</si>
  <si>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</si>
  <si>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</si>
  <si>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</si>
  <si>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</si>
  <si>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</si>
  <si>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</si>
  <si>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</si>
  <si>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</si>
  <si>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</si>
  <si>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</si>
  <si>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</si>
  <si>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</si>
  <si>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</si>
  <si>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</si>
  <si>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</si>
  <si>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</si>
  <si>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</si>
  <si>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</si>
  <si>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</si>
  <si>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</si>
  <si>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</si>
  <si>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</si>
  <si>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</si>
  <si>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</si>
  <si>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</si>
  <si>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</si>
  <si>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</si>
  <si>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</si>
  <si>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</si>
  <si>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</si>
  <si>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</si>
  <si>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</si>
  <si>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</si>
  <si>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</si>
  <si>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</si>
  <si>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</si>
  <si>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</si>
  <si>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</si>
  <si>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</si>
  <si>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</si>
  <si>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</si>
  <si>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</si>
  <si>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</si>
  <si>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</si>
  <si>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</si>
  <si>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</si>
  <si>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</si>
  <si>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</si>
  <si>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</si>
  <si>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</si>
  <si>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</si>
  <si>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</si>
  <si>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</si>
  <si>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</si>
  <si>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</si>
  <si>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</si>
  <si>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</si>
  <si>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</si>
  <si>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</si>
  <si>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</si>
  <si>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</si>
  <si>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</si>
  <si>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</si>
  <si>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</si>
  <si>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</si>
  <si>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</si>
  <si>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</si>
  <si>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</si>
  <si>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</si>
  <si>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</si>
  <si>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</si>
  <si>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</si>
  <si>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</si>
  <si>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</si>
  <si>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</si>
  <si>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</si>
  <si>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</si>
  <si>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</si>
  <si>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</si>
  <si>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</si>
  <si>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</si>
  <si>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</si>
  <si>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</si>
  <si>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</si>
  <si>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</si>
  <si>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</si>
  <si>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</si>
  <si>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</si>
  <si>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</si>
  <si>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</si>
  <si>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</si>
  <si>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</si>
  <si>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</si>
  <si>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</si>
  <si>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</si>
  <si>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</si>
  <si>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</si>
  <si>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</si>
  <si>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</si>
  <si>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</si>
  <si>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</si>
  <si>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</si>
  <si>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</si>
  <si>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</si>
  <si>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</si>
  <si>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</si>
  <si>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</si>
  <si>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</si>
  <si>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</si>
  <si>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</si>
  <si>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</si>
  <si>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</si>
  <si>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</si>
  <si>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</si>
  <si>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</si>
  <si>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</si>
  <si>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</si>
  <si>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</si>
  <si>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</si>
  <si>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</si>
  <si>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</si>
  <si>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</si>
  <si>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</si>
  <si>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</si>
  <si>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</si>
  <si>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</si>
  <si>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</si>
  <si>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</si>
  <si>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</si>
  <si>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</si>
  <si>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</si>
  <si>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</si>
  <si>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</si>
  <si>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</si>
  <si>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</si>
  <si>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</si>
  <si>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</si>
  <si>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</si>
  <si>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</si>
  <si>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</si>
  <si>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</si>
  <si>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</si>
  <si>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</si>
  <si>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</si>
  <si>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</si>
  <si>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</si>
  <si>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</si>
  <si>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</si>
  <si>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</si>
  <si>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</si>
  <si>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</si>
  <si>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</si>
  <si>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</si>
  <si>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</si>
  <si>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</si>
  <si>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</si>
  <si>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</si>
  <si>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</si>
  <si>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</si>
  <si>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</si>
  <si>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</si>
  <si>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</si>
  <si>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</si>
  <si>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</si>
  <si>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</si>
  <si>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</si>
  <si>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</si>
  <si>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</si>
  <si>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</si>
  <si>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</si>
  <si>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</si>
  <si>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</si>
  <si>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</si>
  <si>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</si>
  <si>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</si>
  <si>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</si>
  <si>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</si>
  <si>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</si>
  <si>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</si>
  <si>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</si>
  <si>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</si>
  <si>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</si>
  <si>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</si>
  <si>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</si>
  <si>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</si>
  <si>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</si>
  <si>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</si>
  <si>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</si>
  <si>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</si>
  <si>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</si>
  <si>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</si>
  <si>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</si>
  <si>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</si>
  <si>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</si>
  <si>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</si>
  <si>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</si>
  <si>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</si>
  <si>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</si>
  <si>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</si>
  <si>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</si>
  <si>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</si>
  <si>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</si>
  <si>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</si>
  <si>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</si>
  <si>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</si>
  <si>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</si>
  <si>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</si>
  <si>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</si>
  <si>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</si>
  <si>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</si>
  <si>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</si>
  <si>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</si>
  <si>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</si>
  <si>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</si>
  <si>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</si>
  <si>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</si>
  <si>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</si>
  <si>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</si>
  <si>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</si>
  <si>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</si>
  <si>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</si>
  <si>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</si>
  <si>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</si>
  <si>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</si>
  <si>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</si>
  <si>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</si>
  <si>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</si>
  <si>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</si>
  <si>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</si>
  <si>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</si>
  <si>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</si>
  <si>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</si>
  <si>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</si>
  <si>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</si>
  <si>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</si>
  <si>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</si>
  <si>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</si>
  <si>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</si>
  <si>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</si>
  <si>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</si>
  <si>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</si>
  <si>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</si>
  <si>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</si>
  <si>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</si>
  <si>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</si>
  <si>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</si>
  <si>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</si>
  <si>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</si>
  <si>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</si>
  <si>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</si>
  <si>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</si>
  <si>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</si>
  <si>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</si>
  <si>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</si>
  <si>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</si>
  <si>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</si>
  <si>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</si>
  <si>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</si>
  <si>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</si>
  <si>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</si>
  <si>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</si>
  <si>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</si>
  <si>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</si>
  <si>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</si>
  <si>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</si>
  <si>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</si>
  <si>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</si>
  <si>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</si>
  <si>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</si>
  <si>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</si>
  <si>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</si>
  <si>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</si>
  <si>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</si>
  <si>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</si>
  <si>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</si>
  <si>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</si>
  <si>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</si>
  <si>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</si>
  <si>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</si>
  <si>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</si>
  <si>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</si>
  <si>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</si>
  <si>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</si>
  <si>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</si>
  <si>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</si>
  <si>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</si>
  <si>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</si>
  <si>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</si>
  <si>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</si>
  <si>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</si>
  <si>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</si>
  <si>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</si>
  <si>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</si>
  <si>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</si>
  <si>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</si>
  <si>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</si>
  <si>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</si>
  <si>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</si>
  <si>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</si>
  <si>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</si>
  <si>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</si>
  <si>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</si>
  <si>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</si>
  <si>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</si>
  <si>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</si>
  <si>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</si>
  <si>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</si>
  <si>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</si>
  <si>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</si>
  <si>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</si>
  <si>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</si>
  <si>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</si>
  <si>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</si>
  <si>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</si>
  <si>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</si>
  <si>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</si>
  <si>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</si>
  <si>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</si>
  <si>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</si>
  <si>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</si>
  <si>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</si>
  <si>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</si>
  <si>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</si>
  <si>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</si>
  <si>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</si>
  <si>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</si>
  <si>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</si>
  <si>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</si>
  <si>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</si>
  <si>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</si>
  <si>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</si>
  <si>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</si>
  <si>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</si>
  <si>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</si>
  <si>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</si>
  <si>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</si>
  <si>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</si>
  <si>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</si>
  <si>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</si>
  <si>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</si>
  <si>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</si>
  <si>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</si>
  <si>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</si>
  <si>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</si>
  <si>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</si>
  <si>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</si>
  <si>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</si>
  <si>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</si>
  <si>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</si>
  <si>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</si>
  <si>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</si>
  <si>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</si>
  <si>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</si>
  <si>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</si>
  <si>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</si>
  <si>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</si>
  <si>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</si>
  <si>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</si>
  <si>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</si>
  <si>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</si>
  <si>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</si>
  <si>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</si>
  <si>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</si>
  <si>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</si>
  <si>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</si>
  <si>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</si>
  <si>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</si>
  <si>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</si>
  <si>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</si>
  <si>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</si>
  <si>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</si>
  <si>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</si>
  <si>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</si>
  <si>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</si>
  <si>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</si>
  <si>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</si>
  <si>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</si>
  <si>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</si>
  <si>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</si>
  <si>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</si>
  <si>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</si>
  <si>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</si>
  <si>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</si>
  <si>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</si>
  <si>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</si>
  <si>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</si>
  <si>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</si>
  <si>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</si>
  <si>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</si>
  <si>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</si>
  <si>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</si>
  <si>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</si>
  <si>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</si>
  <si>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</si>
  <si>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</si>
  <si>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</si>
  <si>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</si>
  <si>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</si>
  <si>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</si>
  <si>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</si>
  <si>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</si>
  <si>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</si>
  <si>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</si>
  <si>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</si>
  <si>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</si>
  <si>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</si>
  <si>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</si>
  <si>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</si>
  <si>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</si>
  <si>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</si>
  <si>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</si>
  <si>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</si>
  <si>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</si>
  <si>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</si>
  <si>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</si>
  <si>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</si>
  <si>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</si>
  <si>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</si>
  <si>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</si>
  <si>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</si>
  <si>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</si>
  <si>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</si>
  <si>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</si>
  <si>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</si>
  <si>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</si>
  <si>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</si>
  <si>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</si>
  <si>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</si>
  <si>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</si>
  <si>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</si>
  <si>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</si>
  <si>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</si>
  <si>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</si>
  <si>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</si>
  <si>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</si>
  <si>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</si>
  <si>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</si>
  <si>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</si>
  <si>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</si>
  <si>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</si>
  <si>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</si>
  <si>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</si>
  <si>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</si>
  <si>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</si>
  <si>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</si>
  <si>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</si>
  <si>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</si>
  <si>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</si>
  <si>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</si>
  <si>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</si>
  <si>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</si>
  <si>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</si>
  <si>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</si>
  <si>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</si>
  <si>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</si>
  <si>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</si>
  <si>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</si>
  <si>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</si>
  <si>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</si>
  <si>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</si>
  <si>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</si>
  <si>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</si>
  <si>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</si>
  <si>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</si>
  <si>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</si>
  <si>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</si>
  <si>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</si>
  <si>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</si>
  <si>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</si>
  <si>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</si>
  <si>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</si>
  <si>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</si>
  <si>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</si>
  <si>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</si>
  <si>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</si>
  <si>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</si>
  <si>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</si>
  <si>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</si>
  <si>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</si>
  <si>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</si>
  <si>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</si>
  <si>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</si>
  <si>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</si>
  <si>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</si>
  <si>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</si>
  <si>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</si>
  <si>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</si>
  <si>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</si>
  <si>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</si>
  <si>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</si>
  <si>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</si>
  <si>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</si>
  <si>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</si>
  <si>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</si>
  <si>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</si>
  <si>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</si>
  <si>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</si>
  <si>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</si>
  <si>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</si>
  <si>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</si>
  <si>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</si>
  <si>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</si>
  <si>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</si>
  <si>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</si>
  <si>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</si>
  <si>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</si>
  <si>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</si>
  <si>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</si>
  <si>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</si>
  <si>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</si>
  <si>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</si>
  <si>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</si>
  <si>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</si>
  <si>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</si>
  <si>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</si>
  <si>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</si>
  <si>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</si>
  <si>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</si>
  <si>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</si>
  <si>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</si>
  <si>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</si>
  <si>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</si>
  <si>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</si>
  <si>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</si>
  <si>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</si>
  <si>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</si>
  <si>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</si>
  <si>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</si>
  <si>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</si>
  <si>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</si>
  <si>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</si>
  <si>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</si>
  <si>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</si>
  <si>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</si>
  <si>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</si>
  <si>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</si>
  <si>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</si>
  <si>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</si>
  <si>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</si>
  <si>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</si>
  <si>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</si>
  <si>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</si>
  <si>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</si>
  <si>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</si>
  <si>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</si>
  <si>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</si>
  <si>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</si>
  <si>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</si>
  <si>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</si>
  <si>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</si>
  <si>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</si>
  <si>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</si>
  <si>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</si>
  <si>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</si>
  <si>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</si>
  <si>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</si>
  <si>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</si>
  <si>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</si>
  <si>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</si>
  <si>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</si>
  <si>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</si>
  <si>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</si>
  <si>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</si>
  <si>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</si>
  <si>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</si>
  <si>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</si>
  <si>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</si>
  <si>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</si>
  <si>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</si>
  <si>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</si>
  <si>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</si>
  <si>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</si>
  <si>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</si>
  <si>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</si>
  <si>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</si>
  <si>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</si>
  <si>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</si>
  <si>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</si>
  <si>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</si>
  <si>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</si>
  <si>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</si>
  <si>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</si>
  <si>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</si>
  <si>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</si>
  <si>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</si>
  <si>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</si>
  <si>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</si>
  <si>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</si>
  <si>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</si>
  <si>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</si>
  <si>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</si>
  <si>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</si>
  <si>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</si>
  <si>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</si>
  <si>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</si>
  <si>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</si>
  <si>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</si>
  <si>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</si>
  <si>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</si>
  <si>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</si>
  <si>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</si>
  <si>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</si>
  <si>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</si>
  <si>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</si>
  <si>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</si>
  <si>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</si>
  <si>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</si>
  <si>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</si>
  <si>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</si>
  <si>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</si>
  <si>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</si>
  <si>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</si>
  <si>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</si>
  <si>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</si>
  <si>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</si>
  <si>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</si>
  <si>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</si>
  <si>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</si>
  <si>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</si>
  <si>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</si>
  <si>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</si>
  <si>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</si>
  <si>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</si>
  <si>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</si>
  <si>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</si>
  <si>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</si>
  <si>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</si>
  <si>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</si>
  <si>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</si>
  <si>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</si>
  <si>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</si>
  <si>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</si>
  <si>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</si>
  <si>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</si>
  <si>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</si>
  <si>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</si>
  <si>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</si>
  <si>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</si>
  <si>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</si>
  <si>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</si>
  <si>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</si>
  <si>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</si>
  <si>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</si>
  <si>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</si>
  <si>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</si>
  <si>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</si>
  <si>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</si>
  <si>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</si>
  <si>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</si>
  <si>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</si>
  <si>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</si>
  <si>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</si>
  <si>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</si>
  <si>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</si>
  <si>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</si>
  <si>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</si>
  <si>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</si>
  <si>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</si>
  <si>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</si>
  <si>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</si>
  <si>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</si>
  <si>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</si>
  <si>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</si>
  <si>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</si>
  <si>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</si>
  <si>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</si>
  <si>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</si>
  <si>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</si>
  <si>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</si>
  <si>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</si>
  <si>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</si>
  <si>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</si>
  <si>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</si>
  <si>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</si>
  <si>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</si>
  <si>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</si>
  <si>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</si>
  <si>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</si>
  <si>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</si>
  <si>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</si>
  <si>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</si>
  <si>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</si>
  <si>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</si>
  <si>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</si>
  <si>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</si>
  <si>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</si>
  <si>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</si>
  <si>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</si>
  <si>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</si>
  <si>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</si>
  <si>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</si>
  <si>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</si>
  <si>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</si>
  <si>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</si>
  <si>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</si>
  <si>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</si>
  <si>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</si>
  <si>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</si>
  <si>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</si>
  <si>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</si>
  <si>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</si>
  <si>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</si>
  <si>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</si>
  <si>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</si>
  <si>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</si>
  <si>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</si>
  <si>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</si>
  <si>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</si>
  <si>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</si>
  <si>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</si>
  <si>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</si>
  <si>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</si>
  <si>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</si>
  <si>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</si>
  <si>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</si>
  <si>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</si>
  <si>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</si>
  <si>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</si>
  <si>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</si>
  <si>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</si>
  <si>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</si>
  <si>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</si>
  <si>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</si>
  <si>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</si>
  <si>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</si>
  <si>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</si>
  <si>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</si>
  <si>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</si>
  <si>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</si>
  <si>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</si>
  <si>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</si>
  <si>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</si>
  <si>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</si>
  <si>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</si>
  <si>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</si>
  <si>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</si>
  <si>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</si>
  <si>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</si>
  <si>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</si>
  <si>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</si>
  <si>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</si>
  <si>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</si>
  <si>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</si>
  <si>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</si>
  <si>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</si>
  <si>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</si>
  <si>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</si>
  <si>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</si>
  <si>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</si>
  <si>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</si>
  <si>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</si>
  <si>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</si>
  <si>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</si>
  <si>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</si>
  <si>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</si>
  <si>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</si>
  <si>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</si>
  <si>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</si>
  <si>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</si>
  <si>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</si>
  <si>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</si>
  <si>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</si>
  <si>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</si>
  <si>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</si>
  <si>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</si>
  <si>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</si>
  <si>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</si>
  <si>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</si>
  <si>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</si>
  <si>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</si>
  <si>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</si>
  <si>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</si>
  <si>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</si>
  <si>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</si>
  <si>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</si>
  <si>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</si>
  <si>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</si>
  <si>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</si>
  <si>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</si>
  <si>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</si>
  <si>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</si>
  <si>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</si>
  <si>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</si>
  <si>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</si>
  <si>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</si>
  <si>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</si>
  <si>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</si>
  <si>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</si>
  <si>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</si>
  <si>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</si>
  <si>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</si>
  <si>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</si>
  <si>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</si>
  <si>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</si>
  <si>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</si>
  <si>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</si>
  <si>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</si>
  <si>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</si>
  <si>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</si>
  <si>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</si>
  <si>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</si>
  <si>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</si>
  <si>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</si>
  <si>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</si>
  <si>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</si>
  <si>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</si>
  <si>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</si>
  <si>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</si>
  <si>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</si>
  <si>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</si>
  <si>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</si>
  <si>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</si>
  <si>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</si>
  <si>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</si>
  <si>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</si>
  <si>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</si>
  <si>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</si>
  <si>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</si>
  <si>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</si>
  <si>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</si>
  <si>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</si>
  <si>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</si>
  <si>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</si>
  <si>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</si>
  <si>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</si>
  <si>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</si>
  <si>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</si>
  <si>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</si>
  <si>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</si>
  <si>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</si>
  <si>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</si>
  <si>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</si>
  <si>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</si>
  <si>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</si>
  <si>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</si>
  <si>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</si>
  <si>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</si>
  <si>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</si>
  <si>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</si>
  <si>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</si>
  <si>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</si>
  <si>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</si>
  <si>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</si>
  <si>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</si>
  <si>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</si>
  <si>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</si>
  <si>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</si>
  <si>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</si>
  <si>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</si>
  <si>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</si>
  <si>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</si>
  <si>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</si>
  <si>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</si>
  <si>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</si>
  <si>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</si>
  <si>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</si>
  <si>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</si>
  <si>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</si>
  <si>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</si>
  <si>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</si>
  <si>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</si>
  <si>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</si>
  <si>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</si>
  <si>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</si>
  <si>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</si>
  <si>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</si>
  <si>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</si>
  <si>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</si>
  <si>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</si>
  <si>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</si>
  <si>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</si>
  <si>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</si>
  <si>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</si>
  <si>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</si>
  <si>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</si>
  <si>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</si>
  <si>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</si>
  <si>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</si>
  <si>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</si>
  <si>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</si>
  <si>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</si>
  <si>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</si>
  <si>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</si>
  <si>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</si>
  <si>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</si>
  <si>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</si>
  <si>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</si>
  <si>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</si>
  <si>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</si>
  <si>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</si>
  <si>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</si>
  <si>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</si>
  <si>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</si>
  <si>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</si>
  <si>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</si>
  <si>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</si>
  <si>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</si>
  <si>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</si>
  <si>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</si>
  <si>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</si>
  <si>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</si>
  <si>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</si>
  <si>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</si>
  <si>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</si>
  <si>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</si>
  <si>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</si>
  <si>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</si>
  <si>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</si>
  <si>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</si>
  <si>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</si>
  <si>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</si>
  <si>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</si>
  <si>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</si>
  <si>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</si>
  <si>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</si>
  <si>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</si>
  <si>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</si>
  <si>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</si>
  <si>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</si>
  <si>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</si>
  <si>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</si>
  <si>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</si>
  <si>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</si>
  <si>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</si>
  <si>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</si>
  <si>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</si>
  <si>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</si>
  <si>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</si>
  <si>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</si>
  <si>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</si>
  <si>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</si>
  <si>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</si>
  <si>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</si>
  <si>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</si>
  <si>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</si>
  <si>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</si>
  <si>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</si>
  <si>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</si>
  <si>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</si>
  <si>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</si>
  <si>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</si>
  <si>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</si>
  <si>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</si>
  <si>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</si>
  <si>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</si>
  <si>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</si>
  <si>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</si>
  <si>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</si>
  <si>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</si>
  <si>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</si>
  <si>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</si>
  <si>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</si>
  <si>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</si>
  <si>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</si>
  <si>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</si>
  <si>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</si>
  <si>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</si>
  <si>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</si>
  <si>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</si>
  <si>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</si>
  <si>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</si>
  <si>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</si>
  <si>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</si>
  <si>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</si>
  <si>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</si>
  <si>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</si>
  <si>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</si>
  <si>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</si>
  <si>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</si>
  <si>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</si>
  <si>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</si>
  <si>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</si>
  <si>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</si>
  <si>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</si>
  <si>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</si>
  <si>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</si>
  <si>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</si>
  <si>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</si>
  <si>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</si>
  <si>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</si>
  <si>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</si>
  <si>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</si>
  <si>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</si>
  <si>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</si>
  <si>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</si>
  <si>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</si>
  <si>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</si>
  <si>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</si>
  <si>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</si>
  <si>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</si>
  <si>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</si>
  <si>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</si>
  <si>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</si>
  <si>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</si>
  <si>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</si>
  <si>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</si>
  <si>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</si>
  <si>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</si>
  <si>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</si>
  <si>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</si>
  <si>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</si>
  <si>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</si>
  <si>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</si>
  <si>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</si>
  <si>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</si>
  <si>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</si>
  <si>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</si>
  <si>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</si>
  <si>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</si>
  <si>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</si>
  <si>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</si>
  <si>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</si>
  <si>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</si>
  <si>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</si>
  <si>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</si>
  <si>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</si>
  <si>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</si>
  <si>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</si>
  <si>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</si>
  <si>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</si>
  <si>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</si>
  <si>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</si>
  <si>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</si>
  <si>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</si>
  <si>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</si>
  <si>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</si>
  <si>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</si>
  <si>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</si>
  <si>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</si>
  <si>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</si>
  <si>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</si>
  <si>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</si>
  <si>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</si>
  <si>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</si>
  <si>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</si>
  <si>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</si>
  <si>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</si>
  <si>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</si>
  <si>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</si>
  <si>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</si>
  <si>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</si>
  <si>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</si>
  <si>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</si>
  <si>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</si>
  <si>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</si>
  <si>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</si>
  <si>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</si>
  <si>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</si>
  <si>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</si>
  <si>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</si>
  <si>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</si>
  <si>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</si>
  <si>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</si>
  <si>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</si>
  <si>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</si>
  <si>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</si>
  <si>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</si>
  <si>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</si>
  <si>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</si>
  <si>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</si>
  <si>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</si>
  <si>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</si>
  <si>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</si>
  <si>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</si>
  <si>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</si>
  <si>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</si>
  <si>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</si>
  <si>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</si>
  <si>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</si>
  <si>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</si>
  <si>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</si>
  <si>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</si>
  <si>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</si>
  <si>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</si>
  <si>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</si>
  <si>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</si>
  <si>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</si>
  <si>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</si>
  <si>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</si>
  <si>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</si>
  <si>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</si>
  <si>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</si>
  <si>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</si>
  <si>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</si>
  <si>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</si>
  <si>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</si>
  <si>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</si>
  <si>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</si>
  <si>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</si>
  <si>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</si>
  <si>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</si>
  <si>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</si>
  <si>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</si>
  <si>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</si>
  <si>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</si>
  <si>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</si>
  <si>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</si>
  <si>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</si>
  <si>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</si>
  <si>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</si>
  <si>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</si>
  <si>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</si>
  <si>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</si>
  <si>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</si>
  <si>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</si>
  <si>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</si>
  <si>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</si>
  <si>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</si>
  <si>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</si>
  <si>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</si>
  <si>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</si>
  <si>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</si>
  <si>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</si>
  <si>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</si>
  <si>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</si>
  <si>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</si>
  <si>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</si>
  <si>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</si>
  <si>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</si>
  <si>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</si>
  <si>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</si>
  <si>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</si>
  <si>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</si>
  <si>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</si>
  <si>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</si>
  <si>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</si>
  <si>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</si>
  <si>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</si>
  <si>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</si>
  <si>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</si>
  <si>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</si>
  <si>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</si>
  <si>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</si>
  <si>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</si>
  <si>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</si>
  <si>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</si>
  <si>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</si>
  <si>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</si>
  <si>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</si>
  <si>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</si>
  <si>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</si>
  <si>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</si>
  <si>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</si>
  <si>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</si>
  <si>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</si>
  <si>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</si>
  <si>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</si>
  <si>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</si>
  <si>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</si>
  <si>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</si>
  <si>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</si>
  <si>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</si>
  <si>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</si>
  <si>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</si>
  <si>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</si>
  <si>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</si>
  <si>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</si>
  <si>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</si>
  <si>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</si>
  <si>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</si>
  <si>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</si>
  <si>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</si>
  <si>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</si>
  <si>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</si>
  <si>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</si>
  <si>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</si>
  <si>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</si>
  <si>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</si>
  <si>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</si>
  <si>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</si>
  <si>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</si>
  <si>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</si>
  <si>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</si>
  <si>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</si>
  <si>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</si>
  <si>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</si>
  <si>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</si>
  <si>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</si>
  <si>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</si>
  <si>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</si>
  <si>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</si>
  <si>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</si>
  <si>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</si>
  <si>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</si>
  <si>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</si>
  <si>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</si>
  <si>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</si>
  <si>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</si>
  <si>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</si>
  <si>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</si>
  <si>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</si>
  <si>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</si>
  <si>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</si>
  <si>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</si>
  <si>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</si>
  <si>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</si>
  <si>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</si>
  <si>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</si>
  <si>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</si>
  <si>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</si>
  <si>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</si>
  <si>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</si>
  <si>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</si>
  <si>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</si>
  <si>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</si>
  <si>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</si>
  <si>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</si>
  <si>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</si>
  <si>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</si>
  <si>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</si>
  <si>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</si>
  <si>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</si>
  <si>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</si>
  <si>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</si>
  <si>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</si>
  <si>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</si>
  <si>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</si>
  <si>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</si>
  <si>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</si>
  <si>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</si>
  <si>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</si>
  <si>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</si>
  <si>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</si>
  <si>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</si>
  <si>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</si>
  <si>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</si>
  <si>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</si>
  <si>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</si>
  <si>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</si>
  <si>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</si>
  <si>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</si>
  <si>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</si>
  <si>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</si>
  <si>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</si>
  <si>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</si>
  <si>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</si>
  <si>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</si>
  <si>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</si>
  <si>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</si>
  <si>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</si>
  <si>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</si>
  <si>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</si>
  <si>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</si>
  <si>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</si>
  <si>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</si>
  <si>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</si>
  <si>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</si>
  <si>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</si>
  <si>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</si>
  <si>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</si>
  <si>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</si>
  <si>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</si>
  <si>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</si>
  <si>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</si>
  <si>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</si>
  <si>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</si>
  <si>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</si>
  <si>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</si>
  <si>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</si>
  <si>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</si>
  <si>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</si>
  <si>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</si>
  <si>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</si>
  <si>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</si>
  <si>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</si>
  <si>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</si>
  <si>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</si>
  <si>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</si>
  <si>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</si>
  <si>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</si>
  <si>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</si>
  <si>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</si>
  <si>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</si>
  <si>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</si>
  <si>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</si>
  <si>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</si>
  <si>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</si>
  <si>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</si>
  <si>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</si>
  <si>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</si>
  <si>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</si>
  <si>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</si>
  <si>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</si>
  <si>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</si>
  <si>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</si>
  <si>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</si>
  <si>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</si>
  <si>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</si>
  <si>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</si>
  <si>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</si>
  <si>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</si>
  <si>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</si>
  <si>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</si>
  <si>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</si>
  <si>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</si>
  <si>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</si>
  <si>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</si>
  <si>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</si>
  <si>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</si>
  <si>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</si>
  <si>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</si>
  <si>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</si>
  <si>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</si>
  <si>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</si>
  <si>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</si>
  <si>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</si>
  <si>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</si>
  <si>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</si>
  <si>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</si>
  <si>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</si>
  <si>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</si>
  <si>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</si>
  <si>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</si>
  <si>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</si>
  <si>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</si>
  <si>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</si>
  <si>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</si>
  <si>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</si>
  <si>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</si>
  <si>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</si>
  <si>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</si>
  <si>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</si>
  <si>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</si>
  <si>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</si>
  <si>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</si>
  <si>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</si>
  <si>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</si>
  <si>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</si>
  <si>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</si>
  <si>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</si>
  <si>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</si>
  <si>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</si>
  <si>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</si>
  <si>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</si>
  <si>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</si>
  <si>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</si>
  <si>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</si>
  <si>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</si>
  <si>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</si>
  <si>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</si>
  <si>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</si>
  <si>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</si>
  <si>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</si>
  <si>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</si>
  <si>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</si>
  <si>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</si>
  <si>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</si>
  <si>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</si>
  <si>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</si>
  <si>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</si>
  <si>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</si>
  <si>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</si>
  <si>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</si>
  <si>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</si>
  <si>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</si>
  <si>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</si>
  <si>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</si>
  <si>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</si>
  <si>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</si>
  <si>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</si>
  <si>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</si>
  <si>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</si>
  <si>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</si>
  <si>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</si>
  <si>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</si>
  <si>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</si>
  <si>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</si>
  <si>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</si>
  <si>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</si>
  <si>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</si>
  <si>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</si>
  <si>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</si>
  <si>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</si>
  <si>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</si>
  <si>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</si>
  <si>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</si>
  <si>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</si>
  <si>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</si>
  <si>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</si>
  <si>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</si>
  <si>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</si>
  <si>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</si>
  <si>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</si>
  <si>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</si>
  <si>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</si>
  <si>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</si>
  <si>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</si>
  <si>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</si>
  <si>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</si>
  <si>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</si>
  <si>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</si>
  <si>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</si>
  <si>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</si>
  <si>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</si>
  <si>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</si>
  <si>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</si>
  <si>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</si>
  <si>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</si>
  <si>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</si>
  <si>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</si>
  <si>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</si>
  <si>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</si>
  <si>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</si>
  <si>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</si>
  <si>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</si>
  <si>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</si>
  <si>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</si>
  <si>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</si>
  <si>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</si>
  <si>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</si>
  <si>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</si>
  <si>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</si>
  <si>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</si>
  <si>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</si>
  <si>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</si>
  <si>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</si>
  <si>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</si>
  <si>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</si>
  <si>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</si>
  <si>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</si>
  <si>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</si>
  <si>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</si>
  <si>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</si>
  <si>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</si>
  <si>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</si>
  <si>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</si>
  <si>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</si>
  <si>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</si>
  <si>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</si>
  <si>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</si>
  <si>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</si>
  <si>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</si>
  <si>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</si>
  <si>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</si>
  <si>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</si>
  <si>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</si>
  <si>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</si>
  <si>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</si>
  <si>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</si>
  <si>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</si>
  <si>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</si>
  <si>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</si>
  <si>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</si>
  <si>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</si>
  <si>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</si>
  <si>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</si>
  <si>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</si>
  <si>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</si>
  <si>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</si>
  <si>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</si>
  <si>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</si>
  <si>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</si>
  <si>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</si>
  <si>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</si>
  <si>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</si>
  <si>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</si>
  <si>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</si>
  <si>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</si>
  <si>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</si>
  <si>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</si>
  <si>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</si>
  <si>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</si>
  <si>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</si>
  <si>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</si>
  <si>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</si>
  <si>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</si>
  <si>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</si>
  <si>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</si>
  <si>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</si>
  <si>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</si>
  <si>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</si>
  <si>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</si>
  <si>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</si>
  <si>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</si>
  <si>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</si>
  <si>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</si>
  <si>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</si>
  <si>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</si>
  <si>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</si>
  <si>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</si>
  <si>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</si>
  <si>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</si>
  <si>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</si>
  <si>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</si>
  <si>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</si>
  <si>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</si>
  <si>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</si>
  <si>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</si>
  <si>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</si>
  <si>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</si>
  <si>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</si>
  <si>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</si>
  <si>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</si>
  <si>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</si>
  <si>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</si>
  <si>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</si>
  <si>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</si>
  <si>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</si>
  <si>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</si>
  <si>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</si>
  <si>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</si>
  <si>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</si>
  <si>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</si>
  <si>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</si>
  <si>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</si>
  <si>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</si>
  <si>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</si>
  <si>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</si>
  <si>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</si>
  <si>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</si>
  <si>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</si>
  <si>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</si>
  <si>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</si>
  <si>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</si>
  <si>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</si>
  <si>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</si>
  <si>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</si>
  <si>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</si>
  <si>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</si>
  <si>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</si>
  <si>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</si>
  <si>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</si>
  <si>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</si>
  <si>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</si>
  <si>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</si>
  <si>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</si>
  <si>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</si>
  <si>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</si>
  <si>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</si>
  <si>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</si>
  <si>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</si>
  <si>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</si>
  <si>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</si>
  <si>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</si>
  <si>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</si>
  <si>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</si>
  <si>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</si>
  <si>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</si>
  <si>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</si>
  <si>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</si>
  <si>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</si>
  <si>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</si>
  <si>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</si>
  <si>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</si>
  <si>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</si>
  <si>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</si>
  <si>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</si>
  <si>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</si>
  <si>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</si>
  <si>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</si>
  <si>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</si>
  <si>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</si>
  <si>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</si>
  <si>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</si>
  <si>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</si>
  <si>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</si>
  <si>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</si>
  <si>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</si>
  <si>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</si>
  <si>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</si>
  <si>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</si>
  <si>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</si>
  <si>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</si>
  <si>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</si>
  <si>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</si>
  <si>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</si>
  <si>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</si>
  <si>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</si>
  <si>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</si>
  <si>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</si>
  <si>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</si>
  <si>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</si>
  <si>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</si>
  <si>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</si>
  <si>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</si>
  <si>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</si>
  <si>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</si>
  <si>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</si>
  <si>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</si>
  <si>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</si>
  <si>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</si>
  <si>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</si>
  <si>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</si>
  <si>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</si>
  <si>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</si>
  <si>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</si>
  <si>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</si>
  <si>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</si>
  <si>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</si>
  <si>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</si>
  <si>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</si>
  <si>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</si>
  <si>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</si>
  <si>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</si>
  <si>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</si>
  <si>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</si>
  <si>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</si>
  <si>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</si>
  <si>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</si>
  <si>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</si>
  <si>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</si>
  <si>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</si>
  <si>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</si>
  <si>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</si>
  <si>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</si>
  <si>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</si>
  <si>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</si>
  <si>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</si>
  <si>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</si>
  <si>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</si>
  <si>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</si>
  <si>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</si>
  <si>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</si>
  <si>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</si>
  <si>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</si>
  <si>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</si>
  <si>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</si>
  <si>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</si>
  <si>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</si>
  <si>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</si>
  <si>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</si>
  <si>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</si>
  <si>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</si>
  <si>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</si>
  <si>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</si>
  <si>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</si>
  <si>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</si>
  <si>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</si>
  <si>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</si>
  <si>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</si>
  <si>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</si>
  <si>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</si>
  <si>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</si>
  <si>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</si>
  <si>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</si>
  <si>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</si>
  <si>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</si>
  <si>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</si>
  <si>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</si>
  <si>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</si>
  <si>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</si>
  <si>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</si>
  <si>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</si>
  <si>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</si>
  <si>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</si>
  <si>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</si>
  <si>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</si>
  <si>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</si>
  <si>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</si>
  <si>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</si>
  <si>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</si>
  <si>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</si>
  <si>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</si>
  <si>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</si>
  <si>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</si>
  <si>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</si>
  <si>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</si>
  <si>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</si>
  <si>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</si>
  <si>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</si>
  <si>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</si>
  <si>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</si>
  <si>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</si>
  <si>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</si>
  <si>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</si>
  <si>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</si>
  <si>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</si>
  <si>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</si>
  <si>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</si>
  <si>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</si>
  <si>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</si>
  <si>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</si>
  <si>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</si>
  <si>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</si>
  <si>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</si>
  <si>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</si>
  <si>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</si>
  <si>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</si>
  <si>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</si>
  <si>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</si>
  <si>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</si>
  <si>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</si>
  <si>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</si>
  <si>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</si>
  <si>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</si>
  <si>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</si>
  <si>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</si>
  <si>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</si>
  <si>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</si>
  <si>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</si>
  <si>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</si>
  <si>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</si>
  <si>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</si>
  <si>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</si>
  <si>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</si>
  <si>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</si>
  <si>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</si>
  <si>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</si>
  <si>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</si>
  <si>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</si>
  <si>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</si>
  <si>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</si>
  <si>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</si>
  <si>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</si>
  <si>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</si>
  <si>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</si>
  <si>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</si>
  <si>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</si>
  <si>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</si>
  <si>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</si>
  <si>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</si>
  <si>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</si>
  <si>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</si>
  <si>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</si>
  <si>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</si>
  <si>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</si>
  <si>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</si>
  <si>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</si>
  <si>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</si>
  <si>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</si>
  <si>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</si>
  <si>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</si>
  <si>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</si>
  <si>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</si>
  <si>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</si>
  <si>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</si>
  <si>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</si>
  <si>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</si>
  <si>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</si>
  <si>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</si>
  <si>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</si>
  <si>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</si>
  <si>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</si>
  <si>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</si>
  <si>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</si>
  <si>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</si>
  <si>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</si>
  <si>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</si>
  <si>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</si>
  <si>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</si>
  <si>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</si>
  <si>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</si>
  <si>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</si>
  <si>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</si>
  <si>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</si>
  <si>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</si>
  <si>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</si>
  <si>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</si>
  <si>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</si>
  <si>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</si>
  <si>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</si>
  <si>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</si>
  <si>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</si>
  <si>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</si>
  <si>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</si>
  <si>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</si>
  <si>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</si>
  <si>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</si>
  <si>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</si>
  <si>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</si>
  <si>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</si>
  <si>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</si>
  <si>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</si>
  <si>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</si>
  <si>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</si>
  <si>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</si>
  <si>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</si>
  <si>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</si>
  <si>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</si>
  <si>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</si>
  <si>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</si>
  <si>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</si>
  <si>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</si>
  <si>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</si>
  <si>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</si>
  <si>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</si>
  <si>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</si>
  <si>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</si>
  <si>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</si>
  <si>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</si>
  <si>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</si>
  <si>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</si>
  <si>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</si>
  <si>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</si>
  <si>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</si>
  <si>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</si>
  <si>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</si>
  <si>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</si>
  <si>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</si>
  <si>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</si>
  <si>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</si>
  <si>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</si>
  <si>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</si>
  <si>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</si>
  <si>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</si>
  <si>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</si>
  <si>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</si>
  <si>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</si>
  <si>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</si>
  <si>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</si>
  <si>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</si>
  <si>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</si>
  <si>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</si>
  <si>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</si>
  <si>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</si>
  <si>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</si>
  <si>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</si>
  <si>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</si>
  <si>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</si>
  <si>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</si>
  <si>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</si>
  <si>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</si>
  <si>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</si>
  <si>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</si>
  <si>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</si>
  <si>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</si>
  <si>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</si>
  <si>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</si>
  <si>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</si>
  <si>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</si>
  <si>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</si>
  <si>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</si>
  <si>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</si>
  <si>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</si>
  <si>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</si>
  <si>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</si>
  <si>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</si>
  <si>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</si>
  <si>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</si>
  <si>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</si>
  <si>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</si>
  <si>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</si>
  <si>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</si>
  <si>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</si>
  <si>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</si>
  <si>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</si>
  <si>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</si>
  <si>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</si>
  <si>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</si>
  <si>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</si>
  <si>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</si>
  <si>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</si>
  <si>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</si>
  <si>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</si>
  <si>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</si>
  <si>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</si>
  <si>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</si>
  <si>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</si>
  <si>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</si>
  <si>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</si>
  <si>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</si>
  <si>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</si>
  <si>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</si>
  <si>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</si>
  <si>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</si>
  <si>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</si>
  <si>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</si>
  <si>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</si>
  <si>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</si>
  <si>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</si>
  <si>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</si>
  <si>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</si>
  <si>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</si>
  <si>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</si>
  <si>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</si>
  <si>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</si>
  <si>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</si>
  <si>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</si>
  <si>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</si>
  <si>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</si>
  <si>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</si>
  <si>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</si>
  <si>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</si>
  <si>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</si>
  <si>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</si>
  <si>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</si>
  <si>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</si>
  <si>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</si>
  <si>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</si>
  <si>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</si>
  <si>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</si>
  <si>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</si>
  <si>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</si>
  <si>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</si>
  <si>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</si>
  <si>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</si>
  <si>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</si>
  <si>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</si>
  <si>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</si>
  <si>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</si>
  <si>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</si>
  <si>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</si>
  <si>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</si>
  <si>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</si>
  <si>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</si>
  <si>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</si>
  <si>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</si>
  <si>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</si>
  <si>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</si>
  <si>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</si>
  <si>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</si>
  <si>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</si>
  <si>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</si>
  <si>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</si>
  <si>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</si>
  <si>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</si>
  <si>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</si>
  <si>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</si>
  <si>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</si>
  <si>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</si>
  <si>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</si>
  <si>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</si>
  <si>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</si>
  <si>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</si>
  <si>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</si>
  <si>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</si>
  <si>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</si>
  <si>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</si>
  <si>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</si>
  <si>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</si>
  <si>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</si>
  <si>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</si>
  <si>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</si>
  <si>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</si>
  <si>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</si>
  <si>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</si>
  <si>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</si>
  <si>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</si>
  <si>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</si>
  <si>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</si>
  <si>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</si>
  <si>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</si>
  <si>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</si>
  <si>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</si>
  <si>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</si>
  <si>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</si>
  <si>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</si>
  <si>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</si>
  <si>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</si>
  <si>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</si>
  <si>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</si>
  <si>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</si>
  <si>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</si>
  <si>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</si>
  <si>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</si>
  <si>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</si>
  <si>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</si>
  <si>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</si>
  <si>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</si>
  <si>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</si>
  <si>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</si>
  <si>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</si>
  <si>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</si>
  <si>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</si>
  <si>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</si>
  <si>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</si>
  <si>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</si>
  <si>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</si>
  <si>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</si>
  <si>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</si>
  <si>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</si>
  <si>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</si>
  <si>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</si>
  <si>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</si>
  <si>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</si>
  <si>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</si>
  <si>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</si>
  <si>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</si>
  <si>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</si>
  <si>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</si>
  <si>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</si>
  <si>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</si>
  <si>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</si>
  <si>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</si>
  <si>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</si>
  <si>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</si>
  <si>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</si>
  <si>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</si>
  <si>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</si>
  <si>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</si>
  <si>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</si>
  <si>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</si>
  <si>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</si>
  <si>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</si>
  <si>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</si>
  <si>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</si>
  <si>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</si>
  <si>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</si>
  <si>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</si>
  <si>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</si>
  <si>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</si>
  <si>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</si>
  <si>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</si>
  <si>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</si>
  <si>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</si>
  <si>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</si>
  <si>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</si>
  <si>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</si>
  <si>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</si>
  <si>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</si>
  <si>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</si>
  <si>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</si>
  <si>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</si>
  <si>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</si>
  <si>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</si>
  <si>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</si>
  <si>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</si>
  <si>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</si>
  <si>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</si>
  <si>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</si>
  <si>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</si>
  <si>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</si>
  <si>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</si>
  <si>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</si>
  <si>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</si>
  <si>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</si>
  <si>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</si>
  <si>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</si>
  <si>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</si>
  <si>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</si>
  <si>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</si>
  <si>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</si>
  <si>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</si>
  <si>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</si>
  <si>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</si>
  <si>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</si>
  <si>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</si>
  <si>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</si>
  <si>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</si>
  <si>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</si>
  <si>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</si>
  <si>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</si>
  <si>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</si>
  <si>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</si>
  <si>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</si>
  <si>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</si>
  <si>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</si>
  <si>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</si>
  <si>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</si>
  <si>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</si>
  <si>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</si>
  <si>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</si>
  <si>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</si>
  <si>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</si>
  <si>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</si>
  <si>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</si>
  <si>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</si>
  <si>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</si>
  <si>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</si>
  <si>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</si>
  <si>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</si>
  <si>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</si>
  <si>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</si>
  <si>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</si>
  <si>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</si>
  <si>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</si>
  <si>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</si>
  <si>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</si>
  <si>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</si>
  <si>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</si>
  <si>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</si>
  <si>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</si>
  <si>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</si>
  <si>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</si>
  <si>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</si>
  <si>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</si>
  <si>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</si>
  <si>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</si>
  <si>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</si>
  <si>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</si>
  <si>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</si>
  <si>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</si>
  <si>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</si>
  <si>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</si>
  <si>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</si>
  <si>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</si>
  <si>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</si>
  <si>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</si>
  <si>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</si>
  <si>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</si>
  <si>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</si>
  <si>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</si>
  <si>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</si>
  <si>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</si>
  <si>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</si>
  <si>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</si>
  <si>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</si>
  <si>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</si>
  <si>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</si>
  <si>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</si>
  <si>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</si>
  <si>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</si>
  <si>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</si>
  <si>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</si>
  <si>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</si>
  <si>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</si>
  <si>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</si>
  <si>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</si>
  <si>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</si>
  <si>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</si>
  <si>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</si>
  <si>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</si>
  <si>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</si>
  <si>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</si>
  <si>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</si>
  <si>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</si>
  <si>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</si>
  <si>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</si>
  <si>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</si>
  <si>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</si>
  <si>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</si>
  <si>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</si>
  <si>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</si>
  <si>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</si>
  <si>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</si>
  <si>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</si>
  <si>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</si>
  <si>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</si>
  <si>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</si>
  <si>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</si>
  <si>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</si>
  <si>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</si>
  <si>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</si>
  <si>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</si>
  <si>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</si>
  <si>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</si>
  <si>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</si>
  <si>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</si>
  <si>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</si>
  <si>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</si>
  <si>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</si>
  <si>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</si>
  <si>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</si>
  <si>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</si>
  <si>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</si>
  <si>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</si>
  <si>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</si>
  <si>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</si>
  <si>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</si>
  <si>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</si>
  <si>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</si>
  <si>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</si>
  <si>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</si>
  <si>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</si>
  <si>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</si>
  <si>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</si>
  <si>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</si>
  <si>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</si>
  <si>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</si>
  <si>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</si>
  <si>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</si>
  <si>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</si>
  <si>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</si>
  <si>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</si>
  <si>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</si>
  <si>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</si>
  <si>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</si>
  <si>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</si>
  <si>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</si>
  <si>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</si>
  <si>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</si>
  <si>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</si>
  <si>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</si>
  <si>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</si>
  <si>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</si>
  <si>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</si>
  <si>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</si>
  <si>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</si>
  <si>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</si>
  <si>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</si>
  <si>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</si>
  <si>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</si>
  <si>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</si>
  <si>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</si>
  <si>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</si>
  <si>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</si>
  <si>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</si>
  <si>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</si>
  <si>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</si>
  <si>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</si>
  <si>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</si>
  <si>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</si>
  <si>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</si>
  <si>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</si>
  <si>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</si>
  <si>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</si>
  <si>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</si>
  <si>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</si>
  <si>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</si>
  <si>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</si>
  <si>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</si>
  <si>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</si>
  <si>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</si>
  <si>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</si>
  <si>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</si>
  <si>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</si>
  <si>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</si>
  <si>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</si>
  <si>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</si>
  <si>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</si>
  <si>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</si>
  <si>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</si>
  <si>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</si>
  <si>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</si>
  <si>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</si>
  <si>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</si>
  <si>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</si>
  <si>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</si>
  <si>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</si>
  <si>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</si>
  <si>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</si>
  <si>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</si>
  <si>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</si>
  <si>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</si>
  <si>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</si>
  <si>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</si>
  <si>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</si>
  <si>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</si>
  <si>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</si>
  <si>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</si>
  <si>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</si>
  <si>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</si>
  <si>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</si>
  <si>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</si>
  <si>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</si>
  <si>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</si>
  <si>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</si>
  <si>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</si>
  <si>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</si>
  <si>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</si>
  <si>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</si>
  <si>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</si>
  <si>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</si>
  <si>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</si>
  <si>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</si>
  <si>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</si>
  <si>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</si>
  <si>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</si>
  <si>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</si>
  <si>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</si>
  <si>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</si>
  <si>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</si>
  <si>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</si>
  <si>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</si>
  <si>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</si>
  <si>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</si>
  <si>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</si>
  <si>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</si>
  <si>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</si>
  <si>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</si>
  <si>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</si>
  <si>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</si>
  <si>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</si>
  <si>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</si>
  <si>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</si>
  <si>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</si>
  <si>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</si>
  <si>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</si>
  <si>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</si>
  <si>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</si>
  <si>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</si>
  <si>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</si>
  <si>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</si>
  <si>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</si>
  <si>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</si>
  <si>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</si>
  <si>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</si>
  <si>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</si>
  <si>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</si>
  <si>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</si>
  <si>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</si>
  <si>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</si>
  <si>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</si>
  <si>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</si>
  <si>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</si>
  <si>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</si>
  <si>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</si>
  <si>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</si>
  <si>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</si>
  <si>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</si>
  <si>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</si>
  <si>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</si>
  <si>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</si>
  <si>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</si>
  <si>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</si>
  <si>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</si>
  <si>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</si>
  <si>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</si>
  <si>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</si>
  <si>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</si>
  <si>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</si>
  <si>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</si>
  <si>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</si>
  <si>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</si>
  <si>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</si>
  <si>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</si>
  <si>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</si>
  <si>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</si>
  <si>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</si>
  <si>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</si>
  <si>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</si>
  <si>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</si>
  <si>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</si>
  <si>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</si>
  <si>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</si>
  <si>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</si>
  <si>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</si>
  <si>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</si>
  <si>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</si>
  <si>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</si>
  <si>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</si>
  <si>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</si>
  <si>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</si>
  <si>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</si>
  <si>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</si>
  <si>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</si>
  <si>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</si>
  <si>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</si>
  <si>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</si>
  <si>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</si>
  <si>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</si>
  <si>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</si>
  <si>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</si>
  <si>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</si>
  <si>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</si>
  <si>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</si>
  <si>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</si>
  <si>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</si>
  <si>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</si>
  <si>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</si>
  <si>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</si>
  <si>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</si>
  <si>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</si>
  <si>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</si>
  <si>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</si>
  <si>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</si>
  <si>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</si>
  <si>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</si>
  <si>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</si>
  <si>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</si>
  <si>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</si>
  <si>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</si>
  <si>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</si>
  <si>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</si>
  <si>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</si>
  <si>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</si>
  <si>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</si>
  <si>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</si>
  <si>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</si>
  <si>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</si>
  <si>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</si>
  <si>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</si>
  <si>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</si>
  <si>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</si>
  <si>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</si>
  <si>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</si>
  <si>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</si>
  <si>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</si>
  <si>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</si>
  <si>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</si>
  <si>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</si>
  <si>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</si>
  <si>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</si>
  <si>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</si>
  <si>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</si>
  <si>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</si>
  <si>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</si>
  <si>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</si>
  <si>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</si>
  <si>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</si>
  <si>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</si>
  <si>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</si>
  <si>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</si>
  <si>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</si>
  <si>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</si>
  <si>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</si>
  <si>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</si>
  <si>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</si>
  <si>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</si>
  <si>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</si>
  <si>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</si>
  <si>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</si>
  <si>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</si>
  <si>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</si>
  <si>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</si>
  <si>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</si>
  <si>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</si>
  <si>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</si>
  <si>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</si>
  <si>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</si>
  <si>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</si>
  <si>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</si>
  <si>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</si>
  <si>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</si>
  <si>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</si>
  <si>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</si>
  <si>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</si>
  <si>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</si>
  <si>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</si>
  <si>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</si>
  <si>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</si>
  <si>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</si>
  <si>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</si>
  <si>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</si>
  <si>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</si>
  <si>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</si>
  <si>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</si>
  <si>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</si>
  <si>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</si>
  <si>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</si>
  <si>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</si>
  <si>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</si>
  <si>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</si>
  <si>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</si>
  <si>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</si>
  <si>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</si>
  <si>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</si>
  <si>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</si>
  <si>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</si>
  <si>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</si>
  <si>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</si>
  <si>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</si>
  <si>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</si>
  <si>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</si>
  <si>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</si>
  <si>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</si>
  <si>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</si>
  <si>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</si>
  <si>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</si>
  <si>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</si>
  <si>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</si>
  <si>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</si>
  <si>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</si>
  <si>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</si>
  <si>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</si>
  <si>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</si>
  <si>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</si>
  <si>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</si>
  <si>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</si>
  <si>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</si>
  <si>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</si>
  <si>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</si>
  <si>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</si>
  <si>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</si>
  <si>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</si>
  <si>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</si>
  <si>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</si>
  <si>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</si>
  <si>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</si>
  <si>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</si>
  <si>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</si>
  <si>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</si>
  <si>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</si>
  <si>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</si>
  <si>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</si>
  <si>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</si>
  <si>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</si>
  <si>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</si>
  <si>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</si>
  <si>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</si>
  <si>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</si>
  <si>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</si>
  <si>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</si>
  <si>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</si>
  <si>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</si>
  <si>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</si>
  <si>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</si>
  <si>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</si>
  <si>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</si>
  <si>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</si>
  <si>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</si>
  <si>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</si>
  <si>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</si>
  <si>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</si>
  <si>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</si>
  <si>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</si>
  <si>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</si>
  <si>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</si>
  <si>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</si>
  <si>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</si>
  <si>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</si>
  <si>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</si>
  <si>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</si>
  <si>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</si>
  <si>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</si>
  <si>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</si>
  <si>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</si>
  <si>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</si>
  <si>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</si>
  <si>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</si>
  <si>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</si>
  <si>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</si>
  <si>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</si>
  <si>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</si>
  <si>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</si>
  <si>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</si>
  <si>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</si>
  <si>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</si>
  <si>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</si>
  <si>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</si>
  <si>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</si>
  <si>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</si>
  <si>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</si>
  <si>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</si>
  <si>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</si>
  <si>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</si>
  <si>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</si>
  <si>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</si>
  <si>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</si>
  <si>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</si>
  <si>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</si>
  <si>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</si>
  <si>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</si>
  <si>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</si>
  <si>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</si>
  <si>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</si>
  <si>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</si>
  <si>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</si>
  <si>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</si>
  <si>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</si>
  <si>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</si>
  <si>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</si>
  <si>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</si>
  <si>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</si>
  <si>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</si>
  <si>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</si>
  <si>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</si>
  <si>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</si>
  <si>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</si>
  <si>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</si>
  <si>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</si>
  <si>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</si>
  <si>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</si>
  <si>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</si>
  <si>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</si>
  <si>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</si>
  <si>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</si>
  <si>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</si>
  <si>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</si>
  <si>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</si>
  <si>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</si>
  <si>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</si>
  <si>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</si>
  <si>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</si>
  <si>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</si>
  <si>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</si>
  <si>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</si>
  <si>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</si>
  <si>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</si>
  <si>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</si>
  <si>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</si>
  <si>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</si>
  <si>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</si>
  <si>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</si>
  <si>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</si>
  <si>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</si>
  <si>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</si>
  <si>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</si>
  <si>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</si>
  <si>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</si>
  <si>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</si>
  <si>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</si>
  <si>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</si>
  <si>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</si>
  <si>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</si>
  <si>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</si>
  <si>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</si>
  <si>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</si>
  <si>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</si>
  <si>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</si>
  <si>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</si>
  <si>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</si>
  <si>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</si>
  <si>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</si>
  <si>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</si>
  <si>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</si>
  <si>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</si>
  <si>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</si>
  <si>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</si>
  <si>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</si>
  <si>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</si>
  <si>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</si>
  <si>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</si>
  <si>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</si>
  <si>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</si>
  <si>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</si>
  <si>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</si>
  <si>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</si>
  <si>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</si>
  <si>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</si>
  <si>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</si>
  <si>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</si>
  <si>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</si>
  <si>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</si>
  <si>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</si>
  <si>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</si>
  <si>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</si>
  <si>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</si>
  <si>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</si>
  <si>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</si>
  <si>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</si>
  <si>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</si>
  <si>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</si>
  <si>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</si>
  <si>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</si>
  <si>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</si>
  <si>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</si>
  <si>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</si>
  <si>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</si>
  <si>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</si>
  <si>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</si>
  <si>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</si>
  <si>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</si>
  <si>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</si>
  <si>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</si>
  <si>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</si>
  <si>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</si>
  <si>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</si>
  <si>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</si>
  <si>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</si>
  <si>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</si>
  <si>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</si>
  <si>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</si>
  <si>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</si>
  <si>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</si>
  <si>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</si>
  <si>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</si>
  <si>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</si>
  <si>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</si>
  <si>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</si>
  <si>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</si>
  <si>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</si>
  <si>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</si>
  <si>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</si>
  <si>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</si>
  <si>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</si>
  <si>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</si>
  <si>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</si>
  <si>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</si>
  <si>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</si>
  <si>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</si>
  <si>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</si>
  <si>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</si>
  <si>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</si>
  <si>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</si>
  <si>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</si>
  <si>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</si>
  <si>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</si>
  <si>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</si>
  <si>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</si>
  <si>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</si>
  <si>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</si>
  <si>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</si>
  <si>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</si>
  <si>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</si>
  <si>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</si>
  <si>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</si>
  <si>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</si>
  <si>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</si>
  <si>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</si>
  <si>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</si>
  <si>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</si>
  <si>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</si>
  <si>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</si>
  <si>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</si>
  <si>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</si>
  <si>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</si>
  <si>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</si>
  <si>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</si>
  <si>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</si>
  <si>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</si>
  <si>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</si>
  <si>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</si>
  <si>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</si>
  <si>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</si>
  <si>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</si>
  <si>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</si>
  <si>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</si>
  <si>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</si>
  <si>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</si>
  <si>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</si>
  <si>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</si>
  <si>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</si>
  <si>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</si>
  <si>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</si>
  <si>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</si>
  <si>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</si>
  <si>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</si>
  <si>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</si>
  <si>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</si>
  <si>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</si>
  <si>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</si>
  <si>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</si>
  <si>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</si>
  <si>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</si>
  <si>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</si>
  <si>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</si>
  <si>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</si>
  <si>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</si>
  <si>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</si>
  <si>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</si>
  <si>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</si>
  <si>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</si>
  <si>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</si>
  <si>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</si>
  <si>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</si>
  <si>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</si>
  <si>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</si>
  <si>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</si>
  <si>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</si>
  <si>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</si>
  <si>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</si>
  <si>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</si>
  <si>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</si>
  <si>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</si>
  <si>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</si>
  <si>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</si>
  <si>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</si>
  <si>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</si>
  <si>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</si>
  <si>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</si>
  <si>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</si>
  <si>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</si>
  <si>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</si>
  <si>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</si>
  <si>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</si>
  <si>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</si>
  <si>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</si>
  <si>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</si>
  <si>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</si>
  <si>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</si>
  <si>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</si>
  <si>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</si>
  <si>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</si>
  <si>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</si>
  <si>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</si>
  <si>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</si>
  <si>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</si>
  <si>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</si>
  <si>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</si>
  <si>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</si>
  <si>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</si>
  <si>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</si>
  <si>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</si>
  <si>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</si>
  <si>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</si>
  <si>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</si>
  <si>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</si>
  <si>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</si>
  <si>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</si>
  <si>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</si>
  <si>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</si>
  <si>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</si>
  <si>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</si>
  <si>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</si>
  <si>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</si>
  <si>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</si>
  <si>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</si>
  <si>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</si>
  <si>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</si>
  <si>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</si>
  <si>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</si>
  <si>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</si>
  <si>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</si>
  <si>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</si>
  <si>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</si>
  <si>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</si>
  <si>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</si>
  <si>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</si>
  <si>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</si>
  <si>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</si>
  <si>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</si>
  <si>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</si>
  <si>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</si>
  <si>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</si>
  <si>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</si>
  <si>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</si>
  <si>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</si>
  <si>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</si>
  <si>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</si>
  <si>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</si>
  <si>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</si>
  <si>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</si>
  <si>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</si>
  <si>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</si>
  <si>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</si>
  <si>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</si>
  <si>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</si>
  <si>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</si>
  <si>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</si>
  <si>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</si>
  <si>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</si>
  <si>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</si>
  <si>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</si>
  <si>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</si>
  <si>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</si>
  <si>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</si>
  <si>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</si>
  <si>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</si>
  <si>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</si>
  <si>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</si>
  <si>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</si>
  <si>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</si>
  <si>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</si>
  <si>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</si>
  <si>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</si>
  <si>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</si>
  <si>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</si>
  <si>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</si>
  <si>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</si>
  <si>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</si>
  <si>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</si>
  <si>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</si>
  <si>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</si>
  <si>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</si>
  <si>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</si>
  <si>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</si>
  <si>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</si>
  <si>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</si>
  <si>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</si>
  <si>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</si>
  <si>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</si>
  <si>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</si>
  <si>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</si>
  <si>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</si>
  <si>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</si>
  <si>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</si>
  <si>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</si>
  <si>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</si>
  <si>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</si>
  <si>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</si>
  <si>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</si>
  <si>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</si>
  <si>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</si>
  <si>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</si>
  <si>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</si>
  <si>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</si>
  <si>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</si>
  <si>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</si>
  <si>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</si>
  <si>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</si>
  <si>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</si>
  <si>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</si>
  <si>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</si>
  <si>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</si>
  <si>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</si>
  <si>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</si>
  <si>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</si>
  <si>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</si>
  <si>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</si>
  <si>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</si>
  <si>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</si>
  <si>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</si>
  <si>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</si>
  <si>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</si>
  <si>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</si>
  <si>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</si>
  <si>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</si>
  <si>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</si>
  <si>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</si>
  <si>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</si>
  <si>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</si>
  <si>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</si>
  <si>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</si>
  <si>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</si>
  <si>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</si>
  <si>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</si>
  <si>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</si>
  <si>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</si>
  <si>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</si>
  <si>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</si>
  <si>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</si>
  <si>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</si>
  <si>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</si>
  <si>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</si>
  <si>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</si>
  <si>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</si>
  <si>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</si>
  <si>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</si>
  <si>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</si>
  <si>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</si>
  <si>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</si>
  <si>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</si>
  <si>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</si>
  <si>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</si>
  <si>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</si>
  <si>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</si>
  <si>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</si>
  <si>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</si>
  <si>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</si>
  <si>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</si>
  <si>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</si>
  <si>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</si>
  <si>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</si>
  <si>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</si>
  <si>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</si>
  <si>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</si>
  <si>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</si>
  <si>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</si>
  <si>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</si>
  <si>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</si>
  <si>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</si>
  <si>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</si>
  <si>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</si>
  <si>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</si>
  <si>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</si>
  <si>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</si>
  <si>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</si>
  <si>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</si>
  <si>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</si>
  <si>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</si>
  <si>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</si>
  <si>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</si>
  <si>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</si>
  <si>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</si>
  <si>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</si>
  <si>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</si>
  <si>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</si>
  <si>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</si>
  <si>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</si>
  <si>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</si>
  <si>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</si>
  <si>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</si>
  <si>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</si>
  <si>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</si>
  <si>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</si>
  <si>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</si>
  <si>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</si>
  <si>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</si>
  <si>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</si>
  <si>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</si>
  <si>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</si>
  <si>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</si>
  <si>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</si>
  <si>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</si>
  <si>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</si>
  <si>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</si>
  <si>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</si>
  <si>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</si>
  <si>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</si>
  <si>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</si>
  <si>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</si>
  <si>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</si>
  <si>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</si>
  <si>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</si>
  <si>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</si>
  <si>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</si>
  <si>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</si>
  <si>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</si>
  <si>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</si>
  <si>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</si>
  <si>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</si>
  <si>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</si>
  <si>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</si>
  <si>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</si>
  <si>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</si>
  <si>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</si>
  <si>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</si>
  <si>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</si>
  <si>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</si>
  <si>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</si>
  <si>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</si>
  <si>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</si>
  <si>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</si>
  <si>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</si>
  <si>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</si>
  <si>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</si>
  <si>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</si>
  <si>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</si>
  <si>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</si>
  <si>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</si>
  <si>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</si>
  <si>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</si>
  <si>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</si>
  <si>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</si>
  <si>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</si>
  <si>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</si>
  <si>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</si>
  <si>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</si>
  <si>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</si>
  <si>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</si>
  <si>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</si>
  <si>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</si>
  <si>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</si>
  <si>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</si>
  <si>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</si>
  <si>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</si>
  <si>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</si>
  <si>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</si>
  <si>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</si>
  <si>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</si>
  <si>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</si>
  <si>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</si>
  <si>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</si>
  <si>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</si>
  <si>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</si>
  <si>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</si>
  <si>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</si>
  <si>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</si>
  <si>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</si>
  <si>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</si>
  <si>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</si>
  <si>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</si>
  <si>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</si>
  <si>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</si>
  <si>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</si>
  <si>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</si>
  <si>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</si>
  <si>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</si>
  <si>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</si>
  <si>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</si>
  <si>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</si>
  <si>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</si>
  <si>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</si>
  <si>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</si>
  <si>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</si>
  <si>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</si>
  <si>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</si>
  <si>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</si>
  <si>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</si>
  <si>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</si>
  <si>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</si>
  <si>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</si>
  <si>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</si>
  <si>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</si>
  <si>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</si>
  <si>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</si>
  <si>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</si>
  <si>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</si>
  <si>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</si>
  <si>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</si>
  <si>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</si>
  <si>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</si>
  <si>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</si>
  <si>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</si>
  <si>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</si>
  <si>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</si>
  <si>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</si>
  <si>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</si>
  <si>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</si>
  <si>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</si>
  <si>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</si>
  <si>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</si>
  <si>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</si>
  <si>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</si>
  <si>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</si>
  <si>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</si>
  <si>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</si>
  <si>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</si>
  <si>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</si>
  <si>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</si>
  <si>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</si>
  <si>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</si>
  <si>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</si>
  <si>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</si>
  <si>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</si>
  <si>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</si>
  <si>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</si>
  <si>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</si>
  <si>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</si>
  <si>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</si>
  <si>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</si>
  <si>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</si>
  <si>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</si>
  <si>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</si>
  <si>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</si>
  <si>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</si>
  <si>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</si>
  <si>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</si>
  <si>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</si>
  <si>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</si>
  <si>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</si>
  <si>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</si>
  <si>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</si>
  <si>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</si>
  <si>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</si>
  <si>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</si>
  <si>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</si>
  <si>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</si>
  <si>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</si>
  <si>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</si>
  <si>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</si>
  <si>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</si>
  <si>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</si>
  <si>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</si>
  <si>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</si>
  <si>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</si>
  <si>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</si>
  <si>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</si>
  <si>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</si>
  <si>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</si>
  <si>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</si>
  <si>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</si>
  <si>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</si>
  <si>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</si>
  <si>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</si>
  <si>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</si>
  <si>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</si>
  <si>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</si>
  <si>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</si>
  <si>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</si>
  <si>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</si>
  <si>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</si>
  <si>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</si>
  <si>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</si>
  <si>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</si>
  <si>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</si>
  <si>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</si>
  <si>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</si>
  <si>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</si>
  <si>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</si>
  <si>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</si>
  <si>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</si>
  <si>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</si>
  <si>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</si>
  <si>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</si>
  <si>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</si>
  <si>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</si>
  <si>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</si>
  <si>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</si>
  <si>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</si>
  <si>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</si>
  <si>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</si>
  <si>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</si>
  <si>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</si>
  <si>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</si>
  <si>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</si>
  <si>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</si>
  <si>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</si>
  <si>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</si>
  <si>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</si>
  <si>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</si>
  <si>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</si>
  <si>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</si>
  <si>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</si>
  <si>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</si>
  <si>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</si>
  <si>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</si>
  <si>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</si>
  <si>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</si>
  <si>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</si>
  <si>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</si>
  <si>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</si>
  <si>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</si>
  <si>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</si>
  <si>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</si>
  <si>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</si>
  <si>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</si>
  <si>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</si>
  <si>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</si>
  <si>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</si>
  <si>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</si>
  <si>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</si>
  <si>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</si>
  <si>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</si>
  <si>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</si>
  <si>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</si>
  <si>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</si>
  <si>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</si>
  <si>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</si>
  <si>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</si>
  <si>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</si>
  <si>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</si>
  <si>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</si>
  <si>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</si>
  <si>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</si>
  <si>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</si>
  <si>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</si>
  <si>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</si>
  <si>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</si>
  <si>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</si>
  <si>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</si>
  <si>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</si>
  <si>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</si>
  <si>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</si>
  <si>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</si>
  <si>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</si>
  <si>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</si>
  <si>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</si>
  <si>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</si>
  <si>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</si>
  <si>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</si>
  <si>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</si>
  <si>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</si>
  <si>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</si>
  <si>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</si>
  <si>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</si>
  <si>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</si>
  <si>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</si>
  <si>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</si>
  <si>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</si>
  <si>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</si>
  <si>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</si>
  <si>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</si>
  <si>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</si>
  <si>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</si>
  <si>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</si>
  <si>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</si>
  <si>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</si>
  <si>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</si>
  <si>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</si>
  <si>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</si>
  <si>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</si>
  <si>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</si>
  <si>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</si>
  <si>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</si>
  <si>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</si>
  <si>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</si>
  <si>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</si>
  <si>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</si>
  <si>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</si>
  <si>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</si>
  <si>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</si>
  <si>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</si>
  <si>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</si>
  <si>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</si>
  <si>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</si>
  <si>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</si>
  <si>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</si>
  <si>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</si>
  <si>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</si>
  <si>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</si>
  <si>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</si>
  <si>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</si>
  <si>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</si>
  <si>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</si>
  <si>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</si>
  <si>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</si>
  <si>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</si>
  <si>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</si>
  <si>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</si>
  <si>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</si>
  <si>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</si>
  <si>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</si>
  <si>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</si>
  <si>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</si>
  <si>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</si>
  <si>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</si>
  <si>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</si>
  <si>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</si>
  <si>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</si>
  <si>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</si>
  <si>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</si>
  <si>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</si>
  <si>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</si>
  <si>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</si>
  <si>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</si>
  <si>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</si>
  <si>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</si>
  <si>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</si>
  <si>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</si>
  <si>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</si>
  <si>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</si>
  <si>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</si>
  <si>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</si>
  <si>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</si>
  <si>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</si>
  <si>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</si>
  <si>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</si>
  <si>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</si>
  <si>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</si>
  <si>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</si>
  <si>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</si>
  <si>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</si>
  <si>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</si>
  <si>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</si>
  <si>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</si>
  <si>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</si>
  <si>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</si>
  <si>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</si>
  <si>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</si>
  <si>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</si>
  <si>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</si>
  <si>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</si>
  <si>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</si>
  <si>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</si>
  <si>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</si>
  <si>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</si>
  <si>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</si>
  <si>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</si>
  <si>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</si>
  <si>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</si>
  <si>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</si>
  <si>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</si>
  <si>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</si>
  <si>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</si>
  <si>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</si>
  <si>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</si>
  <si>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</si>
  <si>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</si>
  <si>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</si>
  <si>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</si>
  <si>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</si>
  <si>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</si>
  <si>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</si>
  <si>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</si>
  <si>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</si>
  <si>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</si>
  <si>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</si>
  <si>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</si>
  <si>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</si>
  <si>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</si>
  <si>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</si>
  <si>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</si>
  <si>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</si>
  <si>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</si>
  <si>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</si>
  <si>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</si>
  <si>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</si>
  <si>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</si>
  <si>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</si>
  <si>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</si>
  <si>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</si>
  <si>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</si>
  <si>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</si>
  <si>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</si>
  <si>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</si>
  <si>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</si>
  <si>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</si>
  <si>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</si>
  <si>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</si>
  <si>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</si>
  <si>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</si>
  <si>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</si>
  <si>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</si>
  <si>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</si>
  <si>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</si>
  <si>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</si>
  <si>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</si>
  <si>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</si>
  <si>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</si>
  <si>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</si>
  <si>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</si>
  <si>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</si>
  <si>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</si>
  <si>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</si>
  <si>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</si>
  <si>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</si>
  <si>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</si>
  <si>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</si>
  <si>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</si>
  <si>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</si>
  <si>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</si>
  <si>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</si>
  <si>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</si>
  <si>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</si>
  <si>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</si>
  <si>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</si>
  <si>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</si>
  <si>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</si>
  <si>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</si>
  <si>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</si>
  <si>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</si>
  <si>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</si>
  <si>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</si>
  <si>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</si>
  <si>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</si>
  <si>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</si>
  <si>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</si>
  <si>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</si>
  <si>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</si>
  <si>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</si>
  <si>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</si>
  <si>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</si>
  <si>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</si>
  <si>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</si>
  <si>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</si>
  <si>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</si>
  <si>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</si>
  <si>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</si>
  <si>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</si>
  <si>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</si>
  <si>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</si>
  <si>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</si>
  <si>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</si>
  <si>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</si>
  <si>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</si>
  <si>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</si>
  <si>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</si>
  <si>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</si>
  <si>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</si>
  <si>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</si>
  <si>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</si>
  <si>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</si>
  <si>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</si>
  <si>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</si>
  <si>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</si>
  <si>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</si>
  <si>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</si>
  <si>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</si>
  <si>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</si>
  <si>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</si>
  <si>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</si>
  <si>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</si>
  <si>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</si>
  <si>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</si>
  <si>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</si>
  <si>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</si>
  <si>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</si>
  <si>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</si>
  <si>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</si>
  <si>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</si>
  <si>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</si>
  <si>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</si>
  <si>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</si>
  <si>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</si>
  <si>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</si>
  <si>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</si>
  <si>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</si>
  <si>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</si>
  <si>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</si>
  <si>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</si>
  <si>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</si>
  <si>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</si>
  <si>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</si>
  <si>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</si>
  <si>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</si>
  <si>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</si>
  <si>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</si>
  <si>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</si>
  <si>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</si>
  <si>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</si>
  <si>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</si>
  <si>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</si>
  <si>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</si>
  <si>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</si>
  <si>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</si>
  <si>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</si>
  <si>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</si>
  <si>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</si>
  <si>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</si>
  <si>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</si>
  <si>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</si>
  <si>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</si>
  <si>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</si>
  <si>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</si>
  <si>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</si>
  <si>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</si>
  <si>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</si>
  <si>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</si>
  <si>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</si>
  <si>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</si>
  <si>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</si>
  <si>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</si>
  <si>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</si>
  <si>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</si>
  <si>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</si>
  <si>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</si>
  <si>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</si>
  <si>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</si>
  <si>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</si>
  <si>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</si>
  <si>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</si>
  <si>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</si>
  <si>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</si>
  <si>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</si>
  <si>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</si>
  <si>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</si>
  <si>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</si>
  <si>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</si>
  <si>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</si>
  <si>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</si>
  <si>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</si>
  <si>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</si>
  <si>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</si>
  <si>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</si>
  <si>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</si>
  <si>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</si>
  <si>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</si>
  <si>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</si>
  <si>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</si>
  <si>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</si>
  <si>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</si>
  <si>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</si>
  <si>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</si>
  <si>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</si>
  <si>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</si>
  <si>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</si>
  <si>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</si>
  <si>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</si>
  <si>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</si>
  <si>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</si>
  <si>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</si>
  <si>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</si>
  <si>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</si>
  <si>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</si>
  <si>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</si>
  <si>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</si>
  <si>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</si>
  <si>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</si>
  <si>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</si>
  <si>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</si>
  <si>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</si>
  <si>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</si>
  <si>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</si>
  <si>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</si>
  <si>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</si>
  <si>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</si>
  <si>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</si>
  <si>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</si>
  <si>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</si>
  <si>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</si>
  <si>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</si>
  <si>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</si>
  <si>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</si>
  <si>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</si>
  <si>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</si>
  <si>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</si>
  <si>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</si>
  <si>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</si>
  <si>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</si>
  <si>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</si>
  <si>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</si>
  <si>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</si>
  <si>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</si>
  <si>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</si>
  <si>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</si>
  <si>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</si>
  <si>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</si>
  <si>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</si>
  <si>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</si>
  <si>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</si>
  <si>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</si>
  <si>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</si>
  <si>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</si>
  <si>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</si>
  <si>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</si>
  <si>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</si>
  <si>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</si>
  <si>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</si>
  <si>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</si>
  <si>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</si>
  <si>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</si>
  <si>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</si>
  <si>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</si>
  <si>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</si>
  <si>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</si>
  <si>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</si>
  <si>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</si>
  <si>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</si>
  <si>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</si>
  <si>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</si>
  <si>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</si>
  <si>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</si>
  <si>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</si>
  <si>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</si>
  <si>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</si>
  <si>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</si>
  <si>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</si>
  <si>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</si>
  <si>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</si>
  <si>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</si>
  <si>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</si>
  <si>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</si>
  <si>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</si>
  <si>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</si>
  <si>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</si>
  <si>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</si>
  <si>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</si>
  <si>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</si>
  <si>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</si>
  <si>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</si>
  <si>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</si>
  <si>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</si>
  <si>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</si>
  <si>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</si>
  <si>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</si>
  <si>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</si>
  <si>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</si>
  <si>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</si>
  <si>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</si>
  <si>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</si>
  <si>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</si>
  <si>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</si>
  <si>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</si>
  <si>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</si>
  <si>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</si>
  <si>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</si>
  <si>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</si>
  <si>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</si>
  <si>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</si>
  <si>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</si>
  <si>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</si>
  <si>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</si>
  <si>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</si>
  <si>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</si>
  <si>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</si>
  <si>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</si>
  <si>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</si>
  <si>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</si>
  <si>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</si>
  <si>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</si>
  <si>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</si>
  <si>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</si>
  <si>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</si>
  <si>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</si>
  <si>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</si>
  <si>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</si>
  <si>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</si>
  <si>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</si>
  <si>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</si>
  <si>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</si>
  <si>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</si>
  <si>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</si>
  <si>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</si>
  <si>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</si>
  <si>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</si>
  <si>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</si>
  <si>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</si>
  <si>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</si>
  <si>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</si>
  <si>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</si>
  <si>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</si>
  <si>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</si>
  <si>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</si>
  <si>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</si>
  <si>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</si>
  <si>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</si>
  <si>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</si>
  <si>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</si>
  <si>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</si>
  <si>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</si>
  <si>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</si>
  <si>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</si>
  <si>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</si>
  <si>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</si>
  <si>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</si>
  <si>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</si>
  <si>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</si>
  <si>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</si>
  <si>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</si>
  <si>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</si>
  <si>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</si>
  <si>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</si>
  <si>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</si>
  <si>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</si>
  <si>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</si>
  <si>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</si>
  <si>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</si>
  <si>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</si>
  <si>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</si>
  <si>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</si>
  <si>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</si>
  <si>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</si>
  <si>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</si>
  <si>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</si>
  <si>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</si>
  <si>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</si>
  <si>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</si>
  <si>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</si>
  <si>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</si>
  <si>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</si>
  <si>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</si>
  <si>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</si>
  <si>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</si>
  <si>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</si>
  <si>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</si>
  <si>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</si>
  <si>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</si>
  <si>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</si>
  <si>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</si>
  <si>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</si>
  <si>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</si>
  <si>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</si>
  <si>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</si>
  <si>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</si>
  <si>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</si>
  <si>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</si>
  <si>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</si>
  <si>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</si>
  <si>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</si>
  <si>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</si>
  <si>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</si>
  <si>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</si>
  <si>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</si>
  <si>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</si>
  <si>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</si>
  <si>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</si>
  <si>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</si>
  <si>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</si>
  <si>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</si>
  <si>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</si>
  <si>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</si>
  <si>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</si>
  <si>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</si>
  <si>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</si>
  <si>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</si>
  <si>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</si>
  <si>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</si>
  <si>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</si>
  <si>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</si>
  <si>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</si>
  <si>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</si>
  <si>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</si>
  <si>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</si>
  <si>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</si>
  <si>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</si>
  <si>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</si>
  <si>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</si>
  <si>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</si>
  <si>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</si>
  <si>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</si>
  <si>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</si>
  <si>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</si>
  <si>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</si>
  <si>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</si>
  <si>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</si>
  <si>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</si>
  <si>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</si>
  <si>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</si>
  <si>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</si>
  <si>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</si>
  <si>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</si>
  <si>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</si>
  <si>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</si>
  <si>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</si>
  <si>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</si>
  <si>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</si>
  <si>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</si>
  <si>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</si>
  <si>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</si>
  <si>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</si>
  <si>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</si>
  <si>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</si>
  <si>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</si>
  <si>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</si>
  <si>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</si>
  <si>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</si>
  <si>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</si>
  <si>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</si>
  <si>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</si>
  <si>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</si>
  <si>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</si>
  <si>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</si>
  <si>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</si>
  <si>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</si>
  <si>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</si>
  <si>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</si>
  <si>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</si>
  <si>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</si>
  <si>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</si>
  <si>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</si>
  <si>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</si>
  <si>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</si>
  <si>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</si>
  <si>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</si>
  <si>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</si>
  <si>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</si>
  <si>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</si>
  <si>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</si>
  <si>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</si>
  <si>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</si>
  <si>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</si>
  <si>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</si>
  <si>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</si>
  <si>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</si>
  <si>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</si>
  <si>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</si>
  <si>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</si>
  <si>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</si>
  <si>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</si>
  <si>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</si>
  <si>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</si>
  <si>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</si>
  <si>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</si>
  <si>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</si>
  <si>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</si>
  <si>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</si>
  <si>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</si>
  <si>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</si>
  <si>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</si>
  <si>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</si>
  <si>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</si>
  <si>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</si>
  <si>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</si>
  <si>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</si>
  <si>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</si>
  <si>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</si>
  <si>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</si>
  <si>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</si>
  <si>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</si>
  <si>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</si>
  <si>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</si>
  <si>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</si>
  <si>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</si>
  <si>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</si>
  <si>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</si>
  <si>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</si>
  <si>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</si>
  <si>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</si>
  <si>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</si>
  <si>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</si>
  <si>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</si>
  <si>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</si>
  <si>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</si>
  <si>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</si>
  <si>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</si>
  <si>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</si>
  <si>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</si>
  <si>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</si>
  <si>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</si>
  <si>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</si>
  <si>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</si>
  <si>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</si>
  <si>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</si>
  <si>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</si>
  <si>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</si>
  <si>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</si>
  <si>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</si>
  <si>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</si>
  <si>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</si>
  <si>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</si>
  <si>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</si>
  <si>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</si>
  <si>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</si>
  <si>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</si>
  <si>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</si>
  <si>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</si>
  <si>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</si>
  <si>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</si>
  <si>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</si>
  <si>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</si>
  <si>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</si>
  <si>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</si>
  <si>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</si>
  <si>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</si>
  <si>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</si>
  <si>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</si>
  <si>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</si>
  <si>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</si>
  <si>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</si>
  <si>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</si>
  <si>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</si>
  <si>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</si>
  <si>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</si>
  <si>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</si>
  <si>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</si>
  <si>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</si>
  <si>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</si>
  <si>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</si>
  <si>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</si>
  <si>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</si>
  <si>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</si>
  <si>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</si>
  <si>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</si>
  <si>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</si>
  <si>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</si>
  <si>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</si>
  <si>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</si>
  <si>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</si>
  <si>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</si>
  <si>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</si>
  <si>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</si>
  <si>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</si>
  <si>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</si>
  <si>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</si>
  <si>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</si>
  <si>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</si>
  <si>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</si>
  <si>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</si>
  <si>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</si>
  <si>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</si>
  <si>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</si>
  <si>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</si>
  <si>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</si>
  <si>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</si>
  <si>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</si>
  <si>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</si>
  <si>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</si>
  <si>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</si>
  <si>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</si>
  <si>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</si>
  <si>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</si>
  <si>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</si>
  <si>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</si>
  <si>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</si>
  <si>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</si>
  <si>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</si>
  <si>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</si>
  <si>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</si>
  <si>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</si>
  <si>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</si>
  <si>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</si>
  <si>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</si>
  <si>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</si>
  <si>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</si>
  <si>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</si>
  <si>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</si>
  <si>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</si>
  <si>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</si>
  <si>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</si>
  <si>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</si>
  <si>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</si>
  <si>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</si>
  <si>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</si>
  <si>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</si>
  <si>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</si>
  <si>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</si>
  <si>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</si>
  <si>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</si>
  <si>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</si>
  <si>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</si>
  <si>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</si>
  <si>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</si>
  <si>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</si>
  <si>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</si>
  <si>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</si>
  <si>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</si>
  <si>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</si>
  <si>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</si>
  <si>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</si>
  <si>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</si>
  <si>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</si>
  <si>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</si>
  <si>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</si>
  <si>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</si>
  <si>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</si>
  <si>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</si>
  <si>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</si>
  <si>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</si>
  <si>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</si>
  <si>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</si>
  <si>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</si>
  <si>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</si>
  <si>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</si>
  <si>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</si>
  <si>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</si>
  <si>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</si>
  <si>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</si>
  <si>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</si>
  <si>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</si>
  <si>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</si>
  <si>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</si>
  <si>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</si>
  <si>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</si>
  <si>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</si>
  <si>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</si>
  <si>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</si>
  <si>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</si>
  <si>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</si>
  <si>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</si>
  <si>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</si>
  <si>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</si>
  <si>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</si>
  <si>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</si>
  <si>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</si>
  <si>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</si>
  <si>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</si>
  <si>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</si>
  <si>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</si>
  <si>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</si>
  <si>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</si>
  <si>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</si>
  <si>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</si>
  <si>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</si>
  <si>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</si>
  <si>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</si>
  <si>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</si>
  <si>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</si>
  <si>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</si>
  <si>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</si>
  <si>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</si>
  <si>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</si>
  <si>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</si>
  <si>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</si>
  <si>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</si>
  <si>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</si>
  <si>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</si>
  <si>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</si>
  <si>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</si>
  <si>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</si>
  <si>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</si>
  <si>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</si>
  <si>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</si>
  <si>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</si>
  <si>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</si>
  <si>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</si>
  <si>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</si>
  <si>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</si>
  <si>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</si>
  <si>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</si>
  <si>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</si>
  <si>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</si>
  <si>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</si>
  <si>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</si>
  <si>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</si>
  <si>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</si>
  <si>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</si>
  <si>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</si>
  <si>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</si>
  <si>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</si>
  <si>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</si>
  <si>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</si>
  <si>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</si>
  <si>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</si>
  <si>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</si>
  <si>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</si>
  <si>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</si>
  <si>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</si>
  <si>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</si>
  <si>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</si>
  <si>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</si>
  <si>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</si>
  <si>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</si>
  <si>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</si>
  <si>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</si>
  <si>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</si>
  <si>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</si>
  <si>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</si>
  <si>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</si>
  <si>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</si>
  <si>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</si>
  <si>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</si>
  <si>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</si>
  <si>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</si>
  <si>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</si>
  <si>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</si>
  <si>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</si>
  <si>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</si>
  <si>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</si>
  <si>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</si>
  <si>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</si>
  <si>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</si>
  <si>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</si>
  <si>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</si>
  <si>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</si>
  <si>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</si>
  <si>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</si>
  <si>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</si>
  <si>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</si>
  <si>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</si>
  <si>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</si>
  <si>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</si>
  <si>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</si>
  <si>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</si>
  <si>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</si>
  <si>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</si>
  <si>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</si>
  <si>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</si>
  <si>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</si>
  <si>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</si>
  <si>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</si>
  <si>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</si>
  <si>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</si>
  <si>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</si>
  <si>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</si>
  <si>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</si>
  <si>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</si>
  <si>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</si>
  <si>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</si>
  <si>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</si>
  <si>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</si>
  <si>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</si>
  <si>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</si>
  <si>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</si>
  <si>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</si>
  <si>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</si>
  <si>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</si>
  <si>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</si>
  <si>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</si>
  <si>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</si>
  <si>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</si>
  <si>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</si>
  <si>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</si>
  <si>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</si>
  <si>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</si>
  <si>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</si>
  <si>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</si>
  <si>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</si>
  <si>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</si>
  <si>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</si>
  <si>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</si>
  <si>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</si>
  <si>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</si>
  <si>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</si>
  <si>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</si>
  <si>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</si>
  <si>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</si>
  <si>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</si>
  <si>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</si>
  <si>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</si>
  <si>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</si>
  <si>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</si>
  <si>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</si>
  <si>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</si>
  <si>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</si>
  <si>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</si>
  <si>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</si>
  <si>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</si>
  <si>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</si>
  <si>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</si>
  <si>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</si>
  <si>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</si>
  <si>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</si>
  <si>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</si>
  <si>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</si>
  <si>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</si>
  <si>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</si>
  <si>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</si>
  <si>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</si>
  <si>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</si>
  <si>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</si>
  <si>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</si>
  <si>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</si>
  <si>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</si>
  <si>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</si>
  <si>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</si>
  <si>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</si>
  <si>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</si>
  <si>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</si>
  <si>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</si>
  <si>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</si>
  <si>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</si>
  <si>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</si>
  <si>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</si>
  <si>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</si>
  <si>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</si>
  <si>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</si>
  <si>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</si>
  <si>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</si>
  <si>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</si>
  <si>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</si>
  <si>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</si>
  <si>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</si>
  <si>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</si>
  <si>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</si>
  <si>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</si>
  <si>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</si>
  <si>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</si>
  <si>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</si>
  <si>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</si>
  <si>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</si>
  <si>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</si>
  <si>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</si>
  <si>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</si>
  <si>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</si>
  <si>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</si>
  <si>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</si>
  <si>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</si>
  <si>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</si>
  <si>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</si>
  <si>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</si>
  <si>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</si>
  <si>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</si>
  <si>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</si>
  <si>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</si>
  <si>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</si>
  <si>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</si>
  <si>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</si>
  <si>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</si>
  <si>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</si>
  <si>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</si>
  <si>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</si>
  <si>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</si>
  <si>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</si>
  <si>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</si>
  <si>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</si>
  <si>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</si>
  <si>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</si>
  <si>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</si>
  <si>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</si>
  <si>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</si>
  <si>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</si>
  <si>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</si>
  <si>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</si>
  <si>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</si>
  <si>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</si>
  <si>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</si>
  <si>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</si>
  <si>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</si>
  <si>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</si>
  <si>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</si>
  <si>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</si>
  <si>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</si>
  <si>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</si>
  <si>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</si>
  <si>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</si>
  <si>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</si>
  <si>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</si>
  <si>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</si>
  <si>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</si>
  <si>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</si>
  <si>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</si>
  <si>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</si>
  <si>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</si>
  <si>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</si>
  <si>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</si>
  <si>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</si>
  <si>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</si>
  <si>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</si>
  <si>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</si>
  <si>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</si>
  <si>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</si>
  <si>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</si>
  <si>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</si>
  <si>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</si>
  <si>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</si>
  <si>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</si>
  <si>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</si>
  <si>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</si>
  <si>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</si>
  <si>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</si>
  <si>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</si>
  <si>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</si>
  <si>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</si>
  <si>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</si>
  <si>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</si>
  <si>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</si>
  <si>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</si>
  <si>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</si>
  <si>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</si>
  <si>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</si>
  <si>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</si>
  <si>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</si>
  <si>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</si>
  <si>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</si>
  <si>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</si>
  <si>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</si>
  <si>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</si>
  <si>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</si>
  <si>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</si>
  <si>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</si>
  <si>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</si>
  <si>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</si>
  <si>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</si>
  <si>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</si>
  <si>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</si>
  <si>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</si>
  <si>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</si>
  <si>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</si>
  <si>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</si>
  <si>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</si>
  <si>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</si>
  <si>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</si>
  <si>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</si>
  <si>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</si>
  <si>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</si>
  <si>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</si>
  <si>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</si>
  <si>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</si>
  <si>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</si>
  <si>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</si>
  <si>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</si>
  <si>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</si>
  <si>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</si>
  <si>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</si>
  <si>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</si>
  <si>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</si>
  <si>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</si>
  <si>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</si>
  <si>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</si>
  <si>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</si>
  <si>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</si>
  <si>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</si>
  <si>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</si>
  <si>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</si>
  <si>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</si>
  <si>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</si>
  <si>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</si>
  <si>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</si>
  <si>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</si>
  <si>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</si>
  <si>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</si>
  <si>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</si>
  <si>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</si>
  <si>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</si>
  <si>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</si>
  <si>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</si>
  <si>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</si>
  <si>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</si>
  <si>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</si>
  <si>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</si>
  <si>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</si>
  <si>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</si>
  <si>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</si>
  <si>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</si>
  <si>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</si>
  <si>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</si>
  <si>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</si>
  <si>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</si>
  <si>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</si>
  <si>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</si>
  <si>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</si>
  <si>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</si>
  <si>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</si>
  <si>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</si>
  <si>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</si>
  <si>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</si>
  <si>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</si>
  <si>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</si>
  <si>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</si>
  <si>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</si>
  <si>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</si>
  <si>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</si>
  <si>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</si>
  <si>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</si>
  <si>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</si>
  <si>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</si>
  <si>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</si>
  <si>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</si>
  <si>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</si>
  <si>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</si>
  <si>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</si>
  <si>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</si>
  <si>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</si>
  <si>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</si>
  <si>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</si>
  <si>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</si>
  <si>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</si>
  <si>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</si>
  <si>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</si>
  <si>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</si>
  <si>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</si>
  <si>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</si>
  <si>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</si>
  <si>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</si>
  <si>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</si>
  <si>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</si>
  <si>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</si>
  <si>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</si>
  <si>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</si>
  <si>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</si>
  <si>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</si>
  <si>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</si>
  <si>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</si>
  <si>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</si>
  <si>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</si>
  <si>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</si>
  <si>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</si>
  <si>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</si>
  <si>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</si>
  <si>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</si>
  <si>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</si>
  <si>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</si>
  <si>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</si>
  <si>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</si>
  <si>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</si>
  <si>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</si>
  <si>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</si>
  <si>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</si>
  <si>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</si>
  <si>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</si>
  <si>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</si>
  <si>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</si>
  <si>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</si>
  <si>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</si>
  <si>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</si>
  <si>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</si>
  <si>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</si>
  <si>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</si>
  <si>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</si>
  <si>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</si>
  <si>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</si>
  <si>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</si>
  <si>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</si>
  <si>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</si>
  <si>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</si>
  <si>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</si>
  <si>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</si>
  <si>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</si>
  <si>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</si>
  <si>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</si>
  <si>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</si>
  <si>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</si>
  <si>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</si>
  <si>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</si>
  <si>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</si>
  <si>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</si>
  <si>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</si>
  <si>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</si>
  <si>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</si>
  <si>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</si>
  <si>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</si>
  <si>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</si>
  <si>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</si>
  <si>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</si>
  <si>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</si>
  <si>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</si>
  <si>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</si>
  <si>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</si>
  <si>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</si>
  <si>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</si>
  <si>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</si>
  <si>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</si>
  <si>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</si>
  <si>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</si>
  <si>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</si>
  <si>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</si>
  <si>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</si>
  <si>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</si>
  <si>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</si>
  <si>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</si>
  <si>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</si>
  <si>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</si>
  <si>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</si>
  <si>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</si>
  <si>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</si>
  <si>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</si>
  <si>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</si>
  <si>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</si>
  <si>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</si>
  <si>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</si>
  <si>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</si>
  <si>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</si>
  <si>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</si>
  <si>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</si>
  <si>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</si>
  <si>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</si>
  <si>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</si>
  <si>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</si>
  <si>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</si>
  <si>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</si>
  <si>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</si>
  <si>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</si>
  <si>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</si>
  <si>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</si>
  <si>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</si>
  <si>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</si>
  <si>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</si>
  <si>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</si>
  <si>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</si>
  <si>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</si>
  <si>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</si>
  <si>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</si>
  <si>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</si>
  <si>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</si>
  <si>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</si>
  <si>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</si>
  <si>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</si>
  <si>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</si>
  <si>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</si>
  <si>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</si>
  <si>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</si>
  <si>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</si>
  <si>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</si>
  <si>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</si>
  <si>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</si>
  <si>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</si>
  <si>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</si>
  <si>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</si>
  <si>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</si>
  <si>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</si>
  <si>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</si>
  <si>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</si>
  <si>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</si>
  <si>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</si>
  <si>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</si>
  <si>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</si>
  <si>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</si>
  <si>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</si>
  <si>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</si>
  <si>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</si>
  <si>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</si>
  <si>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</si>
  <si>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</si>
  <si>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</si>
  <si>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</si>
  <si>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</si>
  <si>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</si>
  <si>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</si>
  <si>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</si>
  <si>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</si>
  <si>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</si>
  <si>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</si>
  <si>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</si>
  <si>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</si>
  <si>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</si>
  <si>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</si>
  <si>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</si>
  <si>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</si>
  <si>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</si>
  <si>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</si>
  <si>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</si>
  <si>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</si>
  <si>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</si>
  <si>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</si>
  <si>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</si>
  <si>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</si>
  <si>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</si>
  <si>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</si>
  <si>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</si>
  <si>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</si>
  <si>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</si>
  <si>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</si>
  <si>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</si>
  <si>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</si>
  <si>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</si>
  <si>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</si>
  <si>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</si>
  <si>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</si>
  <si>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</si>
  <si>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</si>
  <si>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</si>
  <si>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</si>
  <si>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</si>
  <si>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</si>
  <si>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</si>
  <si>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</si>
  <si>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</si>
  <si>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</si>
  <si>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</si>
  <si>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</si>
  <si>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</si>
  <si>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</si>
  <si>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</si>
  <si>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</si>
  <si>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</si>
  <si>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</si>
  <si>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</si>
  <si>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</si>
  <si>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</si>
  <si>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</si>
  <si>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</si>
  <si>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</si>
  <si>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</si>
  <si>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</si>
  <si>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</si>
  <si>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</si>
  <si>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</si>
  <si>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</si>
  <si>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</si>
  <si>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</si>
  <si>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</si>
  <si>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</si>
  <si>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</si>
  <si>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</si>
  <si>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</si>
  <si>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</si>
  <si>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</si>
  <si>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</si>
  <si>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</si>
  <si>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</si>
  <si>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</si>
  <si>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</si>
  <si>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</si>
  <si>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</si>
  <si>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</si>
  <si>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</si>
  <si>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</si>
  <si>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</si>
  <si>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</si>
  <si>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</si>
  <si>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</si>
  <si>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</si>
  <si>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</si>
  <si>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</si>
  <si>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</si>
  <si>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</si>
  <si>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</si>
  <si>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</si>
  <si>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</si>
  <si>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</si>
  <si>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</si>
  <si>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</si>
  <si>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</si>
  <si>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</si>
  <si>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</si>
  <si>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</si>
  <si>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</si>
  <si>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</si>
  <si>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</si>
  <si>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</si>
  <si>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</si>
  <si>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</si>
  <si>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</si>
  <si>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</si>
  <si>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</si>
  <si>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</si>
  <si>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</si>
  <si>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</si>
  <si>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</si>
  <si>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</si>
  <si>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</si>
  <si>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</si>
  <si>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</si>
  <si>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</si>
  <si>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</si>
  <si>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</si>
  <si>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</si>
  <si>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</si>
  <si>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</si>
  <si>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</si>
  <si>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</si>
  <si>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</si>
  <si>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</si>
  <si>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</si>
  <si>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</si>
  <si>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</si>
  <si>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</si>
  <si>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</si>
  <si>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</si>
  <si>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</si>
  <si>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</si>
  <si>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</si>
  <si>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</si>
  <si>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</si>
  <si>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</si>
  <si>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</si>
  <si>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</si>
  <si>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</si>
  <si>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</si>
  <si>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</si>
  <si>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</si>
  <si>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</si>
  <si>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</si>
  <si>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</si>
  <si>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</si>
  <si>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</si>
  <si>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</si>
  <si>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</si>
  <si>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</si>
  <si>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</si>
  <si>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</si>
  <si>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</si>
  <si>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</si>
  <si>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</si>
  <si>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</si>
  <si>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</si>
  <si>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</si>
  <si>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</si>
  <si>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</si>
  <si>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</si>
  <si>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</si>
  <si>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</si>
  <si>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</si>
  <si>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</si>
  <si>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</si>
  <si>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</si>
  <si>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</si>
  <si>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</si>
  <si>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</si>
  <si>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</si>
  <si>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</si>
  <si>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</si>
  <si>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</si>
  <si>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</si>
  <si>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</si>
  <si>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</si>
  <si>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</si>
  <si>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</si>
  <si>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</si>
  <si>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</si>
  <si>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</si>
  <si>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</si>
  <si>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</si>
  <si>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</si>
  <si>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</si>
  <si>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</si>
  <si>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</si>
  <si>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</si>
  <si>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</si>
  <si>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</si>
  <si>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</si>
  <si>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</si>
  <si>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</si>
  <si>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</si>
  <si>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</si>
  <si>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</si>
  <si>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</si>
  <si>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</si>
  <si>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</si>
  <si>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</si>
  <si>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</si>
  <si>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</si>
  <si>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</si>
  <si>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</si>
  <si>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</si>
  <si>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</si>
  <si>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</si>
  <si>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</si>
  <si>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</si>
  <si>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</si>
  <si>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</si>
  <si>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</si>
  <si>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</si>
  <si>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</si>
  <si>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</si>
  <si>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</si>
  <si>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</si>
  <si>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</si>
  <si>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</si>
  <si>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</si>
  <si>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</si>
  <si>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</si>
  <si>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</si>
  <si>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</si>
  <si>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</si>
  <si>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</si>
  <si>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</si>
  <si>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</si>
  <si>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</si>
  <si>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</si>
  <si>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</si>
  <si>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</si>
  <si>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</si>
  <si>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</si>
  <si>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</si>
  <si>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</si>
  <si>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</si>
  <si>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</si>
  <si>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</si>
  <si>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</si>
  <si>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</si>
  <si>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</si>
  <si>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</si>
  <si>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</si>
  <si>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</si>
  <si>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</si>
  <si>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</si>
  <si>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</si>
  <si>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</si>
  <si>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</si>
  <si>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</si>
  <si>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</si>
  <si>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</si>
  <si>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</si>
  <si>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</si>
  <si>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</si>
  <si>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</si>
  <si>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</si>
  <si>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</si>
  <si>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</si>
  <si>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</si>
  <si>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</si>
  <si>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</si>
  <si>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</si>
  <si>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</si>
  <si>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</si>
  <si>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</si>
  <si>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</si>
  <si>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</si>
  <si>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</si>
  <si>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</si>
  <si>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</si>
  <si>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</si>
  <si>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</si>
  <si>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</si>
  <si>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</si>
  <si>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</si>
  <si>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</si>
  <si>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</si>
  <si>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</si>
  <si>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</si>
  <si>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</si>
  <si>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</si>
  <si>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</si>
  <si>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</si>
  <si>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</si>
  <si>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</si>
  <si>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</si>
  <si>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</si>
  <si>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</si>
  <si>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</si>
  <si>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</si>
  <si>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</si>
  <si>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</si>
  <si>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</si>
  <si>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</si>
  <si>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</si>
  <si>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</si>
  <si>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</si>
  <si>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</si>
  <si>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</si>
  <si>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</si>
  <si>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</si>
  <si>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</si>
  <si>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</si>
  <si>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</si>
  <si>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</si>
  <si>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</si>
  <si>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</si>
  <si>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</si>
  <si>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</si>
  <si>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</si>
  <si>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</si>
  <si>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</si>
  <si>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</si>
  <si>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</si>
  <si>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</si>
  <si>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</si>
  <si>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</si>
  <si>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</si>
  <si>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</si>
  <si>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</si>
  <si>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</si>
  <si>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</si>
  <si>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</si>
  <si>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</si>
  <si>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</si>
  <si>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</si>
  <si>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</si>
  <si>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</si>
  <si>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</si>
  <si>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</si>
  <si>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</si>
  <si>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</si>
  <si>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</si>
  <si>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</si>
  <si>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</si>
  <si>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</si>
  <si>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</si>
  <si>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</si>
  <si>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</si>
  <si>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</si>
  <si>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</si>
  <si>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</si>
  <si>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</si>
  <si>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</si>
  <si>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</si>
  <si>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</si>
  <si>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</si>
  <si>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</si>
  <si>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</si>
  <si>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</si>
  <si>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</si>
  <si>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</si>
  <si>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</si>
  <si>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</si>
  <si>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</si>
  <si>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</si>
  <si>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</si>
  <si>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</si>
  <si>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</si>
  <si>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</si>
  <si>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</si>
  <si>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</si>
  <si>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</si>
  <si>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</si>
  <si>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</si>
  <si>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</si>
  <si>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</si>
  <si>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</si>
  <si>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</si>
  <si>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</si>
  <si>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</si>
  <si>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</si>
  <si>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</si>
  <si>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</si>
  <si>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</si>
  <si>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</si>
  <si>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</si>
  <si>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</si>
  <si>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</si>
  <si>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</si>
  <si>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</si>
  <si>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</si>
  <si>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</si>
  <si>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</si>
  <si>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</si>
  <si>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</si>
  <si>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</si>
  <si>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</si>
  <si>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</si>
  <si>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</si>
  <si>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</si>
  <si>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</si>
  <si>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</si>
  <si>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</si>
  <si>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</si>
  <si>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</si>
  <si>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</si>
  <si>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</si>
  <si>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</si>
  <si>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</si>
  <si>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</si>
  <si>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</si>
  <si>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</si>
  <si>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</si>
  <si>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</si>
  <si>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</si>
  <si>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</si>
  <si>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</si>
  <si>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</si>
  <si>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</si>
  <si>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</si>
  <si>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</si>
  <si>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</si>
  <si>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</si>
  <si>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</si>
  <si>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</si>
  <si>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</si>
  <si>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</si>
  <si>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</si>
  <si>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</si>
  <si>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</si>
  <si>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</si>
  <si>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</si>
  <si>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</si>
  <si>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</si>
  <si>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</si>
  <si>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</si>
  <si>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</si>
  <si>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</si>
  <si>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</si>
  <si>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</si>
  <si>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</si>
  <si>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</si>
  <si>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</si>
  <si>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</si>
  <si>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</si>
  <si>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</si>
  <si>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</si>
  <si>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</si>
  <si>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</si>
  <si>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</si>
  <si>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</si>
  <si>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</si>
  <si>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</si>
  <si>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</si>
  <si>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</si>
  <si>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</si>
  <si>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</si>
  <si>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</si>
  <si>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</si>
  <si>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</si>
  <si>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</si>
  <si>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</si>
  <si>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</si>
  <si>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</si>
  <si>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</si>
  <si>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</si>
  <si>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</si>
  <si>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</si>
  <si>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</si>
  <si>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</si>
  <si>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</si>
  <si>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</si>
  <si>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</si>
  <si>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</si>
  <si>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</si>
  <si>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</si>
  <si>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</si>
  <si>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</si>
  <si>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</si>
  <si>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</si>
  <si>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</si>
  <si>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</si>
  <si>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</si>
  <si>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</si>
  <si>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</si>
  <si>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</si>
  <si>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</si>
  <si>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</si>
  <si>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</si>
  <si>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</si>
  <si>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</si>
  <si>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</si>
  <si>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</si>
  <si>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</si>
  <si>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</si>
  <si>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</si>
  <si>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</si>
  <si>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</si>
  <si>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</si>
  <si>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</si>
  <si>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</si>
  <si>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</si>
  <si>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</si>
  <si>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</si>
  <si>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</si>
  <si>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</si>
  <si>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</si>
  <si>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</si>
  <si>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</si>
  <si>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</si>
  <si>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</si>
  <si>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</si>
  <si>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</si>
  <si>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</si>
  <si>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</si>
  <si>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</si>
  <si>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</si>
  <si>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</si>
  <si>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</si>
  <si>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</si>
  <si>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</si>
  <si>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</si>
  <si>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</si>
  <si>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</si>
  <si>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</si>
  <si>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</si>
  <si>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</si>
  <si>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</si>
  <si>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</si>
  <si>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</si>
  <si>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</si>
  <si>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</si>
  <si>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</si>
  <si>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</si>
  <si>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</si>
  <si>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</si>
  <si>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</si>
  <si>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</si>
  <si>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</si>
  <si>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</si>
  <si>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</si>
  <si>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</si>
  <si>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</si>
  <si>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</si>
  <si>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</si>
  <si>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</si>
  <si>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</si>
  <si>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</si>
  <si>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</si>
  <si>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</si>
  <si>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</si>
  <si>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</si>
  <si>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</si>
  <si>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</si>
  <si>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</si>
  <si>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</si>
  <si>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</si>
  <si>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</si>
  <si>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</si>
  <si>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</si>
  <si>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</si>
  <si>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</si>
  <si>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</si>
  <si>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</si>
  <si>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</si>
  <si>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</si>
  <si>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</si>
  <si>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</si>
  <si>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</si>
  <si>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</si>
  <si>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</si>
  <si>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</si>
  <si>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</si>
  <si>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</si>
  <si>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</si>
  <si>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</si>
  <si>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</si>
  <si>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</si>
  <si>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</si>
  <si>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</si>
  <si>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</si>
  <si>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</si>
  <si>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</si>
  <si>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</si>
  <si>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</si>
  <si>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</si>
  <si>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</si>
  <si>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</si>
  <si>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</si>
  <si>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</si>
  <si>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</si>
  <si>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</si>
  <si>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</si>
  <si>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</si>
  <si>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</si>
  <si>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</si>
  <si>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</si>
  <si>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</si>
  <si>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</si>
  <si>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</si>
  <si>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</si>
  <si>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</si>
  <si>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</si>
  <si>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</si>
  <si>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</si>
  <si>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</si>
  <si>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</si>
  <si>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</si>
  <si>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</si>
  <si>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</si>
  <si>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</si>
  <si>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</si>
  <si>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</si>
  <si>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</si>
  <si>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</si>
  <si>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</si>
  <si>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</si>
  <si>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</si>
  <si>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</si>
  <si>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</si>
  <si>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</si>
  <si>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</si>
  <si>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</si>
  <si>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</si>
  <si>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</si>
  <si>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</si>
  <si>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</si>
  <si>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</si>
  <si>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</si>
  <si>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</si>
  <si>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</si>
  <si>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</si>
  <si>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</si>
  <si>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</si>
  <si>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</si>
  <si>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</si>
  <si>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</si>
  <si>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</si>
  <si>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</si>
  <si>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</si>
  <si>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</si>
  <si>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</si>
  <si>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</si>
  <si>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</si>
  <si>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</si>
  <si>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</si>
  <si>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</si>
  <si>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</si>
  <si>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</si>
  <si>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</si>
  <si>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</si>
  <si>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</si>
  <si>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</si>
  <si>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</si>
  <si>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</si>
  <si>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</si>
  <si>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</si>
  <si>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</si>
  <si>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</si>
  <si>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</si>
  <si>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</si>
  <si>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</si>
  <si>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</si>
  <si>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</si>
  <si>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</si>
  <si>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</si>
  <si>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</si>
  <si>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</si>
  <si>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</si>
  <si>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</si>
  <si>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</si>
  <si>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</si>
  <si>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</si>
  <si>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</si>
  <si>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</si>
  <si>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</si>
  <si>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</si>
  <si>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</si>
  <si>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</si>
  <si>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</si>
  <si>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</si>
  <si>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</si>
  <si>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</si>
  <si>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</si>
  <si>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</si>
  <si>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</si>
  <si>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</si>
  <si>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</si>
  <si>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</si>
  <si>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</si>
  <si>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</si>
  <si>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</si>
  <si>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</si>
  <si>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</si>
  <si>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</si>
  <si>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</si>
  <si>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</si>
  <si>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</si>
  <si>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</si>
  <si>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</si>
  <si>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</si>
  <si>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</si>
  <si>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</si>
  <si>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</si>
  <si>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</si>
  <si>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</si>
  <si>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</si>
  <si>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</si>
  <si>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</si>
  <si>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</si>
  <si>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</si>
  <si>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</si>
  <si>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</si>
  <si>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</si>
  <si>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</si>
  <si>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</si>
  <si>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</si>
  <si>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</si>
  <si>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</si>
  <si>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</si>
  <si>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</si>
  <si>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</si>
  <si>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</si>
  <si>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</si>
  <si>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</si>
  <si>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</si>
  <si>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</si>
  <si>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</si>
  <si>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</si>
  <si>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</si>
  <si>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</si>
  <si>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</si>
  <si>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</si>
  <si>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</si>
  <si>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</si>
  <si>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</si>
  <si>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</si>
  <si>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</si>
  <si>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</si>
  <si>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</si>
  <si>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</si>
  <si>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</si>
  <si>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</si>
  <si>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</si>
  <si>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</si>
  <si>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</si>
  <si>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</si>
  <si>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</si>
  <si>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</si>
  <si>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</si>
  <si>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</si>
  <si>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</si>
  <si>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</si>
  <si>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</si>
  <si>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</si>
  <si>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</si>
  <si>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</si>
  <si>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</si>
  <si>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</si>
  <si>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</si>
  <si>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</si>
  <si>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</si>
  <si>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</si>
  <si>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</si>
  <si>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</si>
  <si>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</si>
  <si>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</si>
  <si>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</si>
  <si>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</si>
  <si>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</si>
  <si>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</si>
  <si>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</si>
  <si>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</si>
  <si>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</si>
  <si>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</si>
  <si>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</si>
  <si>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</si>
  <si>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</si>
  <si>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</si>
  <si>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</si>
  <si>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</si>
  <si>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</si>
  <si>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</si>
  <si>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</si>
  <si>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</si>
  <si>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</si>
  <si>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</si>
  <si>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</si>
  <si>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</si>
  <si>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</si>
  <si>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</si>
  <si>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</si>
  <si>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</si>
  <si>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</si>
  <si>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</si>
  <si>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</si>
  <si>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</si>
  <si>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</si>
  <si>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</si>
  <si>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</si>
  <si>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</si>
  <si>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</si>
  <si>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</si>
  <si>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</si>
  <si>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</si>
  <si>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</si>
  <si>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</si>
  <si>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</si>
  <si>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</si>
  <si>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</si>
  <si>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</si>
  <si>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</si>
  <si>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</si>
  <si>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</si>
  <si>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</si>
  <si>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</si>
  <si>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</si>
  <si>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</si>
  <si>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</si>
  <si>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</si>
  <si>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</si>
  <si>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</si>
  <si>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</si>
  <si>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</si>
  <si>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</si>
  <si>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</si>
  <si>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</si>
  <si>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</si>
  <si>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</si>
  <si>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</si>
  <si>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</si>
  <si>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</si>
  <si>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</si>
  <si>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</si>
  <si>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</si>
  <si>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</si>
  <si>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</si>
  <si>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</si>
  <si>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</si>
  <si>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</si>
  <si>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</si>
  <si>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</si>
  <si>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</si>
  <si>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</si>
  <si>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</si>
  <si>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</si>
  <si>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</si>
  <si>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</si>
  <si>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</si>
  <si>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</si>
  <si>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</si>
  <si>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</si>
  <si>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</si>
  <si>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</si>
  <si>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</si>
  <si>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</si>
  <si>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</si>
  <si>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</si>
  <si>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</si>
  <si>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</si>
  <si>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</si>
  <si>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</si>
  <si>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</si>
  <si>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</si>
  <si>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</si>
  <si>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</si>
  <si>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</si>
  <si>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</si>
  <si>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</si>
  <si>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</si>
  <si>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</si>
  <si>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</si>
  <si>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</si>
  <si>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</si>
  <si>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</si>
  <si>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</si>
  <si>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</si>
  <si>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</si>
  <si>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</si>
  <si>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</si>
  <si>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</si>
  <si>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</si>
  <si>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</si>
  <si>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</si>
  <si>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</si>
  <si>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</si>
  <si>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</si>
  <si>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</si>
  <si>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</si>
  <si>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</si>
  <si>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</si>
  <si>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</si>
  <si>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</si>
  <si>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</si>
  <si>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</si>
  <si>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</si>
  <si>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</si>
  <si>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</si>
  <si>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</si>
  <si>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</si>
  <si>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</si>
  <si>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</si>
  <si>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</si>
  <si>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</si>
  <si>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</si>
  <si>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</si>
  <si>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</si>
  <si>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</si>
  <si>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</si>
  <si>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</si>
  <si>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</si>
  <si>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</si>
  <si>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</si>
  <si>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</si>
  <si>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</si>
  <si>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</si>
  <si>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</si>
  <si>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</si>
  <si>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</si>
  <si>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</si>
  <si>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</si>
  <si>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</si>
  <si>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</si>
  <si>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</si>
  <si>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</si>
  <si>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</si>
  <si>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</si>
  <si>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</si>
  <si>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</si>
  <si>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</si>
  <si>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</si>
  <si>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</si>
  <si>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</si>
  <si>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</si>
  <si>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</si>
  <si>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</si>
  <si>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</si>
  <si>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</si>
  <si>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</si>
  <si>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</si>
  <si>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</si>
  <si>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</si>
  <si>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</si>
  <si>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</si>
  <si>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</si>
  <si>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</si>
  <si>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</si>
  <si>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</si>
  <si>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</si>
  <si>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</si>
  <si>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</si>
  <si>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</si>
  <si>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</si>
  <si>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</si>
  <si>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</si>
  <si>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</si>
  <si>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</si>
  <si>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</si>
  <si>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</si>
  <si>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</si>
  <si>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</si>
  <si>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</si>
  <si>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</si>
  <si>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</si>
  <si>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</si>
  <si>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</si>
  <si>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</si>
  <si>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</si>
  <si>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</si>
  <si>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</si>
  <si>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</si>
  <si>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</si>
  <si>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</si>
  <si>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</si>
  <si>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</si>
  <si>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</si>
  <si>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</si>
  <si>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</si>
  <si>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</si>
  <si>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</si>
  <si>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</si>
  <si>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</si>
  <si>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</si>
  <si>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</si>
  <si>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</si>
  <si>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</si>
  <si>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</si>
  <si>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</si>
  <si>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</si>
  <si>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</si>
  <si>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</si>
  <si>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</si>
  <si>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</si>
  <si>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</si>
  <si>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</si>
  <si>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</si>
  <si>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</si>
  <si>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</si>
  <si>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</si>
  <si>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</si>
  <si>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</si>
  <si>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</si>
  <si>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</si>
  <si>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</si>
  <si>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</si>
  <si>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</si>
  <si>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</si>
  <si>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</si>
  <si>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</si>
  <si>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</si>
  <si>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</si>
  <si>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</si>
  <si>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</si>
  <si>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</si>
  <si>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</si>
  <si>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</si>
  <si>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</si>
  <si>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</si>
  <si>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</si>
  <si>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</si>
  <si>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</si>
  <si>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</si>
  <si>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</si>
  <si>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</si>
  <si>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</si>
  <si>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</si>
  <si>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</si>
  <si>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</si>
  <si>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</si>
  <si>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</si>
  <si>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</si>
  <si>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</si>
  <si>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</si>
  <si>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</si>
  <si>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</si>
  <si>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</si>
  <si>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</si>
  <si>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</si>
  <si>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</si>
  <si>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</si>
  <si>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</si>
  <si>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</si>
  <si>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</si>
  <si>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</si>
  <si>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</si>
  <si>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</si>
  <si>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</si>
  <si>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</si>
  <si>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</si>
  <si>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</si>
  <si>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</si>
  <si>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</si>
  <si>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</si>
  <si>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</si>
  <si>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</si>
  <si>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</si>
  <si>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</si>
  <si>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</si>
  <si>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</si>
  <si>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</si>
  <si>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</si>
  <si>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</si>
  <si>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</si>
  <si>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</si>
  <si>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</si>
  <si>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</si>
  <si>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</si>
  <si>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</si>
  <si>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</si>
  <si>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</si>
  <si>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</si>
  <si>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</si>
  <si>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</si>
  <si>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</si>
  <si>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</si>
  <si>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</si>
  <si>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</si>
  <si>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</si>
  <si>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</si>
  <si>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</si>
  <si>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</si>
  <si>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</si>
  <si>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</si>
  <si>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</si>
  <si>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</si>
  <si>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</si>
  <si>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</si>
  <si>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</si>
  <si>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</si>
  <si>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</si>
  <si>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</si>
  <si>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</si>
  <si>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</si>
  <si>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</si>
  <si>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</si>
  <si>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</si>
  <si>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</si>
  <si>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</si>
  <si>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</si>
  <si>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</si>
  <si>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</si>
  <si>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</si>
  <si>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</si>
  <si>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</si>
  <si>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</si>
  <si>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</si>
  <si>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</si>
  <si>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</si>
  <si>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</si>
  <si>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</si>
  <si>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</si>
  <si>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</si>
  <si>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</si>
  <si>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</si>
  <si>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</si>
  <si>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</si>
  <si>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</si>
  <si>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</si>
  <si>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</si>
  <si>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</si>
  <si>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</si>
  <si>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</si>
  <si>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</si>
  <si>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</si>
  <si>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</si>
  <si>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</si>
  <si>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</si>
  <si>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</si>
  <si>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</si>
  <si>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</si>
  <si>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</si>
  <si>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</si>
  <si>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</si>
  <si>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</si>
  <si>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</si>
  <si>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</si>
  <si>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</si>
  <si>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</si>
  <si>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</si>
  <si>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</si>
  <si>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</si>
  <si>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</si>
  <si>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</si>
  <si>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</si>
  <si>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</si>
  <si>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</si>
  <si>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</si>
  <si>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</si>
  <si>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</si>
  <si>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</si>
  <si>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</si>
  <si>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</si>
  <si>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</si>
  <si>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</si>
  <si>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</si>
  <si>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</si>
  <si>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</si>
  <si>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</si>
  <si>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</si>
  <si>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</si>
  <si>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</si>
  <si>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</si>
  <si>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</si>
  <si>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</si>
  <si>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</si>
  <si>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</si>
  <si>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</si>
  <si>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</si>
  <si>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</si>
  <si>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</si>
  <si>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</si>
  <si>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</si>
  <si>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</si>
  <si>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</si>
  <si>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</si>
  <si>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</si>
  <si>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</si>
  <si>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</si>
  <si>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</si>
  <si>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</si>
  <si>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</si>
  <si>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</si>
  <si>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</si>
  <si>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</si>
  <si>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</si>
  <si>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</si>
  <si>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</si>
  <si>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</si>
  <si>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</si>
  <si>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</si>
  <si>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</si>
  <si>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</si>
  <si>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</si>
  <si>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</si>
  <si>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</si>
  <si>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</si>
  <si>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</si>
  <si>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</si>
  <si>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</si>
  <si>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</si>
  <si>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</si>
  <si>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</si>
  <si>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</si>
  <si>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</si>
  <si>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</si>
  <si>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</si>
  <si>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</si>
  <si>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</si>
  <si>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</si>
  <si>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</si>
  <si>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</si>
  <si>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</si>
  <si>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</si>
  <si>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</si>
  <si>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</si>
  <si>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</si>
  <si>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</si>
  <si>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</si>
  <si>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</si>
  <si>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</si>
  <si>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</si>
  <si>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</si>
  <si>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</si>
  <si>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</si>
  <si>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</si>
  <si>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</si>
  <si>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</si>
  <si>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</si>
  <si>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</si>
  <si>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Canceled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</si>
  <si>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</si>
  <si>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</si>
  <si>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</si>
  <si>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</si>
  <si>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</si>
  <si>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</si>
  <si>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</si>
  <si>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</si>
  <si>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</si>
  <si>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</si>
  <si>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</si>
  <si>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</si>
  <si>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</si>
  <si>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</si>
  <si>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</si>
  <si>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</si>
  <si>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</si>
  <si>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</si>
  <si>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</si>
  <si>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</si>
  <si>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</si>
  <si>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</si>
  <si>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</si>
  <si>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</si>
  <si>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</si>
  <si>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</si>
  <si>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</si>
  <si>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</si>
  <si>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</si>
  <si>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</si>
  <si>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</si>
  <si>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</si>
  <si>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</si>
  <si>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</si>
  <si>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</si>
  <si>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</si>
  <si>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</si>
  <si>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</si>
  <si>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</si>
  <si>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</si>
  <si>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</si>
  <si>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</si>
  <si>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</si>
  <si>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</si>
  <si>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</si>
  <si>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</si>
  <si>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</si>
  <si>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</si>
  <si>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</si>
  <si>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</si>
  <si>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</si>
  <si>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</si>
  <si>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</si>
  <si>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</si>
  <si>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</si>
  <si>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</si>
  <si>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</si>
  <si>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</si>
  <si>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</si>
  <si>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</si>
  <si>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</si>
  <si>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</si>
  <si>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Using the Excel table provided, modify and analyze the data of 4,000 past Kickstarter projects as you attempt to uncover some market trends.</t>
  </si>
  <si>
    <t>## Bonus</t>
  </si>
  <si>
    <t>## Submission</t>
  </si>
  <si>
    <t>- - -</t>
  </si>
  <si>
    <r>
      <t>![Kickstarter Table](</t>
    </r>
    <r>
      <rPr>
        <u/>
        <sz val="12"/>
        <color theme="1"/>
        <rFont val="Menlo"/>
        <family val="2"/>
      </rPr>
      <t>Images/FullTable.PNG</t>
    </r>
    <r>
      <rPr>
        <sz val="12"/>
        <color theme="1"/>
        <rFont val="Menlo"/>
        <family val="2"/>
      </rPr>
      <t>)</t>
    </r>
  </si>
  <si>
    <t>* Use conditional formatting to fill each cell in the `state` column with a different color, depending on whether the associated campaign was successful, failed, or canceled, or is currently live.</t>
  </si>
  <si>
    <t>*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</si>
  <si>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</si>
  <si>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Create a new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</si>
  <si>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</si>
  <si>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r>
      <t>![Category Stats](</t>
    </r>
    <r>
      <rPr>
        <u/>
        <sz val="12"/>
        <color theme="1"/>
        <rFont val="Menlo"/>
        <family val="2"/>
      </rPr>
      <t>Images/CategoryStats.PNG</t>
    </r>
    <r>
      <rPr>
        <sz val="12"/>
        <color theme="1"/>
        <rFont val="Menlo"/>
        <family val="2"/>
      </rPr>
      <t>)</t>
    </r>
  </si>
  <si>
    <r>
      <t xml:space="preserve">* Create a new sheet with a pivot table that will analyze your initial worksheet to count how many campaigns were successful, failed, canceled, or are currently live per </t>
    </r>
    <r>
      <rPr>
        <b/>
        <sz val="12"/>
        <color theme="1"/>
        <rFont val="Menlo"/>
        <family val="2"/>
      </rPr>
      <t>**category**</t>
    </r>
    <r>
      <rPr>
        <sz val="12"/>
        <color theme="1"/>
        <rFont val="Menlo"/>
        <family val="2"/>
      </rPr>
      <t>.</t>
    </r>
  </si>
  <si>
    <t>* Create a stacked column pivot chart that can be filtered by country based on the table you have created.</t>
  </si>
  <si>
    <r>
      <t>![Subcategory Stats](</t>
    </r>
    <r>
      <rPr>
        <u/>
        <sz val="12"/>
        <color theme="1"/>
        <rFont val="Menlo"/>
        <family val="2"/>
      </rPr>
      <t>Images/SubcategoryStats.PNG</t>
    </r>
    <r>
      <rPr>
        <sz val="12"/>
        <color theme="1"/>
        <rFont val="Menlo"/>
        <family val="2"/>
      </rPr>
      <t>)</t>
    </r>
  </si>
  <si>
    <r>
      <t xml:space="preserve">* Create a new sheet with a pivot table that will analyze your initial sheet to count how many campaigns were successful, failed, or canceled, or are currently live per </t>
    </r>
    <r>
      <rPr>
        <b/>
        <sz val="12"/>
        <color theme="1"/>
        <rFont val="Menlo"/>
        <family val="2"/>
      </rPr>
      <t>**sub-category**</t>
    </r>
    <r>
      <rPr>
        <sz val="12"/>
        <color theme="1"/>
        <rFont val="Menlo"/>
        <family val="2"/>
      </rPr>
      <t>.</t>
    </r>
  </si>
  <si>
    <t>* Create a stacked column pivot chart that can be filtered by country and parent-category based on the table you have created.</t>
  </si>
  <si>
    <r>
      <t>* The dates stored within the `deadline` and `launched_at` columns use Unix timestamps. Fortunately for us, [there is a formula](</t>
    </r>
    <r>
      <rPr>
        <u/>
        <sz val="12"/>
        <color theme="1"/>
        <rFont val="Menlo"/>
        <family val="2"/>
      </rPr>
      <t>https://www.extendoffice.com/documents/excel/2473-excel-timestamp-to-date.html</t>
    </r>
    <r>
      <rPr>
        <sz val="12"/>
        <color theme="1"/>
        <rFont val="Menlo"/>
        <family val="2"/>
      </rPr>
      <t>) that can be used to convert these timestamps to a normal date.</t>
    </r>
  </si>
  <si>
    <r>
      <t>* Create a new column named `Date Created Conversion` that will use [this formula](</t>
    </r>
    <r>
      <rPr>
        <u/>
        <sz val="12"/>
        <color theme="1"/>
        <rFont val="Menlo"/>
        <family val="2"/>
      </rPr>
      <t>https://www.extendoffice.com/documents/excel/2473-excel-timestamp-to-date.html</t>
    </r>
    <r>
      <rPr>
        <sz val="12"/>
        <color theme="1"/>
        <rFont val="Menlo"/>
        <family val="2"/>
      </rPr>
      <t>) to convert the data contained within `launched_at` into Excel's date format.</t>
    </r>
  </si>
  <si>
    <r>
      <t>* Create a new column named `Date Ended Conversion` that will use [this formula](</t>
    </r>
    <r>
      <rPr>
        <u/>
        <sz val="12"/>
        <color theme="1"/>
        <rFont val="Menlo"/>
        <family val="2"/>
      </rPr>
      <t>https://www.extendoffice.com/documents/excel/2473-excel-timestamp-to-date.html</t>
    </r>
    <r>
      <rPr>
        <sz val="12"/>
        <color theme="1"/>
        <rFont val="Menlo"/>
        <family val="2"/>
      </rPr>
      <t>) to convert the data contained within `deadline` into Excel's date format.</t>
    </r>
  </si>
  <si>
    <r>
      <t>![Outcomes Based on Launch Date](</t>
    </r>
    <r>
      <rPr>
        <u/>
        <sz val="12"/>
        <color theme="1"/>
        <rFont val="Menlo"/>
        <family val="2"/>
      </rPr>
      <t>Images/LaunchDateOutcomes.PNG</t>
    </r>
    <r>
      <rPr>
        <sz val="12"/>
        <color theme="1"/>
        <rFont val="Menlo"/>
        <family val="2"/>
      </rPr>
      <t>)</t>
    </r>
  </si>
  <si>
    <t>* Create a new sheet with a pivot table with a column of `state`, rows of `Date Created Conversion`, values based on the count of `state`, and filters based on `parent category` and `Years`.</t>
  </si>
  <si>
    <t>*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</si>
  <si>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</si>
  <si>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</si>
  <si>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</si>
  <si>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</si>
  <si>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</si>
  <si>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`Goal`</t>
  </si>
  <si>
    <t>* `Number Successful`</t>
  </si>
  <si>
    <t>* `Number Failed`</t>
  </si>
  <si>
    <t>* `Number Canceled`</t>
  </si>
  <si>
    <t>* `Total Projects`</t>
  </si>
  <si>
    <t>* `Percentage Successful`</t>
  </si>
  <si>
    <t>* `Percentage Failed`</t>
  </si>
  <si>
    <t>* `Percentage Canceled`</t>
  </si>
  <si>
    <t>* In the `Goal` column, create 12 rows with the following headers: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</si>
  <si>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</si>
  <si>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</si>
  <si>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</si>
  <si>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</si>
  <si>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</si>
  <si>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</si>
  <si>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</si>
  <si>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</si>
  <si>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</si>
  <si>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</si>
  <si>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</si>
  <si>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</si>
  <si>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r>
      <t>![Goal Outcomes](</t>
    </r>
    <r>
      <rPr>
        <u/>
        <sz val="12"/>
        <color theme="1"/>
        <rFont val="Menlo"/>
        <family val="2"/>
      </rPr>
      <t>Images/GoalOutcomes.PNG</t>
    </r>
    <r>
      <rPr>
        <sz val="12"/>
        <color theme="1"/>
        <rFont val="Menlo"/>
        <family val="2"/>
      </rPr>
      <t>)</t>
    </r>
  </si>
  <si>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</si>
  <si>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</si>
  <si>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</si>
  <si>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r>
      <t>* To submit your homework, upload the solution and files to a GitHub repo, Dropbox, or Google Drive and submit the link to &lt;</t>
    </r>
    <r>
      <rPr>
        <u/>
        <sz val="12"/>
        <color theme="1"/>
        <rFont val="Menlo"/>
        <family val="2"/>
      </rPr>
      <t>https://bootcampspot.com/</t>
    </r>
    <r>
      <rPr>
        <sz val="12"/>
        <color theme="1"/>
        <rFont val="Menlo"/>
        <family val="2"/>
      </rPr>
      <t>&gt;.</t>
    </r>
  </si>
  <si>
    <t>x</t>
  </si>
  <si>
    <t>(All)</t>
  </si>
  <si>
    <t>Count of Sub-Category</t>
  </si>
  <si>
    <t>`Date Created Conversion`</t>
  </si>
  <si>
    <t>`Date Ended Conversion`</t>
  </si>
  <si>
    <t>Column Labels</t>
  </si>
  <si>
    <t>Goal</t>
  </si>
  <si>
    <t>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</si>
  <si>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</si>
  <si>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</si>
  <si>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</si>
  <si>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</si>
  <si>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</si>
  <si>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</si>
  <si>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</si>
  <si>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</si>
  <si>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</si>
  <si>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</si>
  <si>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</si>
  <si>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</si>
  <si>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Successful</t>
  </si>
  <si>
    <t>Number Failed</t>
  </si>
  <si>
    <t>Number Canceled</t>
  </si>
  <si>
    <t>Total Projects</t>
  </si>
  <si>
    <t>Percentage Successful</t>
  </si>
  <si>
    <t>Total Projects - All States</t>
  </si>
  <si>
    <t>Number Live</t>
  </si>
  <si>
    <t>Bonus</t>
  </si>
  <si>
    <t>Starter Sheet</t>
  </si>
  <si>
    <t>Sheet2</t>
  </si>
  <si>
    <t>Sheet4</t>
  </si>
  <si>
    <t>Sheet5</t>
  </si>
  <si>
    <t>Sheet6</t>
  </si>
  <si>
    <t>Qtr1</t>
  </si>
  <si>
    <t>Qtr2</t>
  </si>
  <si>
    <t>Qtr3</t>
  </si>
  <si>
    <t>Qtr4</t>
  </si>
  <si>
    <t>Years</t>
  </si>
  <si>
    <t>Sheet7</t>
  </si>
  <si>
    <t>Word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</si>
</sst>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Menlo"/>
      <family val="2"/>
    </font>
    <font>
      <sz val="12"/>
      <color theme="1"/>
      <name val="Menlo"/>
      <family val="2"/>
    </font>
    <font>
      <u/>
      <sz val="12"/>
      <color theme="1"/>
      <name val="Menlo"/>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38" fontId="0" fillId="0" borderId="0" xfId="0" applyNumberFormat="1"/>
    <xf numFmtId="0" fontId="0" fillId="0" borderId="0" xfId="0" applyFont="1"/>
    <xf numFmtId="0" fontId="3" fillId="0" borderId="0" xfId="0" applyFont="1"/>
    <xf numFmtId="0" fontId="4" fillId="0" borderId="0" xfId="0" applyFont="1"/>
    <xf numFmtId="14" fontId="1" fillId="0" borderId="0" xfId="0" applyNumberFormat="1" applyFont="1" applyAlignment="1">
      <alignment horizontal="center"/>
    </xf>
    <xf numFmtId="14" fontId="0" fillId="0" borderId="0" xfId="0" applyNumberFormat="1"/>
    <xf numFmtId="0" fontId="0" fillId="0" borderId="0" xfId="0" applyAlignment="1">
      <alignment horizontal="center"/>
    </xf>
    <xf numFmtId="0" fontId="0" fillId="0" borderId="0" xfId="0" applyNumberFormat="1" applyAlignment="1">
      <alignment horizontal="center"/>
    </xf>
    <xf numFmtId="0" fontId="1" fillId="0" borderId="0" xfId="0" applyFont="1"/>
    <xf numFmtId="9" fontId="1" fillId="0" borderId="0" xfId="1" applyFont="1" applyAlignment="1">
      <alignment horizontal="center"/>
    </xf>
    <xf numFmtId="9" fontId="2" fillId="0" borderId="0" xfId="1" applyFont="1"/>
  </cellXfs>
  <cellStyles count="2">
    <cellStyle name="Normal" xfId="0" builtinId="0"/>
    <cellStyle name="Percent" xfId="1" builtinId="5"/>
  </cellStyles>
  <dxfs count="12">
    <dxf>
      <font>
        <color rgb="FF9C0006"/>
      </font>
      <fill>
        <patternFill>
          <bgColor rgb="FFFFC7CE"/>
        </patternFill>
      </fill>
    </dxf>
    <dxf>
      <font>
        <color rgb="FF9C0006"/>
      </font>
      <fill>
        <patternFill>
          <bgColor rgb="FFFFC7CE"/>
        </patternFill>
      </fill>
    </dxf>
    <dxf>
      <font>
        <color rgb="FF9C0006"/>
      </font>
      <fill>
        <patternFill>
          <bgColor rgb="FF00B0F0"/>
        </patternFill>
      </fill>
    </dxf>
    <dxf>
      <font>
        <color rgb="FF9C0006"/>
      </font>
      <fill>
        <patternFill>
          <bgColor rgb="FF00B050"/>
        </patternFill>
      </fill>
    </dxf>
    <dxf>
      <font>
        <color rgb="FF9C0006"/>
      </font>
      <fill>
        <patternFill>
          <bgColor rgb="FFFF0000"/>
        </patternFill>
      </fill>
    </dxf>
    <dxf>
      <font>
        <color rgb="FF9C0006"/>
      </font>
      <fill>
        <patternFill>
          <bgColor rgb="FFFFC000"/>
        </patternFill>
      </fill>
    </dxf>
    <dxf>
      <font>
        <color rgb="FF006100"/>
      </font>
      <fill>
        <patternFill>
          <bgColor rgb="FFC6EFCE"/>
        </patternFill>
      </fill>
    </dxf>
    <dxf>
      <font>
        <color rgb="FF9C0006"/>
      </font>
      <fill>
        <patternFill>
          <bgColor rgb="FFFFC7CE"/>
        </patternFill>
      </fill>
    </dxf>
    <dxf>
      <alignment horizontal="center"/>
    </dxf>
    <dxf>
      <alignment horizontal="center"/>
    </dxf>
    <dxf>
      <alignment horizontal="center"/>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1 Excel.xlsx]Sheet7!PivotTable11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Sheet7!$B$4:$B$5</c:f>
              <c:strCache>
                <c:ptCount val="1"/>
                <c:pt idx="0">
                  <c:v>canceled</c:v>
                </c:pt>
              </c:strCache>
            </c:strRef>
          </c:tx>
          <c:spPr>
            <a:solidFill>
              <a:schemeClr val="accent1"/>
            </a:solidFill>
            <a:ln>
              <a:noFill/>
            </a:ln>
            <a:effectLst/>
          </c:spPr>
          <c:invertIfNegative val="0"/>
          <c:cat>
            <c:strRef>
              <c:f>Sheet7!$A$6:$A$10</c:f>
              <c:strCache>
                <c:ptCount val="4"/>
                <c:pt idx="0">
                  <c:v>Qtr1</c:v>
                </c:pt>
                <c:pt idx="1">
                  <c:v>Qtr2</c:v>
                </c:pt>
                <c:pt idx="2">
                  <c:v>Qtr3</c:v>
                </c:pt>
                <c:pt idx="3">
                  <c:v>Qtr4</c:v>
                </c:pt>
              </c:strCache>
            </c:strRef>
          </c:cat>
          <c:val>
            <c:numRef>
              <c:f>Sheet7!$B$6:$B$10</c:f>
              <c:numCache>
                <c:formatCode>General</c:formatCode>
                <c:ptCount val="4"/>
                <c:pt idx="0">
                  <c:v>83</c:v>
                </c:pt>
                <c:pt idx="1">
                  <c:v>80</c:v>
                </c:pt>
                <c:pt idx="2">
                  <c:v>96</c:v>
                </c:pt>
                <c:pt idx="3">
                  <c:v>90</c:v>
                </c:pt>
              </c:numCache>
            </c:numRef>
          </c:val>
          <c:extLst>
            <c:ext xmlns:c16="http://schemas.microsoft.com/office/drawing/2014/chart" uri="{C3380CC4-5D6E-409C-BE32-E72D297353CC}">
              <c16:uniqueId val="{00000000-D1FE-1D45-8D4D-C93A38CEB294}"/>
            </c:ext>
          </c:extLst>
        </c:ser>
        <c:ser>
          <c:idx val="1"/>
          <c:order val="1"/>
          <c:tx>
            <c:strRef>
              <c:f>Sheet7!$C$4:$C$5</c:f>
              <c:strCache>
                <c:ptCount val="1"/>
                <c:pt idx="0">
                  <c:v>failed</c:v>
                </c:pt>
              </c:strCache>
            </c:strRef>
          </c:tx>
          <c:spPr>
            <a:solidFill>
              <a:schemeClr val="accent2"/>
            </a:solidFill>
            <a:ln>
              <a:noFill/>
            </a:ln>
            <a:effectLst/>
          </c:spPr>
          <c:invertIfNegative val="0"/>
          <c:cat>
            <c:strRef>
              <c:f>Sheet7!$A$6:$A$10</c:f>
              <c:strCache>
                <c:ptCount val="4"/>
                <c:pt idx="0">
                  <c:v>Qtr1</c:v>
                </c:pt>
                <c:pt idx="1">
                  <c:v>Qtr2</c:v>
                </c:pt>
                <c:pt idx="2">
                  <c:v>Qtr3</c:v>
                </c:pt>
                <c:pt idx="3">
                  <c:v>Qtr4</c:v>
                </c:pt>
              </c:strCache>
            </c:strRef>
          </c:cat>
          <c:val>
            <c:numRef>
              <c:f>Sheet7!$C$6:$C$10</c:f>
              <c:numCache>
                <c:formatCode>General</c:formatCode>
                <c:ptCount val="4"/>
                <c:pt idx="0">
                  <c:v>375</c:v>
                </c:pt>
                <c:pt idx="1">
                  <c:v>340</c:v>
                </c:pt>
                <c:pt idx="2">
                  <c:v>425</c:v>
                </c:pt>
                <c:pt idx="3">
                  <c:v>390</c:v>
                </c:pt>
              </c:numCache>
            </c:numRef>
          </c:val>
          <c:extLst>
            <c:ext xmlns:c16="http://schemas.microsoft.com/office/drawing/2014/chart" uri="{C3380CC4-5D6E-409C-BE32-E72D297353CC}">
              <c16:uniqueId val="{00000001-D1FE-1D45-8D4D-C93A38CEB294}"/>
            </c:ext>
          </c:extLst>
        </c:ser>
        <c:ser>
          <c:idx val="2"/>
          <c:order val="2"/>
          <c:tx>
            <c:strRef>
              <c:f>Sheet7!$D$4:$D$5</c:f>
              <c:strCache>
                <c:ptCount val="1"/>
                <c:pt idx="0">
                  <c:v>live</c:v>
                </c:pt>
              </c:strCache>
            </c:strRef>
          </c:tx>
          <c:spPr>
            <a:solidFill>
              <a:schemeClr val="accent3"/>
            </a:solidFill>
            <a:ln>
              <a:noFill/>
            </a:ln>
            <a:effectLst/>
          </c:spPr>
          <c:invertIfNegative val="0"/>
          <c:cat>
            <c:strRef>
              <c:f>Sheet7!$A$6:$A$10</c:f>
              <c:strCache>
                <c:ptCount val="4"/>
                <c:pt idx="0">
                  <c:v>Qtr1</c:v>
                </c:pt>
                <c:pt idx="1">
                  <c:v>Qtr2</c:v>
                </c:pt>
                <c:pt idx="2">
                  <c:v>Qtr3</c:v>
                </c:pt>
                <c:pt idx="3">
                  <c:v>Qtr4</c:v>
                </c:pt>
              </c:strCache>
            </c:strRef>
          </c:cat>
          <c:val>
            <c:numRef>
              <c:f>Sheet7!$D$6:$D$10</c:f>
              <c:numCache>
                <c:formatCode>General</c:formatCode>
                <c:ptCount val="4"/>
                <c:pt idx="0">
                  <c:v>20</c:v>
                </c:pt>
                <c:pt idx="1">
                  <c:v>30</c:v>
                </c:pt>
              </c:numCache>
            </c:numRef>
          </c:val>
          <c:extLst>
            <c:ext xmlns:c16="http://schemas.microsoft.com/office/drawing/2014/chart" uri="{C3380CC4-5D6E-409C-BE32-E72D297353CC}">
              <c16:uniqueId val="{00000002-D1FE-1D45-8D4D-C93A38CEB294}"/>
            </c:ext>
          </c:extLst>
        </c:ser>
        <c:ser>
          <c:idx val="3"/>
          <c:order val="3"/>
          <c:tx>
            <c:strRef>
              <c:f>Sheet7!$E$4:$E$5</c:f>
              <c:strCache>
                <c:ptCount val="1"/>
                <c:pt idx="0">
                  <c:v>successful</c:v>
                </c:pt>
              </c:strCache>
            </c:strRef>
          </c:tx>
          <c:spPr>
            <a:solidFill>
              <a:schemeClr val="accent4"/>
            </a:solidFill>
            <a:ln>
              <a:noFill/>
            </a:ln>
            <a:effectLst/>
          </c:spPr>
          <c:invertIfNegative val="0"/>
          <c:cat>
            <c:strRef>
              <c:f>Sheet7!$A$6:$A$10</c:f>
              <c:strCache>
                <c:ptCount val="4"/>
                <c:pt idx="0">
                  <c:v>Qtr1</c:v>
                </c:pt>
                <c:pt idx="1">
                  <c:v>Qtr2</c:v>
                </c:pt>
                <c:pt idx="2">
                  <c:v>Qtr3</c:v>
                </c:pt>
                <c:pt idx="3">
                  <c:v>Qtr4</c:v>
                </c:pt>
              </c:strCache>
            </c:strRef>
          </c:cat>
          <c:val>
            <c:numRef>
              <c:f>Sheet7!$E$6:$E$10</c:f>
              <c:numCache>
                <c:formatCode>General</c:formatCode>
                <c:ptCount val="4"/>
                <c:pt idx="0">
                  <c:v>490</c:v>
                </c:pt>
                <c:pt idx="1">
                  <c:v>613</c:v>
                </c:pt>
                <c:pt idx="2">
                  <c:v>574</c:v>
                </c:pt>
                <c:pt idx="3">
                  <c:v>508</c:v>
                </c:pt>
              </c:numCache>
            </c:numRef>
          </c:val>
          <c:extLst>
            <c:ext xmlns:c16="http://schemas.microsoft.com/office/drawing/2014/chart" uri="{C3380CC4-5D6E-409C-BE32-E72D297353CC}">
              <c16:uniqueId val="{00000003-D1FE-1D45-8D4D-C93A38CEB294}"/>
            </c:ext>
          </c:extLst>
        </c:ser>
        <c:dLbls>
          <c:showLegendKey val="0"/>
          <c:showVal val="0"/>
          <c:showCatName val="0"/>
          <c:showSerName val="0"/>
          <c:showPercent val="0"/>
          <c:showBubbleSize val="0"/>
        </c:dLbls>
        <c:gapWidth val="219"/>
        <c:overlap val="-27"/>
        <c:axId val="1235729535"/>
        <c:axId val="1235732623"/>
      </c:barChart>
      <c:catAx>
        <c:axId val="123572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732623"/>
        <c:crosses val="autoZero"/>
        <c:auto val="1"/>
        <c:lblAlgn val="ctr"/>
        <c:lblOffset val="100"/>
        <c:noMultiLvlLbl val="0"/>
      </c:catAx>
      <c:valAx>
        <c:axId val="1235732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72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Bonus!$F$1</c:f>
              <c:strCache>
                <c:ptCount val="1"/>
                <c:pt idx="0">
                  <c:v>Percentage Successful</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1-C3B5-C54D-B809-ED39FA209E8B}"/>
            </c:ext>
          </c:extLst>
        </c:ser>
        <c:ser>
          <c:idx val="2"/>
          <c:order val="1"/>
          <c:tx>
            <c:strRef>
              <c:f>Bonus!$G$1</c:f>
              <c:strCache>
                <c:ptCount val="1"/>
                <c:pt idx="0">
                  <c:v>Failed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2-C3B5-C54D-B809-ED39FA209E8B}"/>
            </c:ext>
          </c:extLst>
        </c:ser>
        <c:ser>
          <c:idx val="3"/>
          <c:order val="2"/>
          <c:tx>
            <c:strRef>
              <c:f>Bonus!$H$1</c:f>
              <c:strCache>
                <c:ptCount val="1"/>
                <c:pt idx="0">
                  <c:v>Canceled</c:v>
                </c:pt>
              </c:strCache>
            </c:strRef>
          </c:tx>
          <c:spPr>
            <a:ln w="28575" cap="rnd">
              <a:solidFill>
                <a:schemeClr val="accent4"/>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3-C3B5-C54D-B809-ED39FA209E8B}"/>
            </c:ext>
          </c:extLst>
        </c:ser>
        <c:dLbls>
          <c:showLegendKey val="0"/>
          <c:showVal val="0"/>
          <c:showCatName val="0"/>
          <c:showSerName val="0"/>
          <c:showPercent val="0"/>
          <c:showBubbleSize val="0"/>
        </c:dLbls>
        <c:smooth val="0"/>
        <c:axId val="626762784"/>
        <c:axId val="628421328"/>
      </c:lineChart>
      <c:catAx>
        <c:axId val="62676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421328"/>
        <c:crosses val="autoZero"/>
        <c:auto val="1"/>
        <c:lblAlgn val="ctr"/>
        <c:lblOffset val="100"/>
        <c:noMultiLvlLbl val="0"/>
      </c:catAx>
      <c:valAx>
        <c:axId val="6284213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accent5"/>
            </a:solidFill>
            <a:prstDash val="sysDot"/>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762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406400</xdr:colOff>
      <xdr:row>1</xdr:row>
      <xdr:rowOff>38100</xdr:rowOff>
    </xdr:from>
    <xdr:to>
      <xdr:col>13</xdr:col>
      <xdr:colOff>25400</xdr:colOff>
      <xdr:row>15</xdr:row>
      <xdr:rowOff>114300</xdr:rowOff>
    </xdr:to>
    <xdr:graphicFrame macro="">
      <xdr:nvGraphicFramePr>
        <xdr:cNvPr id="2" name="Chart 1">
          <a:extLst>
            <a:ext uri="{FF2B5EF4-FFF2-40B4-BE49-F238E27FC236}">
              <a16:creationId xmlns:a16="http://schemas.microsoft.com/office/drawing/2014/main" id="{689A361D-E3C7-114A-B822-0CF430DF3D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14</xdr:row>
      <xdr:rowOff>12700</xdr:rowOff>
    </xdr:from>
    <xdr:to>
      <xdr:col>7</xdr:col>
      <xdr:colOff>0</xdr:colOff>
      <xdr:row>29</xdr:row>
      <xdr:rowOff>152400</xdr:rowOff>
    </xdr:to>
    <xdr:graphicFrame macro="">
      <xdr:nvGraphicFramePr>
        <xdr:cNvPr id="3" name="Chart 2">
          <a:extLst>
            <a:ext uri="{FF2B5EF4-FFF2-40B4-BE49-F238E27FC236}">
              <a16:creationId xmlns:a16="http://schemas.microsoft.com/office/drawing/2014/main" id="{CA25137B-FB43-114E-81EE-0CA4F8AC4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rence Gray" refreshedDate="43696.590468981478" createdVersion="6" refreshedVersion="6" minRefreshableVersion="3" recordCount="4114" xr:uid="{C204AB13-5FE3-1145-B9EC-E4E5CD5F6EEC}">
  <cacheSource type="worksheet">
    <worksheetSource ref="A1:R4115" sheet="Stater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rrence Gray" refreshedDate="43696.605278935182" createdVersion="6" refreshedVersion="6" minRefreshableVersion="3" recordCount="4114" xr:uid="{40501F81-E452-3948-82EE-2797750FCCAA}">
  <cacheSource type="worksheet">
    <worksheetSource ref="A1:T4115" sheet="Stater She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18">
        <rangePr groupBy="months" startDate="2009-08-10T19:26:00" endDate="2017-05-03T19:12:00"/>
        <groupItems count="14">
          <s v="&lt;8/10/09"/>
          <s v="Jan"/>
          <s v="Feb"/>
          <s v="Mar"/>
          <s v="Apr"/>
          <s v="May"/>
          <s v="Jun"/>
          <s v="Jul"/>
          <s v="Aug"/>
          <s v="Sep"/>
          <s v="Oct"/>
          <s v="Nov"/>
          <s v="Dec"/>
          <s v="&gt;5/3/17"/>
        </groupItems>
      </fieldGroup>
    </cacheField>
    <cacheField name="`Date Ended Conversion`" numFmtId="1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09"/>
          <s v="Qtr1"/>
          <s v="Qtr2"/>
          <s v="Qtr3"/>
          <s v="Qtr4"/>
          <s v="&gt;5/3/17"/>
        </groupItems>
      </fieldGroup>
    </cacheField>
    <cacheField name="Years"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2"/>
    <x v="0"/>
    <x v="0"/>
  </r>
  <r>
    <n v="1"/>
    <s v="FannibalFest Fan Convention"/>
    <s v="A Hannibal TV Show Fan Convention and Art Collective"/>
    <n v="10275"/>
    <n v="14653"/>
    <x v="0"/>
    <x v="0"/>
    <s v="USD"/>
    <n v="1488464683"/>
    <n v="1485872683"/>
    <b v="0"/>
    <n v="79"/>
    <b v="1"/>
    <s v="film &amp; video/television"/>
    <n v="1.4260827250608272"/>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
    <x v="0"/>
    <x v="0"/>
  </r>
  <r>
    <n v="8"/>
    <s v="Sizzling in the Kitchen Flynn Style"/>
    <s v="Help us raise the funds to film our pilot episode!"/>
    <n v="3500"/>
    <n v="3501.52"/>
    <x v="0"/>
    <x v="0"/>
    <s v="USD"/>
    <n v="1460754000"/>
    <n v="1460155212"/>
    <b v="0"/>
    <n v="12"/>
    <b v="1"/>
    <s v="film &amp; video/television"/>
    <n v="1.0004342857142856"/>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
    <x v="0"/>
    <x v="0"/>
  </r>
  <r>
    <n v="13"/>
    <s v="Can't Go Home"/>
    <s v="A travel series hosted by touring musicians that profiles a different American city in each episode."/>
    <n v="3500"/>
    <n v="5599"/>
    <x v="0"/>
    <x v="0"/>
    <s v="USD"/>
    <n v="1466713620"/>
    <n v="1463588109"/>
    <b v="0"/>
    <n v="51"/>
    <b v="1"/>
    <s v="film &amp; video/television"/>
    <n v="1.5997142857142856"/>
    <n v="109.78"/>
    <x v="0"/>
    <x v="0"/>
  </r>
  <r>
    <n v="14"/>
    <s v="3010 | Sci-fi Series"/>
    <s v="A highly charged post apocalyptic sci fi series that pulls no punches!"/>
    <n v="6000"/>
    <n v="6056"/>
    <x v="0"/>
    <x v="2"/>
    <s v="AUD"/>
    <n v="1405259940"/>
    <n v="1403051888"/>
    <b v="0"/>
    <n v="41"/>
    <b v="1"/>
    <s v="film &amp; video/television"/>
    <n v="1.0093333333333334"/>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
    <x v="0"/>
    <x v="0"/>
  </r>
  <r>
    <n v="24"/>
    <s v="Bring STL Up Late to TV"/>
    <s v="STL Up Late is a weekly late night comedy talk show for St. Louis television."/>
    <n v="35000"/>
    <n v="38082.69"/>
    <x v="0"/>
    <x v="0"/>
    <s v="USD"/>
    <n v="1442345940"/>
    <n v="1439494863"/>
    <b v="0"/>
    <n v="574"/>
    <b v="1"/>
    <s v="film &amp; video/television"/>
    <n v="1.0880768571428572"/>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
    <x v="0"/>
    <x v="0"/>
  </r>
  <r>
    <n v="26"/>
    <s v="You, Me &amp; Sicily:  Part I Editing"/>
    <s v="Highlighting Sicily's points of light: its extraordinary people. Editing phase is now underway!!!"/>
    <n v="1250"/>
    <n v="1940"/>
    <x v="0"/>
    <x v="0"/>
    <s v="USD"/>
    <n v="1408278144"/>
    <n v="1404822144"/>
    <b v="0"/>
    <n v="19"/>
    <b v="1"/>
    <s v="film &amp; video/television"/>
    <n v="1.552"/>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2"/>
    <x v="0"/>
    <x v="0"/>
  </r>
  <r>
    <n v="49"/>
    <s v="Driving Jersey - Season Five"/>
    <s v="Driving Jersey is real people telling real stories."/>
    <n v="12000"/>
    <n v="12000"/>
    <x v="0"/>
    <x v="0"/>
    <s v="USD"/>
    <n v="1445660045"/>
    <n v="1443068045"/>
    <b v="0"/>
    <n v="87"/>
    <b v="1"/>
    <s v="film &amp; video/television"/>
    <n v="1"/>
    <n v="137.93"/>
    <x v="0"/>
    <x v="0"/>
  </r>
  <r>
    <n v="50"/>
    <s v="The Love Lounge"/>
    <s v="A brand new dating show which helps one lucky lady find her Mr Right with difficult decisions to make along the way."/>
    <n v="600"/>
    <n v="600"/>
    <x v="0"/>
    <x v="1"/>
    <s v="GBP"/>
    <n v="1422637200"/>
    <n v="1419271458"/>
    <b v="0"/>
    <n v="22"/>
    <b v="1"/>
    <s v="film &amp; video/television"/>
    <n v="1"/>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
    <x v="0"/>
    <x v="0"/>
  </r>
  <r>
    <n v="53"/>
    <s v="Rolling out Vegan Mashup's Season 2"/>
    <s v="Delicious TV's Vegan Mashup launching season two on public television"/>
    <n v="3000"/>
    <n v="3289"/>
    <x v="0"/>
    <x v="0"/>
    <s v="USD"/>
    <n v="1396648800"/>
    <n v="1395407445"/>
    <b v="0"/>
    <n v="117"/>
    <b v="1"/>
    <s v="film &amp; video/television"/>
    <n v="1.0963333333333334"/>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4999999999999"/>
    <x v="0"/>
    <x v="0"/>
  </r>
  <r>
    <n v="56"/>
    <s v="Voxwomen Cycling Show"/>
    <s v="We want to see more women's cycling on TV - and we need your help to make it happen!"/>
    <n v="8000"/>
    <n v="8581"/>
    <x v="0"/>
    <x v="1"/>
    <s v="GBP"/>
    <n v="1433779200"/>
    <n v="1432559424"/>
    <b v="0"/>
    <n v="174"/>
    <b v="1"/>
    <s v="film &amp; video/television"/>
    <n v="1.0726249999999999"/>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
    <x v="0"/>
    <x v="0"/>
  </r>
  <r>
    <n v="58"/>
    <s v="Gloaming"/>
    <s v="Alex thought he knew how the world worked. You live, you die and it's over. He was very, very wrong."/>
    <n v="10000"/>
    <n v="10291"/>
    <x v="0"/>
    <x v="0"/>
    <s v="USD"/>
    <n v="1416423172"/>
    <n v="1413827572"/>
    <b v="0"/>
    <n v="75"/>
    <b v="1"/>
    <s v="film &amp; video/television"/>
    <n v="1.0290999999999999"/>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000000000001"/>
    <x v="0"/>
    <x v="1"/>
  </r>
  <r>
    <n v="66"/>
    <s v="A Stagnant Fever: Short Film"/>
    <s v="A dark comedy set in the '60s about clinical depression and one night stands."/>
    <n v="2000"/>
    <n v="2372"/>
    <x v="0"/>
    <x v="0"/>
    <s v="USD"/>
    <n v="1468873420"/>
    <n v="1466281420"/>
    <b v="0"/>
    <n v="26"/>
    <b v="1"/>
    <s v="film &amp; video/shorts"/>
    <n v="1.185999999999999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7"/>
    <x v="0"/>
    <x v="1"/>
  </r>
  <r>
    <n v="77"/>
    <s v="Jonah and the Crab"/>
    <s v="A short film about a boy searching for companionship in a hermit crab he finds on the beach."/>
    <n v="400"/>
    <n v="1570"/>
    <x v="0"/>
    <x v="0"/>
    <s v="USD"/>
    <n v="1337569140"/>
    <n v="1332991717"/>
    <b v="0"/>
    <n v="26"/>
    <b v="1"/>
    <s v="film &amp; video/shorts"/>
    <n v="3.9249999999999998"/>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7"/>
    <x v="0"/>
    <x v="1"/>
  </r>
  <r>
    <n v="84"/>
    <s v="Redemption - Short Film"/>
    <s v="&quot;A sociopath crosses paths with the person he must confront about his wife's murder, it might be himself&quot;"/>
    <n v="500"/>
    <n v="500"/>
    <x v="0"/>
    <x v="0"/>
    <s v="USD"/>
    <n v="1305483086"/>
    <n v="1302891086"/>
    <b v="0"/>
    <n v="7"/>
    <b v="1"/>
    <s v="film &amp; video/shorts"/>
    <n v="1"/>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
    <x v="0"/>
    <x v="1"/>
  </r>
  <r>
    <n v="103"/>
    <s v="I'M TWENTY SOMETHING"/>
    <s v="Three friends in their twenties are trying to do the impossible - have fun on a casual Friday night."/>
    <n v="1300"/>
    <n v="1367"/>
    <x v="0"/>
    <x v="1"/>
    <s v="GBP"/>
    <n v="1394220030"/>
    <n v="1392232830"/>
    <b v="0"/>
    <n v="49"/>
    <b v="1"/>
    <s v="film &amp; video/shorts"/>
    <n v="1.0515384615384615"/>
    <n v="27.9"/>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0000000000003"/>
    <x v="0"/>
    <x v="1"/>
  </r>
  <r>
    <n v="106"/>
    <s v="LOST WEEKEND"/>
    <s v="A Boy. A Girl. A Car. A Serial Killer."/>
    <n v="5000"/>
    <n v="5025"/>
    <x v="0"/>
    <x v="0"/>
    <s v="USD"/>
    <n v="1333391901"/>
    <n v="1332182301"/>
    <b v="0"/>
    <n v="27"/>
    <b v="1"/>
    <s v="film &amp; video/shorts"/>
    <n v="1.0049999999999999"/>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8"/>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
    <x v="0"/>
    <x v="1"/>
  </r>
  <r>
    <n v="115"/>
    <s v="The World's Greatest Lover"/>
    <s v="Never judge a book (or a lover) by their cover."/>
    <n v="450"/>
    <n v="632"/>
    <x v="0"/>
    <x v="0"/>
    <s v="USD"/>
    <n v="1328377444"/>
    <n v="1326217444"/>
    <b v="0"/>
    <n v="22"/>
    <b v="1"/>
    <s v="film &amp; video/shorts"/>
    <n v="1.4044444444444444"/>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9"/>
    <x v="0"/>
    <x v="1"/>
  </r>
  <r>
    <n v="118"/>
    <s v="DENOUNCED - A Short Film"/>
    <s v="When a ruthless hit-man is 'denounced' from the mafia, his old enemies declare war."/>
    <n v="5000"/>
    <n v="5651.58"/>
    <x v="0"/>
    <x v="0"/>
    <s v="USD"/>
    <n v="1311902236"/>
    <n v="1309310236"/>
    <b v="0"/>
    <n v="39"/>
    <b v="1"/>
    <s v="film &amp; video/shorts"/>
    <n v="1.1303159999999999"/>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39999999999995"/>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4"/>
    <x v="0"/>
    <x v="3"/>
  </r>
  <r>
    <n v="217"/>
    <s v="Bitch"/>
    <s v="A roadmovie by paw"/>
    <n v="100000"/>
    <n v="11943"/>
    <x v="2"/>
    <x v="11"/>
    <s v="SEK"/>
    <n v="1419780149"/>
    <n v="1417101749"/>
    <b v="0"/>
    <n v="38"/>
    <b v="0"/>
    <s v="film &amp; video/drama"/>
    <n v="0.11942999999999999"/>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9"/>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9"/>
    <x v="0"/>
    <x v="4"/>
  </r>
  <r>
    <n v="255"/>
    <s v="xoxosms: a documentary about love in the 21st century"/>
    <s v="xoxosms is a documentary about first love, long distance and Skype."/>
    <n v="8000"/>
    <n v="8538.66"/>
    <x v="0"/>
    <x v="0"/>
    <s v="USD"/>
    <n v="1300275482"/>
    <n v="1297687082"/>
    <b v="1"/>
    <n v="188"/>
    <b v="1"/>
    <s v="film &amp; video/documentary"/>
    <n v="1.0673325"/>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1"/>
    <x v="0"/>
    <x v="4"/>
  </r>
  <r>
    <n v="261"/>
    <s v="Empires: The Film"/>
    <s v="Empires explores the impact of networks on histories and philosophies of political thought."/>
    <n v="20000"/>
    <n v="21480"/>
    <x v="0"/>
    <x v="0"/>
    <s v="USD"/>
    <n v="1339080900"/>
    <n v="1334783704"/>
    <b v="1"/>
    <n v="220"/>
    <b v="1"/>
    <s v="film &amp; video/documentary"/>
    <n v="1.0740000000000001"/>
    <n v="97.64"/>
    <x v="0"/>
    <x v="4"/>
  </r>
  <r>
    <n v="262"/>
    <s v="The Last Cosmonaut"/>
    <s v="He can never die. He will live forever. He is the last cosmonaut, and this is his story."/>
    <n v="2500"/>
    <n v="6000"/>
    <x v="0"/>
    <x v="0"/>
    <s v="USD"/>
    <n v="1298699828"/>
    <n v="1294811828"/>
    <b v="1"/>
    <n v="145"/>
    <b v="1"/>
    <s v="film &amp; video/documentary"/>
    <n v="2.4"/>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395"/>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9"/>
    <x v="0"/>
    <x v="4"/>
  </r>
  <r>
    <n v="283"/>
    <s v="SOLE SURVIVOR"/>
    <s v="What is the impact of survivorship on the human condition?"/>
    <n v="18000"/>
    <n v="20569.05"/>
    <x v="0"/>
    <x v="0"/>
    <s v="USD"/>
    <n v="1306904340"/>
    <n v="1305219744"/>
    <b v="1"/>
    <n v="202"/>
    <b v="1"/>
    <s v="film &amp; video/documentary"/>
    <n v="1.142725"/>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
    <x v="0"/>
    <x v="4"/>
  </r>
  <r>
    <n v="287"/>
    <s v="In Country: A Documentary Film (POSTPRODUCTION)"/>
    <s v="War is hell. Why would anyone want to spend their weekends there?"/>
    <n v="15000"/>
    <n v="26445"/>
    <x v="0"/>
    <x v="0"/>
    <s v="USD"/>
    <n v="1351828800"/>
    <n v="1349160018"/>
    <b v="1"/>
    <n v="290"/>
    <b v="1"/>
    <s v="film &amp; video/documentary"/>
    <n v="1.7629999999999999"/>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24126984127"/>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4"/>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
    <x v="0"/>
    <x v="4"/>
  </r>
  <r>
    <n v="305"/>
    <s v="My Friend Mott-ly"/>
    <s v="A documentary that I am making about the difficult, but inspiring, life of a late friend of mine."/>
    <n v="7500"/>
    <n v="9775"/>
    <x v="0"/>
    <x v="0"/>
    <s v="USD"/>
    <n v="1331392049"/>
    <n v="1328800049"/>
    <b v="1"/>
    <n v="189"/>
    <b v="1"/>
    <s v="film &amp; video/documentary"/>
    <n v="1.3033333333333332"/>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1818181818183"/>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1"/>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5"/>
    <x v="0"/>
    <x v="4"/>
  </r>
  <r>
    <n v="355"/>
    <s v="REZA ABDOH -Theatre Visionary"/>
    <s v="A documentary film about the late REZA ABDOH and his performance company DAR A LUZ."/>
    <n v="35000"/>
    <n v="40690"/>
    <x v="0"/>
    <x v="0"/>
    <s v="USD"/>
    <n v="1417420994"/>
    <n v="1414738994"/>
    <b v="1"/>
    <n v="165"/>
    <b v="1"/>
    <s v="film &amp; video/documentary"/>
    <n v="1.1625714285714286"/>
    <n v="246.61"/>
    <x v="0"/>
    <x v="4"/>
  </r>
  <r>
    <n v="356"/>
    <s v="43 and 80"/>
    <s v="A documentary about halibut conservation and how it impacts communities of Southeast Alaska."/>
    <n v="7500"/>
    <n v="7701.93"/>
    <x v="0"/>
    <x v="0"/>
    <s v="USD"/>
    <n v="1458152193"/>
    <n v="1455563793"/>
    <b v="1"/>
    <n v="97"/>
    <b v="1"/>
    <s v="film &amp; video/documentary"/>
    <n v="1.026923999999999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4"/>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6"/>
    <x v="0"/>
    <x v="4"/>
  </r>
  <r>
    <n v="372"/>
    <s v="Wild Equus"/>
    <s v="A short documentary exploring the uses of 'Natural Horsemanship' across Europe"/>
    <n v="300"/>
    <n v="376"/>
    <x v="0"/>
    <x v="1"/>
    <s v="GBP"/>
    <n v="1459872000"/>
    <n v="1456408244"/>
    <b v="0"/>
    <n v="9"/>
    <b v="1"/>
    <s v="film &amp; video/documentary"/>
    <n v="1.2533333333333334"/>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
    <x v="0"/>
    <x v="4"/>
  </r>
  <r>
    <n v="403"/>
    <s v="MONDO BANANA"/>
    <s v="A documentary adventure about bananas - and people. Your round-trip ticket into the heart of banana-cultures!!"/>
    <n v="5000"/>
    <n v="5263"/>
    <x v="0"/>
    <x v="0"/>
    <s v="USD"/>
    <n v="1312960080"/>
    <n v="1308900441"/>
    <b v="0"/>
    <n v="70"/>
    <b v="1"/>
    <s v="film &amp; video/documentary"/>
    <n v="1.0526"/>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399999999999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9"/>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66666666666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217391304348"/>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3"/>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9999999999995"/>
    <x v="2"/>
    <x v="8"/>
  </r>
  <r>
    <n v="645"/>
    <s v="Carbon Fiber Collar Stays"/>
    <s v="Ever wanted to own something made out of carbon fiber? Now you can!"/>
    <n v="2000"/>
    <n v="5574"/>
    <x v="0"/>
    <x v="0"/>
    <s v="USD"/>
    <n v="1470962274"/>
    <n v="1468370274"/>
    <b v="0"/>
    <n v="237"/>
    <b v="1"/>
    <s v="technology/wearables"/>
    <n v="2.786999999999999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4"/>
    <x v="2"/>
    <x v="8"/>
  </r>
  <r>
    <n v="659"/>
    <s v="Lulu Watch Designs - Apple Watch"/>
    <s v="Sync up your lifestyle"/>
    <n v="3000"/>
    <n v="3017"/>
    <x v="0"/>
    <x v="0"/>
    <s v="USD"/>
    <n v="1440339295"/>
    <n v="1437747295"/>
    <b v="0"/>
    <n v="21"/>
    <b v="1"/>
    <s v="technology/wearables"/>
    <n v="1.0056666666666667"/>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
    <x v="2"/>
    <x v="8"/>
  </r>
  <r>
    <n v="684"/>
    <s v="Arcus Motion Analyzer | The Versatile Smart Ring"/>
    <s v="Arcus gives your fingers super powers."/>
    <n v="320000"/>
    <n v="23948"/>
    <x v="2"/>
    <x v="0"/>
    <s v="USD"/>
    <n v="1406257200"/>
    <n v="1403176891"/>
    <b v="0"/>
    <n v="135"/>
    <b v="0"/>
    <s v="technology/wearables"/>
    <n v="7.4837500000000001E-2"/>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5"/>
    <x v="2"/>
    <x v="8"/>
  </r>
  <r>
    <n v="690"/>
    <s v="BLOXSHIELD"/>
    <s v="A radiation shield for your fitness tracker, smartwatch or other wearable smart device"/>
    <n v="20000"/>
    <n v="2468"/>
    <x v="2"/>
    <x v="0"/>
    <s v="USD"/>
    <n v="1473400800"/>
    <n v="1469718841"/>
    <b v="0"/>
    <n v="34"/>
    <b v="0"/>
    <s v="technology/wearables"/>
    <n v="0.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6"/>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5"/>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9"/>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
    <x v="3"/>
    <x v="9"/>
  </r>
  <r>
    <n v="734"/>
    <s v="Sideswiped"/>
    <s v="Sideswiped is my story of growing in and trusting God through the mess and mysteries of life."/>
    <n v="8500"/>
    <n v="10670"/>
    <x v="0"/>
    <x v="5"/>
    <s v="CAD"/>
    <n v="1431147600"/>
    <n v="1428465420"/>
    <b v="0"/>
    <n v="57"/>
    <b v="1"/>
    <s v="publishing/nonfiction"/>
    <n v="1.2552941176470589"/>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7"/>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8"/>
    <x v="3"/>
    <x v="9"/>
  </r>
  <r>
    <n v="741"/>
    <s v="reVILNA: the vilna ghetto project"/>
    <s v="A revolutionary digital mapping project of the Vilna Ghetto"/>
    <n v="13000"/>
    <n v="13293.8"/>
    <x v="0"/>
    <x v="0"/>
    <s v="USD"/>
    <n v="1370964806"/>
    <n v="1367940806"/>
    <b v="0"/>
    <n v="94"/>
    <b v="1"/>
    <s v="publishing/nonfiction"/>
    <n v="1.0226"/>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3"/>
    <x v="3"/>
    <x v="9"/>
  </r>
  <r>
    <n v="746"/>
    <s v="Attention: People With Body Parts"/>
    <s v="This is a book of letters. Letters to our body parts."/>
    <n v="2987"/>
    <n v="3318"/>
    <x v="0"/>
    <x v="0"/>
    <s v="USD"/>
    <n v="1348372740"/>
    <n v="1346806909"/>
    <b v="0"/>
    <n v="97"/>
    <b v="1"/>
    <s v="publishing/nonfiction"/>
    <n v="1.1108135252761968"/>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000000000001"/>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5375"/>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6"/>
    <x v="4"/>
    <x v="11"/>
  </r>
  <r>
    <n v="792"/>
    <s v="&quot;Believable Lies&quot; - The Album"/>
    <s v="Rock n' Roll about the intersection of lies and belief: the Believable Lie."/>
    <n v="2500"/>
    <n v="2511.11"/>
    <x v="0"/>
    <x v="0"/>
    <s v="USD"/>
    <n v="1383861483"/>
    <n v="1381265883"/>
    <b v="0"/>
    <n v="60"/>
    <b v="1"/>
    <s v="music/rock"/>
    <n v="1.0044440000000001"/>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3"/>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3750000000001"/>
    <n v="117.68"/>
    <x v="4"/>
    <x v="11"/>
  </r>
  <r>
    <n v="807"/>
    <s v="Sic Vita - New EP Release - 2017"/>
    <s v="Join the Sic Vita family and lend a hand as we create a new album!"/>
    <n v="4000"/>
    <n v="4205"/>
    <x v="0"/>
    <x v="0"/>
    <s v="USD"/>
    <n v="1488333600"/>
    <n v="1485270311"/>
    <b v="0"/>
    <n v="57"/>
    <b v="1"/>
    <s v="music/rock"/>
    <n v="1.0512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
    <x v="4"/>
    <x v="11"/>
  </r>
  <r>
    <n v="809"/>
    <s v="Peter's New Album!!"/>
    <s v="Acknowledged songwriter looking to record album of new songs to secure a Publishing Contract"/>
    <n v="4000"/>
    <n v="4151"/>
    <x v="0"/>
    <x v="0"/>
    <s v="USD"/>
    <n v="1390161630"/>
    <n v="1387569630"/>
    <b v="0"/>
    <n v="52"/>
    <b v="1"/>
    <s v="music/rock"/>
    <n v="1.03775"/>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1"/>
    <x v="4"/>
    <x v="11"/>
  </r>
  <r>
    <n v="813"/>
    <s v="Rules of Civility and Decent Behavior"/>
    <s v="A pre order campaign to fund the pressing of our second full length vinyl LP"/>
    <n v="1500"/>
    <n v="2399.94"/>
    <x v="0"/>
    <x v="0"/>
    <s v="USD"/>
    <n v="1342825365"/>
    <n v="1340233365"/>
    <b v="0"/>
    <n v="96"/>
    <b v="1"/>
    <s v="music/rock"/>
    <n v="1.59996"/>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
    <x v="4"/>
    <x v="11"/>
  </r>
  <r>
    <n v="819"/>
    <s v="Winter Tour"/>
    <s v="We are touring the Southeast in support of our new EP"/>
    <n v="400"/>
    <n v="435"/>
    <x v="0"/>
    <x v="0"/>
    <s v="USD"/>
    <n v="1387601040"/>
    <n v="1386806254"/>
    <b v="0"/>
    <n v="14"/>
    <b v="1"/>
    <s v="music/rock"/>
    <n v="1.087499999999999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3"/>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
    <x v="4"/>
    <x v="11"/>
  </r>
  <r>
    <n v="823"/>
    <s v="Debut Album"/>
    <s v="Eyes For Fire is finally ready to release their Debut Album but we need YOU to help us put the final touches on it."/>
    <n v="800"/>
    <n v="1436"/>
    <x v="0"/>
    <x v="0"/>
    <s v="USD"/>
    <n v="1427062852"/>
    <n v="1424474452"/>
    <b v="0"/>
    <n v="33"/>
    <b v="1"/>
    <s v="music/rock"/>
    <n v="1.7949999999999999"/>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2"/>
    <x v="4"/>
    <x v="11"/>
  </r>
  <r>
    <n v="825"/>
    <s v="KILL FREEMAN"/>
    <s v="Kickstarting Kill Freeman independently. Help fund the New Record, Video and Live Shows."/>
    <n v="12500"/>
    <n v="12554"/>
    <x v="0"/>
    <x v="0"/>
    <s v="USD"/>
    <n v="1351495284"/>
    <n v="1349335284"/>
    <b v="0"/>
    <n v="99"/>
    <b v="1"/>
    <s v="music/rock"/>
    <n v="1.0043200000000001"/>
    <n v="126.81"/>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6"/>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
    <x v="4"/>
    <x v="11"/>
  </r>
  <r>
    <n v="833"/>
    <s v="Ragman Rolls"/>
    <s v="This is an American rock album."/>
    <n v="6000"/>
    <n v="6100"/>
    <x v="0"/>
    <x v="0"/>
    <s v="USD"/>
    <n v="1397941475"/>
    <n v="1395349475"/>
    <b v="0"/>
    <n v="41"/>
    <b v="1"/>
    <s v="music/rock"/>
    <n v="1.0166666666666666"/>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3"/>
    <x v="4"/>
    <x v="11"/>
  </r>
  <r>
    <n v="836"/>
    <s v="DESMADRE Full Album + Press Kit"/>
    <s v="An album you can bring home to mom."/>
    <n v="5000"/>
    <n v="5046.5200000000004"/>
    <x v="0"/>
    <x v="0"/>
    <s v="USD"/>
    <n v="1381108918"/>
    <n v="1378516918"/>
    <b v="0"/>
    <n v="46"/>
    <b v="1"/>
    <s v="music/rock"/>
    <n v="1.009304"/>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166"/>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
    <x v="4"/>
    <x v="12"/>
  </r>
  <r>
    <n v="850"/>
    <s v="Yet Further: Sioum's Second Full-Length Album"/>
    <s v="Help Chicago-based instrumental group Sioum complete the production of their 2nd full-length album."/>
    <n v="4000"/>
    <n v="6207"/>
    <x v="0"/>
    <x v="0"/>
    <s v="USD"/>
    <n v="1461560340"/>
    <n v="1458762717"/>
    <b v="0"/>
    <n v="133"/>
    <b v="1"/>
    <s v="music/metal"/>
    <n v="1.55175"/>
    <n v="46.67"/>
    <x v="4"/>
    <x v="12"/>
  </r>
  <r>
    <n v="851"/>
    <s v="M.F.Crew, 1er Album &quot;First Ride&quot;"/>
    <s v="Salut, nous c'est M.F.Crew, on a besoin de vous pour produire notre premier album &quot;First Ride&quot; ! :)"/>
    <n v="2000"/>
    <n v="2609"/>
    <x v="0"/>
    <x v="6"/>
    <s v="EUR"/>
    <n v="1469994300"/>
    <n v="1464815253"/>
    <b v="0"/>
    <n v="70"/>
    <b v="1"/>
    <s v="music/metal"/>
    <n v="1.3045"/>
    <n v="37.270000000000003"/>
    <x v="4"/>
    <x v="12"/>
  </r>
  <r>
    <n v="852"/>
    <s v="Covers Album - Limited Vinyl Pressing"/>
    <s v="Limited edition 2x12&quot; vinyl pressing of our latest album &quot;Who Do You Think We Are?&quot;"/>
    <n v="3500"/>
    <n v="3674"/>
    <x v="0"/>
    <x v="0"/>
    <s v="USD"/>
    <n v="1477342800"/>
    <n v="1476386395"/>
    <b v="0"/>
    <n v="62"/>
    <b v="1"/>
    <s v="music/metal"/>
    <n v="1.0497142857142858"/>
    <n v="59.26"/>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4"/>
    <x v="4"/>
    <x v="12"/>
  </r>
  <r>
    <n v="859"/>
    <s v="Rise With Us Campaign"/>
    <s v="We are heading to the studio to create our second album and we want you to be right there with us!"/>
    <n v="4000"/>
    <n v="4187"/>
    <x v="0"/>
    <x v="0"/>
    <s v="USD"/>
    <n v="1433376000"/>
    <n v="1430768468"/>
    <b v="0"/>
    <n v="98"/>
    <b v="1"/>
    <s v="music/metal"/>
    <n v="1.0467500000000001"/>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
    <x v="4"/>
    <x v="13"/>
  </r>
  <r>
    <n v="905"/>
    <s v="Jazz For Everyone!"/>
    <s v="Working hard to get into the studio to record, produce, and edit my break out CD. I hope to realize my vision!"/>
    <n v="6500"/>
    <n v="196"/>
    <x v="2"/>
    <x v="0"/>
    <s v="USD"/>
    <n v="1295847926"/>
    <n v="1290663926"/>
    <b v="0"/>
    <n v="6"/>
    <b v="0"/>
    <s v="music/jazz"/>
    <n v="3.0153846153846153E-2"/>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
    <x v="4"/>
    <x v="13"/>
  </r>
  <r>
    <n v="932"/>
    <s v="Mandy Harvey Christmas Album"/>
    <s v="Help me to create my 3rd album, a Christmas CD with 16 Holiday/Original favorites!"/>
    <n v="9500"/>
    <n v="1381"/>
    <x v="2"/>
    <x v="0"/>
    <s v="USD"/>
    <n v="1363990545"/>
    <n v="1360106145"/>
    <b v="0"/>
    <n v="30"/>
    <b v="0"/>
    <s v="music/jazz"/>
    <n v="0.14536842105263159"/>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1"/>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2"/>
    <x v="2"/>
    <x v="8"/>
  </r>
  <r>
    <n v="951"/>
    <s v="Smart Harness"/>
    <s v="Revolutionizing the way we walk our dogs!"/>
    <n v="50000"/>
    <n v="19195"/>
    <x v="2"/>
    <x v="0"/>
    <s v="USD"/>
    <n v="1465054872"/>
    <n v="1461166872"/>
    <b v="0"/>
    <n v="121"/>
    <b v="0"/>
    <s v="technology/wearables"/>
    <n v="0.38390000000000002"/>
    <n v="158.63999999999999"/>
    <x v="2"/>
    <x v="8"/>
  </r>
  <r>
    <n v="952"/>
    <s v="Audionoggin - Join the Earvolution"/>
    <s v="Audionoggin: Wireless personal surround sound for the athlete in everyone."/>
    <n v="49000"/>
    <n v="19572"/>
    <x v="2"/>
    <x v="0"/>
    <s v="USD"/>
    <n v="1479483812"/>
    <n v="1476888212"/>
    <b v="0"/>
    <n v="196"/>
    <b v="0"/>
    <s v="technology/wearables"/>
    <n v="0.39942857142857141"/>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5"/>
    <x v="2"/>
    <x v="8"/>
  </r>
  <r>
    <n v="957"/>
    <s v="DUALBAND, the Leather NFC Smart Watch Band"/>
    <s v="A Leather Smart watch Band, that NEVER needs to be charged for only $37!"/>
    <n v="12000"/>
    <n v="233"/>
    <x v="2"/>
    <x v="0"/>
    <s v="USD"/>
    <n v="1479392133"/>
    <n v="1476710133"/>
    <b v="0"/>
    <n v="7"/>
    <b v="0"/>
    <s v="technology/wearables"/>
    <n v="1.9416666666666665E-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39999999999998"/>
    <x v="2"/>
    <x v="8"/>
  </r>
  <r>
    <n v="963"/>
    <s v="The Ultimate Learning Center"/>
    <s v="WE are molding an educated, motivated, non violent GENERATION!"/>
    <n v="35000"/>
    <n v="377"/>
    <x v="2"/>
    <x v="0"/>
    <s v="USD"/>
    <n v="1476717319"/>
    <n v="1473693319"/>
    <b v="0"/>
    <n v="9"/>
    <b v="0"/>
    <s v="technology/wearables"/>
    <n v="1.0771428571428571E-2"/>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8"/>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9"/>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7"/>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7"/>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2"/>
    <x v="2"/>
    <x v="8"/>
  </r>
  <r>
    <n v="1018"/>
    <s v="Owl (Canceled)"/>
    <s v="Owl is a fitness tracker along with an accompanying iOS app, that is both fun and interactive for children."/>
    <n v="20000"/>
    <n v="621"/>
    <x v="1"/>
    <x v="0"/>
    <s v="USD"/>
    <n v="1468496933"/>
    <n v="1465904933"/>
    <b v="0"/>
    <n v="7"/>
    <b v="0"/>
    <s v="technology/wearables"/>
    <n v="3.1050000000000001E-2"/>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8"/>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9"/>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0000000000005"/>
    <x v="4"/>
    <x v="15"/>
  </r>
  <r>
    <n v="1030"/>
    <s v="The Gothsicles - I FEEL SICLE"/>
    <s v="Help fund the latest Gothsicles mega-album, I FEEL SICLE!"/>
    <n v="2000"/>
    <n v="6842"/>
    <x v="0"/>
    <x v="0"/>
    <s v="USD"/>
    <n v="1473680149"/>
    <n v="1472470549"/>
    <b v="0"/>
    <n v="159"/>
    <b v="1"/>
    <s v="music/electronic music"/>
    <n v="3.4209999999999998"/>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
    <x v="4"/>
    <x v="15"/>
  </r>
  <r>
    <n v="1032"/>
    <s v="Phantom Ship / Coastal (Album Preorder)"/>
    <s v="Ideal for living rooms and open spaces."/>
    <n v="5400"/>
    <n v="5858.84"/>
    <x v="0"/>
    <x v="0"/>
    <s v="USD"/>
    <n v="1466697625"/>
    <n v="1464105625"/>
    <b v="0"/>
    <n v="96"/>
    <b v="1"/>
    <s v="music/electronic music"/>
    <n v="1.0849703703703704"/>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6"/>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7"/>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7"/>
    <x v="6"/>
    <x v="17"/>
  </r>
  <r>
    <n v="1080"/>
    <s v="Skullforge: The Hunt"/>
    <s v="A fantasy action RPG which follows an elven ex-slave on a journey of magic, revenge, intrigue, and deceit."/>
    <n v="20000"/>
    <n v="1821"/>
    <x v="2"/>
    <x v="0"/>
    <s v="USD"/>
    <n v="1399778333"/>
    <n v="1397186333"/>
    <b v="0"/>
    <n v="98"/>
    <b v="0"/>
    <s v="games/video games"/>
    <n v="9.1050000000000006E-2"/>
    <n v="18.579999999999998"/>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2"/>
    <x v="6"/>
    <x v="17"/>
  </r>
  <r>
    <n v="1089"/>
    <s v="Farabel"/>
    <s v="Farabel is a single player turn-based fantasy strategy game for Mac/PC/Linux"/>
    <n v="15000"/>
    <n v="1174"/>
    <x v="2"/>
    <x v="6"/>
    <s v="EUR"/>
    <n v="1435293175"/>
    <n v="1432701175"/>
    <b v="0"/>
    <n v="49"/>
    <b v="0"/>
    <s v="games/video games"/>
    <n v="7.8266666666666665E-2"/>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9999999999994"/>
    <x v="6"/>
    <x v="17"/>
  </r>
  <r>
    <n v="1097"/>
    <s v="Rabbly"/>
    <s v="Rabbly is action-adventure game. Is about a scientist going on an adventure, to find rare materials in another galaxy."/>
    <n v="100000"/>
    <n v="47"/>
    <x v="2"/>
    <x v="0"/>
    <s v="USD"/>
    <n v="1393786877"/>
    <n v="1390330877"/>
    <b v="0"/>
    <n v="7"/>
    <b v="0"/>
    <s v="games/video games"/>
    <n v="4.6999999999999999E-4"/>
    <n v="6.71"/>
    <x v="6"/>
    <x v="17"/>
  </r>
  <r>
    <n v="1098"/>
    <s v="Kick, Punch... Fireball"/>
    <s v="Kick, Punch... Fireball is an FPS type arena game set inside the fantasy world."/>
    <n v="25000"/>
    <n v="1803"/>
    <x v="2"/>
    <x v="0"/>
    <s v="USD"/>
    <n v="1397413095"/>
    <n v="1394821095"/>
    <b v="0"/>
    <n v="22"/>
    <b v="0"/>
    <s v="games/video games"/>
    <n v="7.2120000000000004E-2"/>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1"/>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4E-2"/>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2"/>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8"/>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9"/>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2"/>
    <x v="7"/>
    <x v="19"/>
  </r>
  <r>
    <n v="1181"/>
    <s v="Gringo Loco Tacos Food Truck"/>
    <s v="Bringing the best tacos to the streets of Chicago!"/>
    <n v="50000"/>
    <n v="4"/>
    <x v="2"/>
    <x v="0"/>
    <s v="USD"/>
    <n v="1425197321"/>
    <n v="1422605321"/>
    <b v="0"/>
    <n v="3"/>
    <b v="0"/>
    <s v="food/food trucks"/>
    <n v="8.0000000000000007E-5"/>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6"/>
    <x v="8"/>
    <x v="20"/>
  </r>
  <r>
    <n v="1188"/>
    <s v="Because Dance."/>
    <s v="A photobook of young dancers and their inspiring stories, photographed in beautiful and unique locations."/>
    <n v="2000"/>
    <n v="3211"/>
    <x v="0"/>
    <x v="5"/>
    <s v="CAD"/>
    <n v="1482943740"/>
    <n v="1481129340"/>
    <b v="0"/>
    <n v="85"/>
    <b v="1"/>
    <s v="photography/photobooks"/>
    <n v="1.6054999999999999"/>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
    <x v="8"/>
    <x v="20"/>
  </r>
  <r>
    <n v="1192"/>
    <s v="Other Worlds - A Make 100 Project"/>
    <s v="A macro landscape photography art book &amp; limited edition prints. A Make 100 project."/>
    <n v="100"/>
    <n v="290"/>
    <x v="0"/>
    <x v="1"/>
    <s v="GBP"/>
    <n v="1486814978"/>
    <n v="1484222978"/>
    <b v="0"/>
    <n v="15"/>
    <b v="1"/>
    <s v="photography/photobooks"/>
    <n v="2.9"/>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16766467065868"/>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1499999999998"/>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
    <x v="8"/>
    <x v="20"/>
  </r>
  <r>
    <n v="1216"/>
    <s v="In Training: a book of Bonsai photographs"/>
    <s v="A fine art photography book taking a new look at the art of bonsai."/>
    <n v="14000"/>
    <n v="20398"/>
    <x v="0"/>
    <x v="0"/>
    <s v="USD"/>
    <n v="1443826980"/>
    <n v="1441032457"/>
    <b v="0"/>
    <n v="222"/>
    <b v="1"/>
    <s v="photography/photobooks"/>
    <n v="1.4570000000000001"/>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
    <x v="8"/>
    <x v="20"/>
  </r>
  <r>
    <n v="1219"/>
    <s v="The Box"/>
    <s v="The Box is a fine art book of Ron Amato's innovative and seductive photography project."/>
    <n v="16350"/>
    <n v="26024"/>
    <x v="0"/>
    <x v="0"/>
    <s v="USD"/>
    <n v="1476961513"/>
    <n v="1474369513"/>
    <b v="0"/>
    <n v="253"/>
    <b v="1"/>
    <s v="photography/photobooks"/>
    <n v="1.5916819571865444"/>
    <n v="102.86"/>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8"/>
    <x v="8"/>
    <x v="20"/>
  </r>
  <r>
    <n v="1222"/>
    <s v="Project Pilgrim"/>
    <s v="Project Pilgrim is my effort to work towards normalizing mental health."/>
    <n v="4000"/>
    <n v="11215"/>
    <x v="0"/>
    <x v="5"/>
    <s v="CAD"/>
    <n v="1459483200"/>
    <n v="1456852647"/>
    <b v="0"/>
    <n v="138"/>
    <b v="1"/>
    <s v="photography/photobooks"/>
    <n v="2.80375"/>
    <n v="81.27"/>
    <x v="8"/>
    <x v="20"/>
  </r>
  <r>
    <n v="1223"/>
    <s v="YOSEMITE PEOPLE"/>
    <s v="A photography book focusing on the people rather than the nature at Yosemite National Park."/>
    <n v="19800"/>
    <n v="22197"/>
    <x v="0"/>
    <x v="0"/>
    <s v="USD"/>
    <n v="1478754909"/>
    <n v="1476159309"/>
    <b v="0"/>
    <n v="191"/>
    <b v="1"/>
    <s v="photography/photobooks"/>
    <n v="1.1210606060606061"/>
    <n v="116.21"/>
    <x v="8"/>
    <x v="20"/>
  </r>
  <r>
    <n v="1224"/>
    <s v="&quot;I Dreamed Last Night&quot; Album (Canceled)"/>
    <s v="Modern Celtic influenced CD.  Help me finish what I started before the stroke."/>
    <n v="15000"/>
    <n v="1060"/>
    <x v="1"/>
    <x v="0"/>
    <s v="USD"/>
    <n v="1402060302"/>
    <n v="1396876302"/>
    <b v="0"/>
    <n v="18"/>
    <b v="0"/>
    <s v="music/world music"/>
    <n v="7.0666666666666669E-2"/>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
    <x v="4"/>
    <x v="11"/>
  </r>
  <r>
    <n v="1276"/>
    <s v="MR. DREAM GOES TO JAIL"/>
    <s v="Sponsor this Brooklyn punk band's debut seven-inch, MR. DREAM GOES TO JAIL."/>
    <n v="3000"/>
    <n v="3132.63"/>
    <x v="0"/>
    <x v="0"/>
    <s v="USD"/>
    <n v="1251777600"/>
    <n v="1247504047"/>
    <b v="1"/>
    <n v="68"/>
    <b v="1"/>
    <s v="music/rock"/>
    <n v="1.0442100000000001"/>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6"/>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5"/>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7"/>
    <x v="1"/>
    <x v="6"/>
  </r>
  <r>
    <n v="1289"/>
    <s v="No Brains for Dinner"/>
    <s v="A chilling original Edwardian Comedy of errors and foolishness made for the Patrick Henry College stage."/>
    <n v="1500"/>
    <n v="1876"/>
    <x v="0"/>
    <x v="0"/>
    <s v="USD"/>
    <n v="1483499645"/>
    <n v="1480907645"/>
    <b v="0"/>
    <n v="52"/>
    <b v="1"/>
    <s v="theater/plays"/>
    <n v="1.2506666666666666"/>
    <n v="36.08"/>
    <x v="1"/>
    <x v="6"/>
  </r>
  <r>
    <n v="1290"/>
    <s v="I Died... I Came Back, ... Whatever"/>
    <s v="Sometimes your Heart has to STOP for your Life to START."/>
    <n v="3500"/>
    <n v="3800"/>
    <x v="0"/>
    <x v="0"/>
    <s v="USD"/>
    <n v="1429772340"/>
    <n v="1427121931"/>
    <b v="0"/>
    <n v="86"/>
    <b v="1"/>
    <s v="theater/plays"/>
    <n v="1.0857142857142856"/>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
    <x v="2"/>
    <x v="8"/>
  </r>
  <r>
    <n v="1307"/>
    <s v="VR Card - Customized Virtual Reality Viewer (Canceled)"/>
    <s v="Get VR to Everyone with Mailable, Ready to Use Viewers"/>
    <n v="50000"/>
    <n v="5757"/>
    <x v="1"/>
    <x v="0"/>
    <s v="USD"/>
    <n v="1455710679"/>
    <n v="1453118679"/>
    <b v="0"/>
    <n v="45"/>
    <b v="0"/>
    <s v="technology/wearables"/>
    <n v="0.11514000000000001"/>
    <n v="127.93"/>
    <x v="2"/>
    <x v="8"/>
  </r>
  <r>
    <n v="1308"/>
    <s v="Boost Band: Wristband Phone Charger (Canceled)"/>
    <s v="Boost Band, a wristband that charges any device"/>
    <n v="10000"/>
    <n v="1136"/>
    <x v="1"/>
    <x v="0"/>
    <s v="USD"/>
    <n v="1475937812"/>
    <n v="1472481812"/>
    <b v="0"/>
    <n v="38"/>
    <b v="0"/>
    <s v="technology/wearables"/>
    <n v="0.11360000000000001"/>
    <n v="29.89"/>
    <x v="2"/>
    <x v="8"/>
  </r>
  <r>
    <n v="1309"/>
    <s v="CORE : Roam (Canceled)"/>
    <s v="Wicked fun and built for excitement, CORE is the safest and most versatile speaker you've ever worn."/>
    <n v="11500"/>
    <n v="12879"/>
    <x v="1"/>
    <x v="0"/>
    <s v="USD"/>
    <n v="1444943468"/>
    <n v="1441919468"/>
    <b v="0"/>
    <n v="35"/>
    <b v="0"/>
    <s v="technology/wearables"/>
    <n v="1.1199130434782609"/>
    <n v="367.97"/>
    <x v="2"/>
    <x v="8"/>
  </r>
  <r>
    <n v="1310"/>
    <s v="k5-jkt.by kiger (Canceled)"/>
    <s v="An essential hoodie that holds all sized smart phones and keep your headphone wires tangle free."/>
    <n v="20000"/>
    <n v="3100"/>
    <x v="1"/>
    <x v="0"/>
    <s v="USD"/>
    <n v="1471622450"/>
    <n v="1467734450"/>
    <b v="0"/>
    <n v="24"/>
    <b v="0"/>
    <s v="technology/wearables"/>
    <n v="0.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9999999999993"/>
    <x v="2"/>
    <x v="8"/>
  </r>
  <r>
    <n v="1339"/>
    <s v="Linkoo (Canceled)"/>
    <s v="World's Smallest customizable Phone &amp; GPS Watch for kids !"/>
    <n v="50000"/>
    <n v="3317"/>
    <x v="1"/>
    <x v="0"/>
    <s v="USD"/>
    <n v="1418056315"/>
    <n v="1414164715"/>
    <b v="0"/>
    <n v="37"/>
    <b v="0"/>
    <s v="technology/wearables"/>
    <n v="6.6339999999999996E-2"/>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999999999995"/>
    <x v="4"/>
    <x v="11"/>
  </r>
  <r>
    <n v="1366"/>
    <s v="Kick It! A Tribute to the A.K.s"/>
    <s v="A musical memorial for Alexi Petersen."/>
    <n v="7500"/>
    <n v="9486.69"/>
    <x v="0"/>
    <x v="0"/>
    <s v="USD"/>
    <n v="1417049663"/>
    <n v="1413158063"/>
    <b v="0"/>
    <n v="147"/>
    <b v="1"/>
    <s v="music/rock"/>
    <n v="1.2648920000000001"/>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7"/>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
    <x v="4"/>
    <x v="11"/>
  </r>
  <r>
    <n v="1376"/>
    <s v="Dead Pirates / HIGHMARE LP 2nd pressing"/>
    <s v="Dead Pirates are planning a second pressing of HIGHMARE LP, who wants one ?"/>
    <n v="3700"/>
    <n v="9342"/>
    <x v="0"/>
    <x v="1"/>
    <s v="GBP"/>
    <n v="1480784606"/>
    <n v="1478189006"/>
    <b v="0"/>
    <n v="168"/>
    <b v="1"/>
    <s v="music/rock"/>
    <n v="2.5248648648648651"/>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1"/>
    <x v="4"/>
    <x v="11"/>
  </r>
  <r>
    <n v="1378"/>
    <s v="SIX BY SEVEN"/>
    <s v="A psychedelic post rock masterpiece!"/>
    <n v="2000"/>
    <n v="4067"/>
    <x v="0"/>
    <x v="1"/>
    <s v="GBP"/>
    <n v="1470075210"/>
    <n v="1468779210"/>
    <b v="0"/>
    <n v="133"/>
    <b v="1"/>
    <s v="music/rock"/>
    <n v="2.0335000000000001"/>
    <n v="30.58"/>
    <x v="4"/>
    <x v="11"/>
  </r>
  <r>
    <n v="1379"/>
    <s v="J. Walter Makes a Record"/>
    <s v="---------The long-awaited debut full-length from Justin Ruddy--------"/>
    <n v="10000"/>
    <n v="11160"/>
    <x v="0"/>
    <x v="0"/>
    <s v="USD"/>
    <n v="1433504876"/>
    <n v="1430912876"/>
    <b v="0"/>
    <n v="151"/>
    <b v="1"/>
    <s v="music/rock"/>
    <n v="1.116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25"/>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4"/>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9"/>
    <x v="4"/>
    <x v="11"/>
  </r>
  <r>
    <n v="1391"/>
    <s v="Rules and Regulations"/>
    <s v="With the money donated through this project we intend on investing in sound equipment for live shows"/>
    <n v="500"/>
    <n v="551"/>
    <x v="0"/>
    <x v="0"/>
    <s v="USD"/>
    <n v="1440219540"/>
    <n v="1436369818"/>
    <b v="0"/>
    <n v="13"/>
    <b v="1"/>
    <s v="music/rock"/>
    <n v="1.1020000000000001"/>
    <n v="42.38"/>
    <x v="4"/>
    <x v="11"/>
  </r>
  <r>
    <n v="1392"/>
    <s v="Telesomniac's Debut Album"/>
    <s v="Telesomniac is a rock band from Provo, UT releasing their debut album Thirty-One Flashes in the Dark."/>
    <n v="2500"/>
    <n v="2841"/>
    <x v="0"/>
    <x v="0"/>
    <s v="USD"/>
    <n v="1456976586"/>
    <n v="1454298186"/>
    <b v="0"/>
    <n v="104"/>
    <b v="1"/>
    <s v="music/rock"/>
    <n v="1.1364000000000001"/>
    <n v="27.32"/>
    <x v="4"/>
    <x v="11"/>
  </r>
  <r>
    <n v="1393"/>
    <s v="WolfHunt | Social Commentary Rock Project"/>
    <s v="Rock n' Roll tales of our times"/>
    <n v="10000"/>
    <n v="10235"/>
    <x v="0"/>
    <x v="0"/>
    <s v="USD"/>
    <n v="1470068523"/>
    <n v="1467476523"/>
    <b v="0"/>
    <n v="52"/>
    <b v="1"/>
    <s v="music/rock"/>
    <n v="1.023500000000000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
    <x v="4"/>
    <x v="11"/>
  </r>
  <r>
    <n v="1395"/>
    <s v="Quiet Oaks Full Length Album"/>
    <s v="Help Quiet Oaks record their debut album!!!"/>
    <n v="3500"/>
    <n v="3916"/>
    <x v="0"/>
    <x v="0"/>
    <s v="USD"/>
    <n v="1484430481"/>
    <n v="1481838481"/>
    <b v="0"/>
    <n v="82"/>
    <b v="1"/>
    <s v="music/rock"/>
    <n v="1.1188571428571428"/>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8"/>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7"/>
    <x v="3"/>
    <x v="23"/>
  </r>
  <r>
    <n v="1462"/>
    <s v="Unbound: Fiction on the Radio"/>
    <s v="A new radio show focused on short fiction produced by Louisville Public Media"/>
    <n v="4000"/>
    <n v="4340.7"/>
    <x v="0"/>
    <x v="0"/>
    <s v="USD"/>
    <n v="1365609271"/>
    <n v="1363017271"/>
    <b v="1"/>
    <n v="150"/>
    <b v="1"/>
    <s v="publishing/radio &amp; podcasts"/>
    <n v="1.085175"/>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
    <x v="3"/>
    <x v="23"/>
  </r>
  <r>
    <n v="1473"/>
    <s v="ONE LOVES ONLY FORM"/>
    <s v="Public Radio Project"/>
    <n v="1500"/>
    <n v="1807.74"/>
    <x v="0"/>
    <x v="0"/>
    <s v="USD"/>
    <n v="1330644639"/>
    <n v="1328052639"/>
    <b v="1"/>
    <n v="47"/>
    <b v="1"/>
    <s v="publishing/radio &amp; podcasts"/>
    <n v="1.20516"/>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
    <x v="3"/>
    <x v="10"/>
  </r>
  <r>
    <n v="1501"/>
    <s v="This is Nowhere"/>
    <s v="A hardcover book of surf, outdoor and nature photos from the British Columbia coast."/>
    <n v="52000"/>
    <n v="86492"/>
    <x v="0"/>
    <x v="5"/>
    <s v="CAD"/>
    <n v="1436364023"/>
    <n v="1433772023"/>
    <b v="1"/>
    <n v="885"/>
    <b v="1"/>
    <s v="photography/photobooks"/>
    <n v="1.6633076923076924"/>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
    <x v="8"/>
    <x v="20"/>
  </r>
  <r>
    <n v="1504"/>
    <s v="RYU X RIO"/>
    <s v="A football photography book like no other about the 2014 World Cup in Brazil, by Ryu Voelkel."/>
    <n v="6500"/>
    <n v="18066"/>
    <x v="0"/>
    <x v="1"/>
    <s v="GBP"/>
    <n v="1402389180"/>
    <n v="1399996024"/>
    <b v="1"/>
    <n v="269"/>
    <b v="1"/>
    <s v="photography/photobooks"/>
    <n v="2.7793846153846156"/>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6"/>
    <x v="8"/>
    <x v="20"/>
  </r>
  <r>
    <n v="1520"/>
    <s v="TULIPS"/>
    <s v="A self-published photography book by Andrew Miksys from his new series about Belarus"/>
    <n v="18000"/>
    <n v="18625"/>
    <x v="0"/>
    <x v="0"/>
    <s v="USD"/>
    <n v="1418961600"/>
    <n v="1415824513"/>
    <b v="1"/>
    <n v="167"/>
    <b v="1"/>
    <s v="photography/photobooks"/>
    <n v="1.034722222222222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
    <x v="8"/>
    <x v="20"/>
  </r>
  <r>
    <n v="1528"/>
    <s v="Don't Go Outside: Tokyo Street Photos"/>
    <s v="A book of street photos from around Shibuya that I've made between 2011-2016."/>
    <n v="3000"/>
    <n v="8447"/>
    <x v="0"/>
    <x v="0"/>
    <s v="USD"/>
    <n v="1485907200"/>
    <n v="1483292122"/>
    <b v="1"/>
    <n v="160"/>
    <b v="1"/>
    <s v="photography/photobooks"/>
    <n v="2.8156666666666665"/>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2"/>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7"/>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8"/>
    <x v="8"/>
    <x v="26"/>
  </r>
  <r>
    <n v="1601"/>
    <s v="Release Soundzero's Debut Album!"/>
    <s v="We're so close to releasing our long-awaited debut album! A little help will go a long way... let's do this!"/>
    <n v="2500"/>
    <n v="2706.23"/>
    <x v="0"/>
    <x v="0"/>
    <s v="USD"/>
    <n v="1304561633"/>
    <n v="1301969633"/>
    <b v="0"/>
    <n v="56"/>
    <b v="1"/>
    <s v="music/rock"/>
    <n v="1.082492"/>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
    <x v="4"/>
    <x v="11"/>
  </r>
  <r>
    <n v="1603"/>
    <s v="Max's First Solo Album!"/>
    <s v="An exercise in the wild and dangerous world of solo musicianship by Maxwell D Feinstein."/>
    <n v="2000"/>
    <n v="2000.66"/>
    <x v="0"/>
    <x v="0"/>
    <s v="USD"/>
    <n v="1327723459"/>
    <n v="1322539459"/>
    <b v="0"/>
    <n v="30"/>
    <b v="1"/>
    <s v="music/rock"/>
    <n v="1.0003299999999999"/>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
    <x v="4"/>
    <x v="11"/>
  </r>
  <r>
    <n v="1611"/>
    <s v="Skelton-Luns CD/7&quot;             No Big Deal."/>
    <s v="Skelton-Luns CD/7&quot; No Big Deal."/>
    <n v="800"/>
    <n v="1001"/>
    <x v="0"/>
    <x v="0"/>
    <s v="USD"/>
    <n v="1370390432"/>
    <n v="1368576032"/>
    <b v="0"/>
    <n v="27"/>
    <b v="1"/>
    <s v="music/rock"/>
    <n v="1.25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5714285714286"/>
    <n v="64.62"/>
    <x v="4"/>
    <x v="11"/>
  </r>
  <r>
    <n v="1618"/>
    <s v="Janus Word Album"/>
    <s v="Janus Word combines hard rock with melodic acoustic music for a unique and awesome sound."/>
    <n v="1500"/>
    <n v="1576"/>
    <x v="0"/>
    <x v="0"/>
    <s v="USD"/>
    <n v="1362757335"/>
    <n v="1359301335"/>
    <b v="0"/>
    <n v="27"/>
    <b v="1"/>
    <s v="music/rock"/>
    <n v="1.0506666666666666"/>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25"/>
    <n v="45.88"/>
    <x v="4"/>
    <x v="11"/>
  </r>
  <r>
    <n v="1629"/>
    <s v="Off The Turnpike | A Loud New Way to Release Loud New Music"/>
    <s v="Help Off The Turnpike release new music, and set fire to everything!"/>
    <n v="6000"/>
    <n v="6220"/>
    <x v="0"/>
    <x v="0"/>
    <s v="USD"/>
    <n v="1392929333"/>
    <n v="1389041333"/>
    <b v="0"/>
    <n v="82"/>
    <b v="1"/>
    <s v="music/rock"/>
    <n v="1.0366666666666666"/>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9"/>
    <x v="4"/>
    <x v="11"/>
  </r>
  <r>
    <n v="1633"/>
    <s v="ELIZABETH REX"/>
    <s v="We are a four piece rock band that has played shows in and around NYC including Mercury Lounge.  Two of our members are now in LA."/>
    <n v="10000"/>
    <n v="10000"/>
    <x v="0"/>
    <x v="0"/>
    <s v="USD"/>
    <n v="1326690000"/>
    <n v="1324329156"/>
    <b v="0"/>
    <n v="58"/>
    <b v="1"/>
    <s v="music/rock"/>
    <n v="1"/>
    <n v="172.41"/>
    <x v="4"/>
    <x v="11"/>
  </r>
  <r>
    <n v="1634"/>
    <s v="RUBEDO: Debut Full Length Album"/>
    <s v="Recording Debut  Album w/ Producer Ikey Owens from Free Moral Agents/ The Mars Volta"/>
    <n v="2000"/>
    <n v="2010"/>
    <x v="0"/>
    <x v="0"/>
    <s v="USD"/>
    <n v="1306994340"/>
    <n v="1303706001"/>
    <b v="0"/>
    <n v="32"/>
    <b v="1"/>
    <s v="music/rock"/>
    <n v="1.0049999999999999"/>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6"/>
    <x v="4"/>
    <x v="27"/>
  </r>
  <r>
    <n v="1643"/>
    <s v="This Is All Now's Brand New Album!!"/>
    <s v="This Is All Now is putting out a brand new record, and we need YOUR help to do it!"/>
    <n v="5000"/>
    <n v="6235"/>
    <x v="0"/>
    <x v="0"/>
    <s v="USD"/>
    <n v="1348516012"/>
    <n v="1345924012"/>
    <b v="0"/>
    <n v="37"/>
    <b v="1"/>
    <s v="music/pop"/>
    <n v="1.2470000000000001"/>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9"/>
    <x v="4"/>
    <x v="27"/>
  </r>
  <r>
    <n v="1650"/>
    <s v="The Psalm Praise Project, Vol. 2"/>
    <s v="Help me record a CD that uses pop styling to give a fresh sound to ancient wisdom from scripture!"/>
    <n v="2000"/>
    <n v="2831"/>
    <x v="0"/>
    <x v="0"/>
    <s v="USD"/>
    <n v="1381314437"/>
    <n v="1378722437"/>
    <b v="0"/>
    <n v="32"/>
    <b v="1"/>
    <s v="music/pop"/>
    <n v="1.4155"/>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
    <x v="4"/>
    <x v="27"/>
  </r>
  <r>
    <n v="1655"/>
    <s v="Meg Porter Debut EP!"/>
    <s v="Berklee College of Music student, Meg Porter needs YOUR help to fund her very first EP!"/>
    <n v="1500"/>
    <n v="2143"/>
    <x v="0"/>
    <x v="0"/>
    <s v="USD"/>
    <n v="1333648820"/>
    <n v="1331060420"/>
    <b v="0"/>
    <n v="48"/>
    <b v="1"/>
    <s v="music/pop"/>
    <n v="1.4286666666666668"/>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1"/>
    <x v="4"/>
    <x v="27"/>
  </r>
  <r>
    <n v="1671"/>
    <s v="Luke O'Brien's Kickstarter"/>
    <s v="I am seeking funding in order to help take my music from a hobby to a career."/>
    <n v="2000"/>
    <n v="2013.47"/>
    <x v="0"/>
    <x v="0"/>
    <s v="USD"/>
    <n v="1470056614"/>
    <n v="1467464614"/>
    <b v="0"/>
    <n v="77"/>
    <b v="1"/>
    <s v="music/pop"/>
    <n v="1.0067349999999999"/>
    <n v="26.15"/>
    <x v="4"/>
    <x v="27"/>
  </r>
  <r>
    <n v="1672"/>
    <s v="High Altotude Debut Album"/>
    <s v="Sweet, sweet harmonies from Portland Oregon's premiere high school women's a cappella group."/>
    <n v="1700"/>
    <n v="1920"/>
    <x v="0"/>
    <x v="0"/>
    <s v="USD"/>
    <n v="1338824730"/>
    <n v="1336232730"/>
    <b v="0"/>
    <n v="49"/>
    <b v="1"/>
    <s v="music/pop"/>
    <n v="1.129411764705882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5"/>
    <x v="4"/>
    <x v="27"/>
  </r>
  <r>
    <n v="1675"/>
    <s v="The Great Party's Debut Album!"/>
    <s v="The Great Party is releasing their debut album. Here's your chance to be a part of it!"/>
    <n v="1000"/>
    <n v="1374.16"/>
    <x v="0"/>
    <x v="0"/>
    <s v="USD"/>
    <n v="1318802580"/>
    <n v="1316194540"/>
    <b v="0"/>
    <n v="34"/>
    <b v="1"/>
    <s v="music/pop"/>
    <n v="1.37416"/>
    <n v="40.42"/>
    <x v="4"/>
    <x v="27"/>
  </r>
  <r>
    <n v="1676"/>
    <s v="Bridge 19 CD Release Tour"/>
    <s v="Help fund Bridge 19's tour in support of their first duo record, to be released in May 2012."/>
    <n v="3000"/>
    <n v="3460"/>
    <x v="0"/>
    <x v="0"/>
    <s v="USD"/>
    <n v="1334980740"/>
    <n v="1330968347"/>
    <b v="0"/>
    <n v="42"/>
    <b v="1"/>
    <s v="music/pop"/>
    <n v="1.15333333333333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
    <x v="4"/>
    <x v="28"/>
  </r>
  <r>
    <n v="1689"/>
    <s v="Fly Away"/>
    <s v="Praising the Living God in the second half of life."/>
    <n v="2400"/>
    <n v="2400"/>
    <x v="3"/>
    <x v="0"/>
    <s v="USD"/>
    <n v="1489700230"/>
    <n v="1487111830"/>
    <b v="0"/>
    <n v="14"/>
    <b v="0"/>
    <s v="music/faith"/>
    <n v="1"/>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
    <x v="4"/>
    <x v="28"/>
  </r>
  <r>
    <n v="1692"/>
    <s v="Get Your Hopes Up"/>
    <s v="After 3 years.....It's time for some new music! Album #2 is in motion and I can't wait to share it with all of you!"/>
    <n v="5000"/>
    <n v="2390"/>
    <x v="3"/>
    <x v="0"/>
    <s v="USD"/>
    <n v="1490572740"/>
    <n v="1487734667"/>
    <b v="0"/>
    <n v="15"/>
    <b v="0"/>
    <s v="music/faith"/>
    <n v="0.4779999999999999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1"/>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0000000000003"/>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7"/>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1"/>
    <x v="8"/>
    <x v="20"/>
  </r>
  <r>
    <n v="1748"/>
    <s v="So It Is: Vancouver"/>
    <s v="Telling the story of the city through remarkable people who live in Vancouver today."/>
    <n v="50000"/>
    <n v="64974"/>
    <x v="0"/>
    <x v="5"/>
    <s v="CAD"/>
    <n v="1441234143"/>
    <n v="1438642143"/>
    <b v="0"/>
    <n v="181"/>
    <b v="1"/>
    <s v="photography/photobooks"/>
    <n v="1.29948"/>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9"/>
    <x v="8"/>
    <x v="20"/>
  </r>
  <r>
    <n v="1752"/>
    <s v="Adfectus Book"/>
    <s v="A little book of calm, in picture form, that will soothe the soul and un-furrow the brow."/>
    <n v="1200"/>
    <n v="3122"/>
    <x v="0"/>
    <x v="1"/>
    <s v="GBP"/>
    <n v="1476425082"/>
    <n v="1473833082"/>
    <b v="0"/>
    <n v="90"/>
    <b v="1"/>
    <s v="photography/photobooks"/>
    <n v="2.6016666666666666"/>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0000000000001"/>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1"/>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8"/>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7"/>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9"/>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
    <x v="8"/>
    <x v="20"/>
  </r>
  <r>
    <n v="1799"/>
    <s v="The UnDiscovered Image"/>
    <s v="The UnDiscovered Image, a monthly publication dedicated to photographers."/>
    <n v="4000"/>
    <n v="69.83"/>
    <x v="2"/>
    <x v="1"/>
    <s v="GBP"/>
    <n v="1415740408"/>
    <n v="1414008808"/>
    <b v="1"/>
    <n v="6"/>
    <b v="0"/>
    <s v="photography/photobooks"/>
    <n v="1.7457500000000001E-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5"/>
    <x v="8"/>
    <x v="20"/>
  </r>
  <r>
    <n v="1802"/>
    <s v="Out Of The Dark"/>
    <s v="Inner Darkness turned into a photobook. Personal work i shot during my recovery...in Berlin."/>
    <n v="3500"/>
    <n v="1697"/>
    <x v="2"/>
    <x v="12"/>
    <s v="EUR"/>
    <n v="1435442340"/>
    <n v="1433416830"/>
    <b v="1"/>
    <n v="18"/>
    <b v="0"/>
    <s v="photography/photobooks"/>
    <n v="0.4848571428571428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8"/>
    <x v="8"/>
    <x v="20"/>
  </r>
  <r>
    <n v="1807"/>
    <s v="Anywhere but Here"/>
    <s v="I want to explore alternative cultures and lifestyles in America."/>
    <n v="5000"/>
    <n v="553"/>
    <x v="2"/>
    <x v="0"/>
    <s v="USD"/>
    <n v="1411868313"/>
    <n v="1409276313"/>
    <b v="1"/>
    <n v="8"/>
    <b v="0"/>
    <s v="photography/photobooks"/>
    <n v="0.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8"/>
    <x v="8"/>
    <x v="20"/>
  </r>
  <r>
    <n v="1821"/>
    <s v="Glass Cloud on the road!"/>
    <s v="Glass Cloud tour dates are already beginning to pile up. They are turning to YOU to help get them from town to town."/>
    <n v="2500"/>
    <n v="3372.25"/>
    <x v="0"/>
    <x v="0"/>
    <s v="USD"/>
    <n v="1330760367"/>
    <n v="1326872367"/>
    <b v="0"/>
    <n v="57"/>
    <b v="1"/>
    <s v="music/rock"/>
    <n v="1.3489"/>
    <n v="59.16"/>
    <x v="4"/>
    <x v="11"/>
  </r>
  <r>
    <n v="1822"/>
    <s v="Wood Butcher's new music video- I Don't Wanna Party"/>
    <s v="Wood Butcher needs your help to make this happen. Buy a CD, support local music!"/>
    <n v="300"/>
    <n v="300"/>
    <x v="0"/>
    <x v="5"/>
    <s v="CAD"/>
    <n v="1391194860"/>
    <n v="1388084862"/>
    <b v="0"/>
    <n v="11"/>
    <b v="1"/>
    <s v="music/rock"/>
    <n v="1"/>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8"/>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000000000001"/>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
    <x v="4"/>
    <x v="11"/>
  </r>
  <r>
    <n v="1841"/>
    <s v="Hydra Effect Debut EP"/>
    <s v="Hard Rock with a Positive Message. Help us fund, release and promote our debut EP!"/>
    <n v="2000"/>
    <n v="2035"/>
    <x v="0"/>
    <x v="0"/>
    <s v="USD"/>
    <n v="1400561940"/>
    <n v="1397679445"/>
    <b v="0"/>
    <n v="40"/>
    <b v="1"/>
    <s v="music/rock"/>
    <n v="1.0175000000000001"/>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1"/>
    <x v="4"/>
    <x v="11"/>
  </r>
  <r>
    <n v="1849"/>
    <s v="Release the Skyline Album"/>
    <s v="Release the Skylines is a small, local Cleveland metal band looking to record an album."/>
    <n v="300"/>
    <n v="301"/>
    <x v="0"/>
    <x v="0"/>
    <s v="USD"/>
    <n v="1350505059"/>
    <n v="1347913059"/>
    <b v="0"/>
    <n v="8"/>
    <b v="1"/>
    <s v="music/rock"/>
    <n v="1.0033333333333334"/>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9999999999997"/>
    <x v="4"/>
    <x v="11"/>
  </r>
  <r>
    <n v="1859"/>
    <s v="Queen Kwong Tour to London and Paris"/>
    <s v="Queen Kwong is going ON TOUR to London and Paris!"/>
    <n v="3000"/>
    <n v="3955"/>
    <x v="0"/>
    <x v="0"/>
    <s v="USD"/>
    <n v="1316716129"/>
    <n v="1314124129"/>
    <b v="0"/>
    <n v="56"/>
    <b v="1"/>
    <s v="music/rock"/>
    <n v="1.3183333333333334"/>
    <n v="70.63"/>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4"/>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9999999999994"/>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9"/>
    <x v="4"/>
    <x v="14"/>
  </r>
  <r>
    <n v="1927"/>
    <s v="GBS Detroit Presents Hampshire"/>
    <s v="Hampshire is headed to GBS Detroit."/>
    <n v="600"/>
    <n v="620"/>
    <x v="0"/>
    <x v="0"/>
    <s v="USD"/>
    <n v="1331182740"/>
    <n v="1329856839"/>
    <b v="0"/>
    <n v="11"/>
    <b v="1"/>
    <s v="music/indie rock"/>
    <n v="1.0333333333333334"/>
    <n v="56.36"/>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0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
    <x v="2"/>
    <x v="30"/>
  </r>
  <r>
    <n v="1948"/>
    <s v="UDOO X86: The Most Powerful Maker Board Ever"/>
    <s v="10 times more powerful than Raspberry Pi 3, x86 64-bit architecture"/>
    <n v="100000"/>
    <n v="800211"/>
    <x v="0"/>
    <x v="0"/>
    <s v="USD"/>
    <n v="1465232520"/>
    <n v="1460557809"/>
    <b v="1"/>
    <n v="4245"/>
    <b v="1"/>
    <s v="technology/hardware"/>
    <n v="8.0021100000000001"/>
    <n v="188.51"/>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6"/>
    <x v="2"/>
    <x v="30"/>
  </r>
  <r>
    <n v="1954"/>
    <s v="Orison â€“ Rethink the Power of Energy"/>
    <s v="The First Home Battery System You Simply Plug in to Install"/>
    <n v="50000"/>
    <n v="349474"/>
    <x v="0"/>
    <x v="0"/>
    <s v="USD"/>
    <n v="1457758800"/>
    <n v="1453730176"/>
    <b v="1"/>
    <n v="415"/>
    <b v="1"/>
    <s v="technology/hardware"/>
    <n v="6.9894800000000004"/>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
    <x v="2"/>
    <x v="30"/>
  </r>
  <r>
    <n v="1957"/>
    <s v="freeSoC and freeSoC Mini"/>
    <s v="An open hardware platform for the best microcontroller in the world."/>
    <n v="30000"/>
    <n v="50251.41"/>
    <x v="0"/>
    <x v="0"/>
    <s v="USD"/>
    <n v="1351304513"/>
    <n v="1348712513"/>
    <b v="1"/>
    <n v="660"/>
    <b v="1"/>
    <s v="technology/hardware"/>
    <n v="1.6750470000000002"/>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
    <x v="2"/>
    <x v="30"/>
  </r>
  <r>
    <n v="1975"/>
    <s v="Bugle2: A DIY Phono Preamp"/>
    <s v="The Bugle2 is a second generation DIY kit phono preamplifier for vinyl playback."/>
    <n v="16000"/>
    <n v="33393.339999999997"/>
    <x v="0"/>
    <x v="0"/>
    <s v="USD"/>
    <n v="1362938851"/>
    <n v="1360346851"/>
    <b v="1"/>
    <n v="253"/>
    <b v="1"/>
    <s v="technology/hardware"/>
    <n v="2.0870837499999997"/>
    <n v="131.99"/>
    <x v="2"/>
    <x v="30"/>
  </r>
  <r>
    <n v="1976"/>
    <s v="Pi Lite white - Bright white LED display for Raspberry Pi"/>
    <s v="Can you help us make an ultra bright white one a reality?"/>
    <n v="4000"/>
    <n v="13864"/>
    <x v="0"/>
    <x v="1"/>
    <s v="GBP"/>
    <n v="1373751325"/>
    <n v="1371159325"/>
    <b v="1"/>
    <n v="473"/>
    <b v="1"/>
    <s v="technology/hardware"/>
    <n v="3.4660000000000002"/>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6000000000003"/>
    <x v="2"/>
    <x v="30"/>
  </r>
  <r>
    <n v="1980"/>
    <s v="YOUMO - Your Smart Modular Power Strip"/>
    <s v="Multi-power charging that is smarter, stylish and designed for you."/>
    <n v="50000"/>
    <n v="177412.01"/>
    <x v="0"/>
    <x v="12"/>
    <s v="EUR"/>
    <n v="1459684862"/>
    <n v="1456232462"/>
    <b v="1"/>
    <n v="1945"/>
    <b v="1"/>
    <s v="technology/hardware"/>
    <n v="3.5482402000000004"/>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3"/>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7"/>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
    <x v="8"/>
    <x v="31"/>
  </r>
  <r>
    <n v="1999"/>
    <s v="Planet Venus"/>
    <s v="This is a portrait photo project aiming to inspire women to explore themselves and live their passion"/>
    <n v="31000"/>
    <n v="236"/>
    <x v="2"/>
    <x v="1"/>
    <s v="GBP"/>
    <n v="1415882108"/>
    <n v="1413286508"/>
    <b v="0"/>
    <n v="7"/>
    <b v="0"/>
    <s v="photography/people"/>
    <n v="7.6129032258064515E-3"/>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
    <x v="2"/>
    <x v="30"/>
  </r>
  <r>
    <n v="2010"/>
    <s v="Weighitz: Weigh Smarter"/>
    <s v="Weighitz are miniature smart scales designed to weigh anything in the home."/>
    <n v="30000"/>
    <n v="96015.9"/>
    <x v="0"/>
    <x v="0"/>
    <s v="USD"/>
    <n v="1471564491"/>
    <n v="1468972491"/>
    <b v="1"/>
    <n v="1737"/>
    <b v="1"/>
    <s v="technology/hardware"/>
    <n v="3.2005299999999997"/>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
    <x v="2"/>
    <x v="30"/>
  </r>
  <r>
    <n v="2026"/>
    <s v="MIDI Sprout - Biodata Sonification Device"/>
    <s v="MIDI Sprout enables plants to play synthesizers in real time."/>
    <n v="25000"/>
    <n v="33370.769999999997"/>
    <x v="0"/>
    <x v="0"/>
    <s v="USD"/>
    <n v="1398052740"/>
    <n v="1394127585"/>
    <b v="1"/>
    <n v="454"/>
    <b v="1"/>
    <s v="technology/hardware"/>
    <n v="1.3348307999999998"/>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1"/>
    <x v="2"/>
    <x v="30"/>
  </r>
  <r>
    <n v="2028"/>
    <s v="Building the Open Source Bussard Fusion Reactor "/>
    <s v="Building an open source Bussard fusion reactor, aka the Polywell."/>
    <n v="3000"/>
    <n v="3785"/>
    <x v="0"/>
    <x v="0"/>
    <s v="USD"/>
    <n v="1268690100"/>
    <n v="1265493806"/>
    <b v="1"/>
    <n v="79"/>
    <b v="1"/>
    <s v="technology/hardware"/>
    <n v="1.2616666666666667"/>
    <n v="47.91"/>
    <x v="2"/>
    <x v="30"/>
  </r>
  <r>
    <n v="2029"/>
    <s v="Lumin8 Pro"/>
    <s v="Lumin8 Pro is a fun and easy to use light controller that makes light dance to your favorite music."/>
    <n v="2500"/>
    <n v="9030"/>
    <x v="0"/>
    <x v="0"/>
    <s v="USD"/>
    <n v="1409099481"/>
    <n v="1406507481"/>
    <b v="1"/>
    <n v="94"/>
    <b v="1"/>
    <s v="technology/hardware"/>
    <n v="3.612000000000000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
    <x v="2"/>
    <x v="30"/>
  </r>
  <r>
    <n v="2040"/>
    <s v="Programmable Capacitor"/>
    <s v="4.29 Billion+ Capacitor Combinations._x000a_No Coding Required."/>
    <n v="3000"/>
    <n v="7445.14"/>
    <x v="0"/>
    <x v="0"/>
    <s v="USD"/>
    <n v="1384557303"/>
    <n v="1383257703"/>
    <b v="1"/>
    <n v="271"/>
    <b v="1"/>
    <s v="technology/hardware"/>
    <n v="2.4817133333333334"/>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3"/>
    <x v="2"/>
    <x v="30"/>
  </r>
  <r>
    <n v="2049"/>
    <s v="LOCK8 - the World's First Smart Bike Lock"/>
    <s v="Keyless. Alarm secured. GPS tracking."/>
    <n v="50000"/>
    <n v="60095.35"/>
    <x v="0"/>
    <x v="1"/>
    <s v="GBP"/>
    <n v="1386025140"/>
    <n v="1382963963"/>
    <b v="0"/>
    <n v="742"/>
    <b v="1"/>
    <s v="technology/hardware"/>
    <n v="1.2019070000000001"/>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5"/>
    <x v="2"/>
    <x v="30"/>
  </r>
  <r>
    <n v="2058"/>
    <s v="Raspberry Pi Debug Clip"/>
    <s v="Making using the serial terminal on the Raspberry Pi as easy as Pi!"/>
    <n v="2560"/>
    <n v="4308"/>
    <x v="0"/>
    <x v="1"/>
    <s v="GBP"/>
    <n v="1425326400"/>
    <n v="1421916830"/>
    <b v="0"/>
    <n v="410"/>
    <b v="1"/>
    <s v="technology/hardware"/>
    <n v="1.6828125"/>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9"/>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0000000000005"/>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7"/>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
    <x v="4"/>
    <x v="14"/>
  </r>
  <r>
    <n v="2089"/>
    <s v="Little Moses EP"/>
    <s v="Little Moses is trying to record their first EP, and we can't do it without your help!"/>
    <n v="2500"/>
    <n v="3010.01"/>
    <x v="0"/>
    <x v="0"/>
    <s v="USD"/>
    <n v="1375408194"/>
    <n v="1372384194"/>
    <b v="0"/>
    <n v="62"/>
    <b v="1"/>
    <s v="music/indie rock"/>
    <n v="1.2040040000000001"/>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3"/>
    <x v="4"/>
    <x v="14"/>
  </r>
  <r>
    <n v="2099"/>
    <s v="Roosevelt Died."/>
    <s v="Our tour van died, we need help!"/>
    <n v="3000"/>
    <n v="3971"/>
    <x v="0"/>
    <x v="0"/>
    <s v="USD"/>
    <n v="1435808400"/>
    <n v="1434650084"/>
    <b v="0"/>
    <n v="63"/>
    <b v="1"/>
    <s v="music/indie rock"/>
    <n v="1.3236666666666668"/>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318374694613"/>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9"/>
    <x v="4"/>
    <x v="14"/>
  </r>
  <r>
    <n v="2109"/>
    <s v="Skyline Sounds - First Studio Album (and Merch!)"/>
    <s v="We are ready to make our first full-length album, and with your help, we can make it happen!"/>
    <n v="4000"/>
    <n v="4261"/>
    <x v="0"/>
    <x v="0"/>
    <s v="USD"/>
    <n v="1436115617"/>
    <n v="1433523617"/>
    <b v="0"/>
    <n v="40"/>
    <b v="1"/>
    <s v="music/indie rock"/>
    <n v="1.06525"/>
    <n v="106.53"/>
    <x v="4"/>
    <x v="14"/>
  </r>
  <r>
    <n v="2110"/>
    <s v="&quot;Vision&quot; - New Album - Brent Brown"/>
    <s v="Brent Brown's breakout new album! Requires help from the record label... You!"/>
    <n v="2000"/>
    <n v="2007"/>
    <x v="0"/>
    <x v="0"/>
    <s v="USD"/>
    <n v="1401253140"/>
    <n v="1398873969"/>
    <b v="0"/>
    <n v="38"/>
    <b v="1"/>
    <s v="music/indie rock"/>
    <n v="1.003500000000000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2"/>
    <x v="4"/>
    <x v="14"/>
  </r>
  <r>
    <n v="2112"/>
    <s v="BBB Kickstarter Two"/>
    <s v="BBB is going back into the studio to record and release &quot;Felix From Canada&quot; by popular demand.  We need your help!"/>
    <n v="300"/>
    <n v="300"/>
    <x v="0"/>
    <x v="0"/>
    <s v="USD"/>
    <n v="1366064193"/>
    <n v="1364854593"/>
    <b v="0"/>
    <n v="11"/>
    <b v="1"/>
    <s v="music/indie rock"/>
    <n v="1"/>
    <n v="27.27"/>
    <x v="4"/>
    <x v="14"/>
  </r>
  <r>
    <n v="2113"/>
    <s v="Summer Underground // Honeycomb LP"/>
    <s v="Help us fund our second full-length album Honeycomb!"/>
    <n v="7000"/>
    <n v="7340"/>
    <x v="0"/>
    <x v="0"/>
    <s v="USD"/>
    <n v="1411505176"/>
    <n v="1408481176"/>
    <b v="0"/>
    <n v="107"/>
    <b v="1"/>
    <s v="music/indie rock"/>
    <n v="1.048571428571428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99999999999"/>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
    <x v="4"/>
    <x v="14"/>
  </r>
  <r>
    <n v="2120"/>
    <s v="Hearty Har Full Length Album"/>
    <s v="&lt;3_x000a_Coming in from outer space. Help Hearty Har record their 1st album!!"/>
    <n v="8000"/>
    <n v="8070.43"/>
    <x v="0"/>
    <x v="0"/>
    <s v="USD"/>
    <n v="1388617736"/>
    <n v="1384384136"/>
    <b v="0"/>
    <n v="69"/>
    <b v="1"/>
    <s v="music/indie rock"/>
    <n v="1.00880375"/>
    <n v="116.96"/>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70000000000002"/>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3"/>
    <x v="6"/>
    <x v="17"/>
  </r>
  <r>
    <n v="2136"/>
    <s v="Dark Paradise"/>
    <s v="A dark and twisted game with physiological madness and corruption as a man becomes the ultimate bio weapon."/>
    <n v="80000"/>
    <n v="47.69"/>
    <x v="2"/>
    <x v="0"/>
    <s v="USD"/>
    <n v="1382184786"/>
    <n v="1379592786"/>
    <b v="0"/>
    <n v="4"/>
    <b v="0"/>
    <s v="games/video games"/>
    <n v="5.9612499999999998E-4"/>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6"/>
    <x v="6"/>
    <x v="17"/>
  </r>
  <r>
    <n v="2138"/>
    <s v="Tales Of Tameria - Dawning Light"/>
    <s v="A game with a mixture of a few genres from RPG, Simulation and to adventure elements."/>
    <n v="1000"/>
    <n v="128"/>
    <x v="2"/>
    <x v="1"/>
    <s v="GBP"/>
    <n v="1383959939"/>
    <n v="1381364339"/>
    <b v="0"/>
    <n v="12"/>
    <b v="0"/>
    <s v="games/video games"/>
    <n v="0.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9999999999998"/>
    <x v="6"/>
    <x v="17"/>
  </r>
  <r>
    <n v="2157"/>
    <s v="Nin"/>
    <s v="Gamers and 90's fans unite in this small tale of epic proportions!"/>
    <n v="75000"/>
    <n v="21144"/>
    <x v="2"/>
    <x v="0"/>
    <s v="USD"/>
    <n v="1482479940"/>
    <n v="1479684783"/>
    <b v="0"/>
    <n v="57"/>
    <b v="0"/>
    <s v="games/video games"/>
    <n v="0.28192"/>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
    <x v="4"/>
    <x v="11"/>
  </r>
  <r>
    <n v="2164"/>
    <s v="Rosaline debut record"/>
    <s v="South Florida roots country/rock outfit's long awaited debut record"/>
    <n v="5500"/>
    <n v="5645"/>
    <x v="0"/>
    <x v="0"/>
    <s v="USD"/>
    <n v="1466827140"/>
    <n v="1464196414"/>
    <b v="0"/>
    <n v="83"/>
    <b v="1"/>
    <s v="music/rock"/>
    <n v="1.02636363636363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6"/>
    <x v="4"/>
    <x v="11"/>
  </r>
  <r>
    <n v="2170"/>
    <s v="STETSON'S NEW EP"/>
    <s v="We are a hard rock band from Northern California trying to raise $350 for our next EP. Be a part of our journey!"/>
    <n v="350"/>
    <n v="633"/>
    <x v="0"/>
    <x v="0"/>
    <s v="USD"/>
    <n v="1440266422"/>
    <n v="1436810422"/>
    <b v="0"/>
    <n v="19"/>
    <b v="1"/>
    <s v="music/rock"/>
    <n v="1.8085714285714285"/>
    <n v="33.32"/>
    <x v="4"/>
    <x v="11"/>
  </r>
  <r>
    <n v="2171"/>
    <s v="Brainspoonâ€™s New Record"/>
    <s v="Like records? We do, too! Help this Los Angeles based rock 'n' roll band get their new album out on vinyl!"/>
    <n v="4000"/>
    <n v="4243"/>
    <x v="0"/>
    <x v="0"/>
    <s v="USD"/>
    <n v="1434949200"/>
    <n v="1431903495"/>
    <b v="0"/>
    <n v="47"/>
    <b v="1"/>
    <s v="music/rock"/>
    <n v="1.0607500000000001"/>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5"/>
    <x v="4"/>
    <x v="11"/>
  </r>
  <r>
    <n v="2179"/>
    <s v="Woodhouse EP"/>
    <s v="Woodhouse is making an EP!  If you are a fan of whiskey and loud guitars, contribute to the cause!"/>
    <n v="1000"/>
    <n v="1614"/>
    <x v="0"/>
    <x v="0"/>
    <s v="USD"/>
    <n v="1428725192"/>
    <n v="1426133192"/>
    <b v="0"/>
    <n v="21"/>
    <b v="1"/>
    <s v="music/rock"/>
    <n v="1.6140000000000001"/>
    <n v="76.86"/>
    <x v="4"/>
    <x v="11"/>
  </r>
  <r>
    <n v="2180"/>
    <s v="FOUR STAR MARY &quot;PIECES&quot;"/>
    <s v="Help fund the new record by independent alternative rockers FOUR STAR MARY &quot;PIECES&quot;"/>
    <n v="5000"/>
    <n v="5359.21"/>
    <x v="0"/>
    <x v="0"/>
    <s v="USD"/>
    <n v="1447434268"/>
    <n v="1443801868"/>
    <b v="0"/>
    <n v="78"/>
    <b v="1"/>
    <s v="music/rock"/>
    <n v="1.071842"/>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
    <x v="6"/>
    <x v="32"/>
  </r>
  <r>
    <n v="2195"/>
    <s v="Purgatoria: City of Angels"/>
    <s v="A gritty, noir tabletop RPG with a fast-paced combo-based battle system."/>
    <n v="4600"/>
    <n v="5535"/>
    <x v="0"/>
    <x v="0"/>
    <s v="USD"/>
    <n v="1439317900"/>
    <n v="1436725900"/>
    <b v="0"/>
    <n v="115"/>
    <b v="1"/>
    <s v="games/tabletop games"/>
    <n v="1.2032608695652174"/>
    <n v="48.13"/>
    <x v="6"/>
    <x v="32"/>
  </r>
  <r>
    <n v="2196"/>
    <s v="LACORSA Grand Prix Game (relaunch)"/>
    <s v="Race your friends in style with this classic Grand Prix game."/>
    <n v="14000"/>
    <n v="15937"/>
    <x v="0"/>
    <x v="0"/>
    <s v="USD"/>
    <n v="1480662000"/>
    <n v="1478000502"/>
    <b v="0"/>
    <n v="234"/>
    <b v="1"/>
    <s v="games/tabletop games"/>
    <n v="1.1383571428571428"/>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0000000000006"/>
    <x v="6"/>
    <x v="32"/>
  </r>
  <r>
    <n v="2199"/>
    <s v="Decadolo. Flip it!"/>
    <s v="A new strategic board game designed to flip out your opponent."/>
    <n v="9000"/>
    <n v="13228"/>
    <x v="0"/>
    <x v="17"/>
    <s v="EUR"/>
    <n v="1444903198"/>
    <n v="1442311198"/>
    <b v="1"/>
    <n v="251"/>
    <b v="1"/>
    <s v="games/tabletop games"/>
    <n v="1.4697777777777778"/>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3"/>
    <x v="4"/>
    <x v="15"/>
  </r>
  <r>
    <n v="2215"/>
    <s v="&quot;Something to See, Not to Say&quot; - Anemometer's First EP Album"/>
    <s v="Ambient Electro Grind-fest!"/>
    <n v="550"/>
    <n v="860"/>
    <x v="0"/>
    <x v="0"/>
    <s v="USD"/>
    <n v="1331621940"/>
    <n v="1329671572"/>
    <b v="0"/>
    <n v="33"/>
    <b v="1"/>
    <s v="music/electronic music"/>
    <n v="1.5636363636363637"/>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3"/>
    <x v="6"/>
    <x v="32"/>
  </r>
  <r>
    <n v="2238"/>
    <s v="28mm Fantasy Miniature range Feral Orcs!"/>
    <s v="28mm Fantasy Miniature Range in leadfree white metal: Orcs, wolves and more."/>
    <n v="4000"/>
    <n v="5496"/>
    <x v="0"/>
    <x v="12"/>
    <s v="EUR"/>
    <n v="1489157716"/>
    <n v="1486565716"/>
    <b v="0"/>
    <n v="79"/>
    <b v="1"/>
    <s v="games/tabletop games"/>
    <n v="1.3740000000000001"/>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
    <x v="6"/>
    <x v="32"/>
  </r>
  <r>
    <n v="2247"/>
    <s v="Foragers"/>
    <s v="Take on the role of an ancient forager in this fun strategy game from the designer of Biblios."/>
    <n v="18500"/>
    <n v="19324"/>
    <x v="0"/>
    <x v="0"/>
    <s v="USD"/>
    <n v="1438185565"/>
    <n v="1436975965"/>
    <b v="0"/>
    <n v="380"/>
    <b v="1"/>
    <s v="games/tabletop games"/>
    <n v="1.0445405405405406"/>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
    <x v="6"/>
    <x v="32"/>
  </r>
  <r>
    <n v="2255"/>
    <s v="Jumbo Jets - Jet Set Expansion Set #2"/>
    <s v="This is the second set of 5 expansions for our route-building game, Jet Set!"/>
    <n v="3950"/>
    <n v="11323"/>
    <x v="0"/>
    <x v="0"/>
    <s v="USD"/>
    <n v="1462661451"/>
    <n v="1460069451"/>
    <b v="0"/>
    <n v="271"/>
    <b v="1"/>
    <s v="games/tabletop games"/>
    <n v="2.8665822784810127"/>
    <n v="41.78"/>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
    <x v="6"/>
    <x v="32"/>
  </r>
  <r>
    <n v="2258"/>
    <s v="A Sundered World"/>
    <s v="A Dungeon World campaign setting that takes place after the end of the worlds."/>
    <n v="2200"/>
    <n v="3223"/>
    <x v="0"/>
    <x v="0"/>
    <s v="USD"/>
    <n v="1434045687"/>
    <n v="1431453687"/>
    <b v="0"/>
    <n v="205"/>
    <b v="1"/>
    <s v="games/tabletop games"/>
    <n v="1.4650000000000001"/>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9999999999997"/>
    <x v="6"/>
    <x v="32"/>
  </r>
  <r>
    <n v="2266"/>
    <s v="GOAT LORDS."/>
    <s v="Want to be LORD OF THE GOATS? Start building your herd using thievery, magic, bombs and mostly goats."/>
    <n v="1500"/>
    <n v="4804"/>
    <x v="0"/>
    <x v="0"/>
    <s v="USD"/>
    <n v="1461722400"/>
    <n v="1460235592"/>
    <b v="0"/>
    <n v="194"/>
    <b v="1"/>
    <s v="games/tabletop games"/>
    <n v="3.2026666666666666"/>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3333333333333"/>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
    <x v="4"/>
    <x v="11"/>
  </r>
  <r>
    <n v="2284"/>
    <s v="Make a record, write a song, take the Vinyl Skyway. "/>
    <s v="The Vinyl Skyway reunite to make a third album. "/>
    <n v="6000"/>
    <n v="6373.27"/>
    <x v="0"/>
    <x v="0"/>
    <s v="USD"/>
    <n v="1299902400"/>
    <n v="1297451245"/>
    <b v="0"/>
    <n v="59"/>
    <b v="1"/>
    <s v="music/rock"/>
    <n v="1.0622116666666668"/>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
    <x v="4"/>
    <x v="11"/>
  </r>
  <r>
    <n v="2293"/>
    <s v="&quot;Hurt N' Wrong&quot; New Album Fundraiser!"/>
    <s v="Donate here to be a part of the upcoming album. Every little bit helps!"/>
    <n v="850"/>
    <n v="920"/>
    <x v="0"/>
    <x v="0"/>
    <s v="USD"/>
    <n v="1348545540"/>
    <n v="1346345999"/>
    <b v="0"/>
    <n v="27"/>
    <b v="1"/>
    <s v="music/rock"/>
    <n v="1.0823529411764705"/>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04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5"/>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1"/>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
    <x v="4"/>
    <x v="14"/>
  </r>
  <r>
    <n v="2313"/>
    <s v="A SUNNY DAY IN GLASGOW"/>
    <s v="A Sunny Day in Glasgow are recording a new album and we need your help!"/>
    <n v="5000"/>
    <n v="8792.02"/>
    <x v="0"/>
    <x v="0"/>
    <s v="USD"/>
    <n v="1336086026"/>
    <n v="1333494026"/>
    <b v="1"/>
    <n v="157"/>
    <b v="1"/>
    <s v="music/indie rock"/>
    <n v="1.7584040000000001"/>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3"/>
    <x v="7"/>
    <x v="33"/>
  </r>
  <r>
    <n v="2331"/>
    <s v="Meadowlands Chocolate"/>
    <s v="Handcrafted, organic, single-origin, bean-to-bar, dark chocolate. Like fine wine, the secret is in the terroir."/>
    <n v="8000"/>
    <n v="11545.1"/>
    <x v="0"/>
    <x v="0"/>
    <s v="USD"/>
    <n v="1408320490"/>
    <n v="1405728490"/>
    <b v="1"/>
    <n v="283"/>
    <b v="1"/>
    <s v="food/small batch"/>
    <n v="1.4431375"/>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
    <x v="7"/>
    <x v="33"/>
  </r>
  <r>
    <n v="2337"/>
    <s v="The Hudson Standard Bitters and Shrubs"/>
    <s v="We make small batch, locally sourced bitters and shrubs for cocktails and cooking."/>
    <n v="12000"/>
    <n v="13279"/>
    <x v="0"/>
    <x v="0"/>
    <s v="USD"/>
    <n v="1403796143"/>
    <n v="1401204143"/>
    <b v="1"/>
    <n v="179"/>
    <b v="1"/>
    <s v="food/small batch"/>
    <n v="1.1065833333333333"/>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8"/>
    <x v="4"/>
    <x v="14"/>
  </r>
  <r>
    <n v="2467"/>
    <s v="Nature Boy Explorer EP"/>
    <s v="We've finished our first EP and we're taking it on the road in three weeks! Help us fund manufacturing?"/>
    <n v="1000"/>
    <n v="1185"/>
    <x v="0"/>
    <x v="0"/>
    <s v="USD"/>
    <n v="1336669200"/>
    <n v="1335473931"/>
    <b v="0"/>
    <n v="43"/>
    <b v="1"/>
    <s v="music/indie rock"/>
    <n v="1.1850000000000001"/>
    <n v="27.56"/>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
    <x v="4"/>
    <x v="14"/>
  </r>
  <r>
    <n v="2476"/>
    <s v="Arts &amp; Crafts"/>
    <s v="Eleven songs, the accumulation of several memorable occurrences in a sleepy town; stories of fiction &amp; fact."/>
    <n v="3200"/>
    <n v="3360.72"/>
    <x v="0"/>
    <x v="0"/>
    <s v="USD"/>
    <n v="1415004770"/>
    <n v="1412149970"/>
    <b v="0"/>
    <n v="55"/>
    <b v="1"/>
    <s v="music/indie rock"/>
    <n v="1.050225"/>
    <n v="61.1"/>
    <x v="4"/>
    <x v="14"/>
  </r>
  <r>
    <n v="2477"/>
    <s v="Debut Album"/>
    <s v="Releasing my first album in August, and I need your help in order to get it done!"/>
    <n v="750"/>
    <n v="1285"/>
    <x v="0"/>
    <x v="0"/>
    <s v="USD"/>
    <n v="1344789345"/>
    <n v="1340901345"/>
    <b v="0"/>
    <n v="41"/>
    <b v="1"/>
    <s v="music/indie rock"/>
    <n v="1.7133333333333334"/>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000000000001"/>
    <x v="4"/>
    <x v="14"/>
  </r>
  <r>
    <n v="2479"/>
    <s v="FUEL FAKE NATIVES"/>
    <s v="Fake Natives is headed on tour this summer. Help them fill their tank with fossil fuels."/>
    <n v="300"/>
    <n v="400.33"/>
    <x v="0"/>
    <x v="0"/>
    <s v="USD"/>
    <n v="1343440800"/>
    <n v="1342545994"/>
    <b v="0"/>
    <n v="16"/>
    <b v="1"/>
    <s v="music/indie rock"/>
    <n v="1.3344333333333334"/>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5"/>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
    <x v="4"/>
    <x v="35"/>
  </r>
  <r>
    <n v="2529"/>
    <s v="UrbanArias is DC's Contemporary Opera Company"/>
    <s v="Opera. Short. New."/>
    <n v="6000"/>
    <n v="6257"/>
    <x v="0"/>
    <x v="0"/>
    <s v="USD"/>
    <n v="1332636975"/>
    <n v="1328752575"/>
    <b v="0"/>
    <n v="76"/>
    <b v="1"/>
    <s v="music/classical music"/>
    <n v="1.0428333333333333"/>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2"/>
    <x v="4"/>
    <x v="35"/>
  </r>
  <r>
    <n v="2557"/>
    <s v="European Tour"/>
    <s v="Raising money for our concert tour of Switzerland and Germany in June/July 2014"/>
    <n v="900"/>
    <n v="1066"/>
    <x v="0"/>
    <x v="1"/>
    <s v="GBP"/>
    <n v="1400176386"/>
    <n v="1397584386"/>
    <b v="0"/>
    <n v="36"/>
    <b v="1"/>
    <s v="music/classical music"/>
    <n v="1.1844444444444444"/>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6"/>
    <x v="2"/>
    <x v="36"/>
  </r>
  <r>
    <n v="2618"/>
    <s v="SPACE ART FEATURING ASTRONAUTS #WeBelieveInAstronauts"/>
    <s v="LTD ED COLLECTIBLE SPACE ART FEAT. ASTRONAUTS"/>
    <n v="15000"/>
    <n v="15808"/>
    <x v="0"/>
    <x v="0"/>
    <s v="USD"/>
    <n v="1449000061"/>
    <n v="1443812461"/>
    <b v="1"/>
    <n v="77"/>
    <b v="1"/>
    <s v="technology/space exploration"/>
    <n v="1.0538666666666667"/>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6"/>
    <x v="2"/>
    <x v="36"/>
  </r>
  <r>
    <n v="2628"/>
    <s v="Pie In Space!"/>
    <s v="A high school freshman is sending pie into space and you can be a part of it.  GO SCIENCE!!!"/>
    <n v="839"/>
    <n v="926"/>
    <x v="0"/>
    <x v="0"/>
    <s v="USD"/>
    <n v="1417389067"/>
    <n v="1415661067"/>
    <b v="0"/>
    <n v="21"/>
    <b v="1"/>
    <s v="technology/space exploration"/>
    <n v="1.1036948748510131"/>
    <n v="44.1"/>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70000000000002"/>
    <x v="2"/>
    <x v="36"/>
  </r>
  <r>
    <n v="2649"/>
    <s v="The Mission - Please Check Back Soon (Canceled)"/>
    <s v="They have launched a Kickstarter."/>
    <n v="125000"/>
    <n v="124"/>
    <x v="1"/>
    <x v="0"/>
    <s v="USD"/>
    <n v="1454370941"/>
    <n v="1449186941"/>
    <b v="0"/>
    <n v="3"/>
    <b v="0"/>
    <s v="technology/space exploration"/>
    <n v="9.9200000000000004E-4"/>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
    <x v="2"/>
    <x v="37"/>
  </r>
  <r>
    <n v="2668"/>
    <s v="UOttawa Makermobile"/>
    <s v="Creativity on the go! |_x000a_CrÃ©ativitÃ© en mouvement !"/>
    <n v="1000"/>
    <n v="1707"/>
    <x v="0"/>
    <x v="5"/>
    <s v="CAD"/>
    <n v="1447079520"/>
    <n v="1443449265"/>
    <b v="0"/>
    <n v="28"/>
    <b v="1"/>
    <s v="technology/makerspaces"/>
    <n v="1.707000000000000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0000000000005"/>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5"/>
    <x v="1"/>
    <x v="38"/>
  </r>
  <r>
    <n v="2703"/>
    <s v="Bisagra Teatro: Foro Multidisciplinario"/>
    <s v="Â¡Tu nuevo espacio cultural multidisciplinario en el centro de Pachuca, Hidalgo"/>
    <n v="40000"/>
    <n v="41500"/>
    <x v="3"/>
    <x v="14"/>
    <s v="MXN"/>
    <n v="1490196830"/>
    <n v="1485016430"/>
    <b v="0"/>
    <n v="45"/>
    <b v="0"/>
    <s v="theater/spaces"/>
    <n v="1.0375000000000001"/>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
    <x v="1"/>
    <x v="38"/>
  </r>
  <r>
    <n v="2705"/>
    <s v="Fischer Theatre Marquee"/>
    <s v="Help light the lights at the historic Fischer Theatre in Danville, IL."/>
    <n v="16500"/>
    <n v="1739"/>
    <x v="3"/>
    <x v="0"/>
    <s v="USD"/>
    <n v="1490389158"/>
    <n v="1486504758"/>
    <b v="0"/>
    <n v="8"/>
    <b v="0"/>
    <s v="theater/spaces"/>
    <n v="0.10539393939393939"/>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9999999999995"/>
    <x v="1"/>
    <x v="38"/>
  </r>
  <r>
    <n v="2708"/>
    <s v="Angel Comedy Club"/>
    <s v="Angel Comedy Club: A permanent home for Londonâ€™s loveliest comedy night - a community comedy club"/>
    <n v="20000"/>
    <n v="46643.07"/>
    <x v="0"/>
    <x v="1"/>
    <s v="GBP"/>
    <n v="1469119526"/>
    <n v="1463935526"/>
    <b v="1"/>
    <n v="1049"/>
    <b v="1"/>
    <s v="theater/spaces"/>
    <n v="2.3321535"/>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
    <x v="1"/>
    <x v="38"/>
  </r>
  <r>
    <n v="2710"/>
    <s v="House of Yes"/>
    <s v="Building Brooklyn's own creative venue for circus, theater and events of all types."/>
    <n v="60000"/>
    <n v="92340.21"/>
    <x v="0"/>
    <x v="0"/>
    <s v="USD"/>
    <n v="1407549600"/>
    <n v="1404797428"/>
    <b v="1"/>
    <n v="1088"/>
    <b v="1"/>
    <s v="theater/spaces"/>
    <n v="1.5390035000000002"/>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
    <x v="1"/>
    <x v="38"/>
  </r>
  <r>
    <n v="2714"/>
    <s v="The Crane Theater"/>
    <s v="The Crane will be the new home for independent theater in Northeast Minneapolis"/>
    <n v="25000"/>
    <n v="29089"/>
    <x v="0"/>
    <x v="0"/>
    <s v="USD"/>
    <n v="1476486000"/>
    <n v="1474040596"/>
    <b v="1"/>
    <n v="305"/>
    <b v="1"/>
    <s v="theater/spaces"/>
    <n v="1.16355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4"/>
    <x v="1"/>
    <x v="38"/>
  </r>
  <r>
    <n v="2720"/>
    <s v="The Comedy Project"/>
    <s v="An improv, sketch and experimental comedy and cocktail venue in downtown Grand Rapids, Michigan"/>
    <n v="25000"/>
    <n v="29531"/>
    <x v="0"/>
    <x v="0"/>
    <s v="USD"/>
    <n v="1478866253"/>
    <n v="1476270653"/>
    <b v="0"/>
    <n v="173"/>
    <b v="1"/>
    <s v="theater/spaces"/>
    <n v="1.1812400000000001"/>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
    <x v="2"/>
    <x v="30"/>
  </r>
  <r>
    <n v="2726"/>
    <s v="Krimston TWO - Dual SIM case for iPhone"/>
    <s v="Krimston TWO: iPhone Dual SIM Case"/>
    <n v="100000"/>
    <n v="105745"/>
    <x v="0"/>
    <x v="0"/>
    <s v="USD"/>
    <n v="1461333311"/>
    <n v="1458741311"/>
    <b v="0"/>
    <n v="404"/>
    <b v="1"/>
    <s v="technology/hardware"/>
    <n v="1.05745"/>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000000000005"/>
    <x v="2"/>
    <x v="30"/>
  </r>
  <r>
    <n v="2728"/>
    <s v="Multi-Function SSD Shield for the Raspberry Pi 2"/>
    <s v="SSD, WiFi, RTC w/Battery and high power USB all in one shield."/>
    <n v="15000"/>
    <n v="30274"/>
    <x v="0"/>
    <x v="0"/>
    <s v="USD"/>
    <n v="1451485434"/>
    <n v="1448461434"/>
    <b v="0"/>
    <n v="392"/>
    <b v="1"/>
    <s v="technology/hardware"/>
    <n v="2.0182666666666669"/>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999999999999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6"/>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8"/>
    <n v="36.86"/>
    <x v="1"/>
    <x v="6"/>
  </r>
  <r>
    <n v="2786"/>
    <s v="Fierce"/>
    <s v="A heart-melting farce about sex, art and the lovelorn lay-abouts of London-town."/>
    <n v="2500"/>
    <n v="2946"/>
    <x v="0"/>
    <x v="1"/>
    <s v="GBP"/>
    <n v="1404913180"/>
    <n v="1403703580"/>
    <b v="0"/>
    <n v="74"/>
    <b v="1"/>
    <s v="theater/plays"/>
    <n v="1.1783999999999999"/>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20000000000001"/>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6"/>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
    <x v="1"/>
    <x v="6"/>
  </r>
  <r>
    <n v="2817"/>
    <s v="After The End"/>
    <s v="Let Go Theatre Co's very first production is going ahead in June 2015. Help support a brand new theatre co as we begin our adventure"/>
    <n v="600"/>
    <n v="780"/>
    <x v="0"/>
    <x v="1"/>
    <s v="GBP"/>
    <n v="1425136462"/>
    <n v="1421680462"/>
    <b v="0"/>
    <n v="33"/>
    <b v="1"/>
    <s v="theater/plays"/>
    <n v="1.3"/>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307692307693"/>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4"/>
    <x v="1"/>
    <x v="6"/>
  </r>
  <r>
    <n v="2830"/>
    <s v="Nakhtik and Avalon"/>
    <s v="Avalon is a new South African Township play and Nakhtik is a  danced political lecture."/>
    <n v="3000"/>
    <n v="3000"/>
    <x v="0"/>
    <x v="0"/>
    <s v="USD"/>
    <n v="1399867140"/>
    <n v="1398802148"/>
    <b v="0"/>
    <n v="11"/>
    <b v="1"/>
    <s v="theater/plays"/>
    <n v="1"/>
    <n v="272.73"/>
    <x v="1"/>
    <x v="6"/>
  </r>
  <r>
    <n v="2831"/>
    <s v="Tackett &amp; Pyke put on a Play"/>
    <s v="We each wrote a play and would like to produce them for you for nothing more than art's sake!"/>
    <n v="3000"/>
    <n v="3320"/>
    <x v="0"/>
    <x v="0"/>
    <s v="USD"/>
    <n v="1437076070"/>
    <n v="1434484070"/>
    <b v="0"/>
    <n v="52"/>
    <b v="1"/>
    <s v="theater/plays"/>
    <n v="1.10666666666666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9"/>
    <x v="1"/>
    <x v="6"/>
  </r>
  <r>
    <n v="2833"/>
    <s v="Star Man Rocket Man"/>
    <s v="A new play about exploring outer space"/>
    <n v="2700"/>
    <n v="2923"/>
    <x v="0"/>
    <x v="0"/>
    <s v="USD"/>
    <n v="1444528800"/>
    <n v="1442804633"/>
    <b v="0"/>
    <n v="35"/>
    <b v="1"/>
    <s v="theater/plays"/>
    <n v="1.0825925925925926"/>
    <n v="83.51"/>
    <x v="1"/>
    <x v="6"/>
  </r>
  <r>
    <n v="2834"/>
    <s v="Thank You For Smoking"/>
    <s v="Thank You For Smoking. A play about love, 5 trillion cigarettes and how the Flintstones earned the tobacco industry millions."/>
    <n v="800"/>
    <n v="1360"/>
    <x v="0"/>
    <x v="1"/>
    <s v="GBP"/>
    <n v="1422658930"/>
    <n v="1421362930"/>
    <b v="0"/>
    <n v="21"/>
    <b v="1"/>
    <s v="theater/plays"/>
    <n v="1.7"/>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6"/>
    <x v="1"/>
    <x v="6"/>
  </r>
  <r>
    <n v="2861"/>
    <s v="Julius Caesar"/>
    <s v="The University of Queensland Drama Production Course is putting on an adaptation of William Shakespeares Julius Caesar"/>
    <n v="250"/>
    <n v="80"/>
    <x v="2"/>
    <x v="2"/>
    <s v="AUD"/>
    <n v="1443103848"/>
    <n v="1441894248"/>
    <b v="0"/>
    <n v="3"/>
    <b v="0"/>
    <s v="theater/plays"/>
    <n v="0.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
    <x v="1"/>
    <x v="6"/>
  </r>
  <r>
    <n v="2875"/>
    <s v="Right Tracey!"/>
    <s v="Play about Tracey a gay man trapped in his room by his Bible thumping mother. He finds love but the room can not keep the love alive."/>
    <n v="20000"/>
    <n v="7"/>
    <x v="2"/>
    <x v="0"/>
    <s v="USD"/>
    <n v="1462417493"/>
    <n v="1459825493"/>
    <b v="0"/>
    <n v="3"/>
    <b v="0"/>
    <s v="theater/plays"/>
    <n v="3.5E-4"/>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3"/>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7"/>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6"/>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
    <x v="1"/>
    <x v="40"/>
  </r>
  <r>
    <n v="2928"/>
    <s v="Music Theatre of Idaho Presents &quot;A Year with Frog and Toad"/>
    <s v="This is a touring production for schools in the Treasure Valley!"/>
    <n v="1000"/>
    <n v="1000"/>
    <x v="0"/>
    <x v="0"/>
    <s v="USD"/>
    <n v="1457135846"/>
    <n v="1454543846"/>
    <b v="0"/>
    <n v="24"/>
    <b v="1"/>
    <s v="theater/musical"/>
    <n v="1"/>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33333333333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
    <x v="1"/>
    <x v="6"/>
  </r>
  <r>
    <n v="2972"/>
    <s v="A Bad Plan"/>
    <s v="A group of artists. A mythical art piece. A harrowing quest. And some margaritas."/>
    <n v="2000"/>
    <n v="2107"/>
    <x v="0"/>
    <x v="0"/>
    <s v="USD"/>
    <n v="1480899600"/>
    <n v="1479609520"/>
    <b v="0"/>
    <n v="17"/>
    <b v="1"/>
    <s v="theater/plays"/>
    <n v="1.053500000000000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
    <x v="1"/>
    <x v="6"/>
  </r>
  <r>
    <n v="2976"/>
    <s v="Pizza Delique"/>
    <s v="A play that addresses an important social issue, brought to light by members of the UoM Drama Society."/>
    <n v="70"/>
    <n v="120"/>
    <x v="0"/>
    <x v="1"/>
    <s v="GBP"/>
    <n v="1457870400"/>
    <n v="1456421530"/>
    <b v="0"/>
    <n v="14"/>
    <b v="1"/>
    <s v="theater/plays"/>
    <n v="1.7142857142857142"/>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6666666666666"/>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
    <x v="1"/>
    <x v="38"/>
  </r>
  <r>
    <n v="2989"/>
    <s v="Let's Light Up The Gem!"/>
    <s v="Bring the movies back to Bethel, Maine."/>
    <n v="20000"/>
    <n v="35307"/>
    <x v="0"/>
    <x v="0"/>
    <s v="USD"/>
    <n v="1450673940"/>
    <n v="1448756962"/>
    <b v="0"/>
    <n v="364"/>
    <b v="1"/>
    <s v="theater/spaces"/>
    <n v="1.76535"/>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
    <x v="1"/>
    <x v="38"/>
  </r>
  <r>
    <n v="2993"/>
    <s v="TRUE WEST: Think, Dog! Productions"/>
    <s v="Help us build the Kitchen from Hell!"/>
    <n v="1000"/>
    <n v="1003"/>
    <x v="0"/>
    <x v="0"/>
    <s v="USD"/>
    <n v="1455998867"/>
    <n v="1453406867"/>
    <b v="0"/>
    <n v="22"/>
    <b v="1"/>
    <s v="theater/spaces"/>
    <n v="1.0029999999999999"/>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3"/>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8"/>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
    <x v="1"/>
    <x v="38"/>
  </r>
  <r>
    <n v="3006"/>
    <s v="ONTARIO STREET THEATRE in Port Hope."/>
    <s v="We're an affordable theatre and rental space that can be molded into anything by anyone."/>
    <n v="8000"/>
    <n v="8620"/>
    <x v="0"/>
    <x v="5"/>
    <s v="CAD"/>
    <n v="1418580591"/>
    <n v="1415988591"/>
    <b v="0"/>
    <n v="97"/>
    <b v="1"/>
    <s v="theater/spaces"/>
    <n v="1.0774999999999999"/>
    <n v="88.87"/>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
    <x v="1"/>
    <x v="38"/>
  </r>
  <r>
    <n v="3035"/>
    <s v="The Coalition Theater"/>
    <s v="Help create a permanent home for live comedy shows and classes in Downtown RVA."/>
    <n v="25000"/>
    <n v="27196.71"/>
    <x v="0"/>
    <x v="0"/>
    <s v="USD"/>
    <n v="1367674009"/>
    <n v="1365082009"/>
    <b v="0"/>
    <n v="307"/>
    <b v="1"/>
    <s v="theater/spaces"/>
    <n v="1.0878684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19277108433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
    <x v="1"/>
    <x v="38"/>
  </r>
  <r>
    <n v="3063"/>
    <s v="Spec Haus"/>
    <s v="Members of the local Miami music scene are putting together a venue/creative space in Kendall!"/>
    <n v="3000"/>
    <n v="587"/>
    <x v="2"/>
    <x v="0"/>
    <s v="USD"/>
    <n v="1477174138"/>
    <n v="1474150138"/>
    <b v="0"/>
    <n v="23"/>
    <b v="0"/>
    <s v="theater/spaces"/>
    <n v="0.19566666666666666"/>
    <n v="25.52"/>
    <x v="1"/>
    <x v="38"/>
  </r>
  <r>
    <n v="3064"/>
    <s v="Kickstart the Crossroads Community"/>
    <s v="An epicenter for connection, creation and expression of the community."/>
    <n v="75000"/>
    <n v="8471"/>
    <x v="2"/>
    <x v="0"/>
    <s v="USD"/>
    <n v="1448175540"/>
    <n v="1445483246"/>
    <b v="0"/>
    <n v="72"/>
    <b v="0"/>
    <s v="theater/spaces"/>
    <n v="0.11294666666666667"/>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8"/>
    <x v="1"/>
    <x v="38"/>
  </r>
  <r>
    <n v="3071"/>
    <s v="The Echo Theatre 2015"/>
    <s v="Anyone can create. They just need a place and an opportunity. The Echo Theatre (Provo) provides that opportunity."/>
    <n v="12000"/>
    <n v="7173"/>
    <x v="2"/>
    <x v="0"/>
    <s v="USD"/>
    <n v="1429595940"/>
    <n v="1428082481"/>
    <b v="0"/>
    <n v="117"/>
    <b v="0"/>
    <s v="theater/spaces"/>
    <n v="0.59775"/>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3"/>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999999999997"/>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
    <x v="1"/>
    <x v="6"/>
  </r>
  <r>
    <n v="3148"/>
    <s v="The Aurora Project: A Sci-Fi Epic by Bella Poynton"/>
    <s v="Help fund The Aurora Project, an immersive science fiction epic."/>
    <n v="1800"/>
    <n v="2361"/>
    <x v="0"/>
    <x v="0"/>
    <s v="USD"/>
    <n v="1412136000"/>
    <n v="1410278284"/>
    <b v="1"/>
    <n v="57"/>
    <b v="1"/>
    <s v="theater/plays"/>
    <n v="1.3116666666666668"/>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
    <x v="1"/>
    <x v="6"/>
  </r>
  <r>
    <n v="3153"/>
    <s v="Terminator the Second"/>
    <s v="A stage production of Terminator 2: Judgment Day, composed entirely of the words of William Shakespeare"/>
    <n v="3000"/>
    <n v="10067.5"/>
    <x v="0"/>
    <x v="0"/>
    <s v="USD"/>
    <n v="1304225940"/>
    <n v="1301542937"/>
    <b v="1"/>
    <n v="241"/>
    <b v="1"/>
    <s v="theater/plays"/>
    <n v="3.3558333333333334"/>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48133333333334"/>
    <n v="38.5"/>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6"/>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
    <x v="1"/>
    <x v="6"/>
  </r>
  <r>
    <n v="3167"/>
    <s v="Destiny is Judd Nelson: a new play at FringeNYC"/>
    <s v="What is destiny? Explore it with us this August at FringeNYC."/>
    <n v="3000"/>
    <n v="3485"/>
    <x v="0"/>
    <x v="0"/>
    <s v="USD"/>
    <n v="1406952781"/>
    <n v="1405743181"/>
    <b v="1"/>
    <n v="55"/>
    <b v="1"/>
    <s v="theater/plays"/>
    <n v="1.1616666666666666"/>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3"/>
    <x v="1"/>
    <x v="6"/>
  </r>
  <r>
    <n v="3179"/>
    <s v="I Do Wonder"/>
    <s v="A Sci-fi play in several vignettes that will narrate an alternate history in the mid-20th century."/>
    <n v="4200"/>
    <n v="4794.82"/>
    <x v="0"/>
    <x v="0"/>
    <s v="USD"/>
    <n v="1367859071"/>
    <n v="1365699071"/>
    <b v="1"/>
    <n v="62"/>
    <b v="1"/>
    <s v="theater/plays"/>
    <n v="1.1416238095238094"/>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20930232558139"/>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7"/>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
    <x v="1"/>
    <x v="6"/>
  </r>
  <r>
    <n v="3217"/>
    <s v="Wake Up Call @ IRT Theater"/>
    <s v="Wake Up Call is a comedic play about a group of hotel employees working on Christmas Eve."/>
    <n v="4500"/>
    <n v="5221"/>
    <x v="0"/>
    <x v="0"/>
    <s v="USD"/>
    <n v="1478264784"/>
    <n v="1475672784"/>
    <b v="1"/>
    <n v="104"/>
    <b v="1"/>
    <s v="theater/plays"/>
    <n v="1.1602222222222223"/>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9"/>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
    <x v="1"/>
    <x v="6"/>
  </r>
  <r>
    <n v="3233"/>
    <s v="64 Squares"/>
    <s v="64 Squares is an autobiographical one-man exploration of the internal chess game played to reconcile relationships."/>
    <n v="5000"/>
    <n v="5940"/>
    <x v="0"/>
    <x v="0"/>
    <s v="USD"/>
    <n v="1488482355"/>
    <n v="1485890355"/>
    <b v="0"/>
    <n v="61"/>
    <b v="1"/>
    <s v="theater/plays"/>
    <n v="1.187999999999999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9"/>
    <x v="1"/>
    <x v="6"/>
  </r>
  <r>
    <n v="3242"/>
    <s v="First Day Off in a Long Time by Brian Finkelstein"/>
    <s v="First Day Off in a Long Time is a comedy show...            _x000a_About suicide."/>
    <n v="10000"/>
    <n v="12730.42"/>
    <x v="0"/>
    <x v="0"/>
    <s v="USD"/>
    <n v="1411150092"/>
    <n v="1408558092"/>
    <b v="1"/>
    <n v="183"/>
    <b v="1"/>
    <s v="theater/plays"/>
    <n v="1.273042"/>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3"/>
    <x v="1"/>
    <x v="6"/>
  </r>
  <r>
    <n v="3246"/>
    <s v="The Gray Man"/>
    <s v="The Gray Man isnâ€™t real. Heâ€™s a ghost story, a boogeyman, a tale mothers make up to keep their children safe."/>
    <n v="10000"/>
    <n v="11122"/>
    <x v="0"/>
    <x v="0"/>
    <s v="USD"/>
    <n v="1442030340"/>
    <n v="1439551200"/>
    <b v="1"/>
    <n v="193"/>
    <b v="1"/>
    <s v="theater/plays"/>
    <n v="1.1122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166666666666"/>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0000000000006"/>
    <x v="1"/>
    <x v="6"/>
  </r>
  <r>
    <n v="3262"/>
    <s v="Prison Boxing: A New Play by Leah Joki"/>
    <s v="A one-woman theatrical exploration of the prison system and its inhabitants."/>
    <n v="12200"/>
    <n v="12571"/>
    <x v="0"/>
    <x v="0"/>
    <s v="USD"/>
    <n v="1419220800"/>
    <n v="1416555262"/>
    <b v="1"/>
    <n v="134"/>
    <b v="1"/>
    <s v="theater/plays"/>
    <n v="1.0304098360655738"/>
    <n v="93.81"/>
    <x v="1"/>
    <x v="6"/>
  </r>
  <r>
    <n v="3263"/>
    <s v="Titus Andronicus (with an all-female cast &amp; crew)"/>
    <s v="Shakespeare's bloodiest tragedy, performed and produced exclusively by women."/>
    <n v="2500"/>
    <n v="2804.16"/>
    <x v="0"/>
    <x v="0"/>
    <s v="USD"/>
    <n v="1446238800"/>
    <n v="1444220588"/>
    <b v="1"/>
    <n v="68"/>
    <b v="1"/>
    <s v="theater/plays"/>
    <n v="1.121664"/>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333333333333"/>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
    <x v="1"/>
    <x v="6"/>
  </r>
  <r>
    <n v="3287"/>
    <s v="Three Things: Stories About Life"/>
    <s v="An inspirational one-man play about crisis, community, and the search for wholeness."/>
    <n v="2500"/>
    <n v="2500"/>
    <x v="0"/>
    <x v="5"/>
    <s v="CAD"/>
    <n v="1448733628"/>
    <n v="1446573628"/>
    <b v="0"/>
    <n v="34"/>
    <b v="1"/>
    <s v="theater/plays"/>
    <n v="1"/>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8"/>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4"/>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9"/>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8"/>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999999999997"/>
    <x v="1"/>
    <x v="6"/>
  </r>
  <r>
    <n v="3329"/>
    <s v="Jestia and Raedon"/>
    <s v="Jestia and Raedon is a brand new romantic comedy play going to the Edinburgh Fringe Festival this summer."/>
    <n v="1000"/>
    <n v="1168"/>
    <x v="0"/>
    <x v="1"/>
    <s v="GBP"/>
    <n v="1406502000"/>
    <n v="1405583108"/>
    <b v="0"/>
    <n v="26"/>
    <b v="1"/>
    <s v="theater/plays"/>
    <n v="1.1679999999999999"/>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2"/>
    <x v="1"/>
    <x v="6"/>
  </r>
  <r>
    <n v="3336"/>
    <s v="WILDE TALES"/>
    <s v="A theatrical adaptation of Oscar Wilde's short stories, presented by Suitcase Civilians at The Space, April 5-10 2016."/>
    <n v="250"/>
    <n v="250"/>
    <x v="0"/>
    <x v="1"/>
    <s v="GBP"/>
    <n v="1459845246"/>
    <n v="1457429646"/>
    <b v="0"/>
    <n v="9"/>
    <b v="1"/>
    <s v="theater/plays"/>
    <n v="1"/>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8"/>
    <x v="1"/>
    <x v="6"/>
  </r>
  <r>
    <n v="3341"/>
    <s v="Today I Live"/>
    <s v="A London flat, two stories play simultaneously. Irish mapmaker 1821, Iranian artist present day. Each senses the other. Worlds collide."/>
    <n v="3350"/>
    <n v="3350"/>
    <x v="0"/>
    <x v="1"/>
    <s v="GBP"/>
    <n v="1465750800"/>
    <n v="1463771421"/>
    <b v="0"/>
    <n v="28"/>
    <b v="1"/>
    <s v="theater/plays"/>
    <n v="1"/>
    <n v="119.6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7777777777779"/>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7"/>
    <x v="1"/>
    <x v="6"/>
  </r>
  <r>
    <n v="3368"/>
    <s v="Peter Pan by J.M. Barrie @ Open Space Arts"/>
    <s v="Help a non-profit community theatre create an unforgettable production of J.M. Barrie's classic play."/>
    <n v="1000"/>
    <n v="1046"/>
    <x v="0"/>
    <x v="0"/>
    <s v="USD"/>
    <n v="1420088400"/>
    <n v="1416977259"/>
    <b v="0"/>
    <n v="23"/>
    <b v="1"/>
    <s v="theater/plays"/>
    <n v="1.046"/>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
    <x v="1"/>
    <x v="6"/>
  </r>
  <r>
    <n v="3370"/>
    <s v="&quot;I'm Alright&quot;...an Enso Theatre Education production."/>
    <s v="I'm Alright. A story of young women, told by young women, for the world."/>
    <n v="1500"/>
    <n v="1766"/>
    <x v="0"/>
    <x v="0"/>
    <s v="USD"/>
    <n v="1481961600"/>
    <n v="1479283285"/>
    <b v="0"/>
    <n v="26"/>
    <b v="1"/>
    <s v="theater/plays"/>
    <n v="1.177333333333333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49999999999999"/>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7"/>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
    <n v="41.67"/>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
    <x v="1"/>
    <x v="6"/>
  </r>
  <r>
    <n v="3406"/>
    <s v="Voices of Swords"/>
    <s v="A funny and moving new play about two families dealing with aging parents in very different ways!"/>
    <n v="10000"/>
    <n v="10031"/>
    <x v="0"/>
    <x v="0"/>
    <s v="USD"/>
    <n v="1405511376"/>
    <n v="1401623376"/>
    <b v="0"/>
    <n v="91"/>
    <b v="1"/>
    <s v="theater/plays"/>
    <n v="1.0031000000000001"/>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3"/>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9999999999993"/>
    <x v="1"/>
    <x v="6"/>
  </r>
  <r>
    <n v="3415"/>
    <s v="Balm in Gilead at Columbia"/>
    <s v="We are raising funds to allow for enhanced scenic, costume, and lighting design. Every dollar helps!"/>
    <n v="200"/>
    <n v="200"/>
    <x v="0"/>
    <x v="0"/>
    <s v="USD"/>
    <n v="1460935800"/>
    <n v="1459999656"/>
    <b v="0"/>
    <n v="9"/>
    <b v="1"/>
    <s v="theater/plays"/>
    <n v="1"/>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99999999997"/>
    <x v="1"/>
    <x v="6"/>
  </r>
  <r>
    <n v="3426"/>
    <s v="Holocene"/>
    <s v="Part ghost story, part cautionary tale, Holocene is a play about the end of our world, and the beginning of another."/>
    <n v="3750"/>
    <n v="4055"/>
    <x v="0"/>
    <x v="0"/>
    <s v="USD"/>
    <n v="1411264800"/>
    <n v="1409620903"/>
    <b v="0"/>
    <n v="87"/>
    <b v="1"/>
    <s v="theater/plays"/>
    <n v="1.0813333333333333"/>
    <n v="46.61"/>
    <x v="1"/>
    <x v="6"/>
  </r>
  <r>
    <n v="3427"/>
    <s v="We Were Kings"/>
    <s v="A new play developed in collaboration with graduating theatre makers, premiering at the Edinburgh Fringe Festival 2014."/>
    <n v="1500"/>
    <n v="1500"/>
    <x v="0"/>
    <x v="1"/>
    <s v="GBP"/>
    <n v="1404314952"/>
    <n v="1401722952"/>
    <b v="0"/>
    <n v="29"/>
    <b v="1"/>
    <s v="theater/plays"/>
    <n v="1"/>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315789473683"/>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4"/>
    <x v="1"/>
    <x v="6"/>
  </r>
  <r>
    <n v="3470"/>
    <s v="She Kills Monsters"/>
    <s v="The New Artist's Circle is a theatre company dedicated to bringing the arts to young people."/>
    <n v="250"/>
    <n v="375"/>
    <x v="0"/>
    <x v="0"/>
    <s v="USD"/>
    <n v="1468618680"/>
    <n v="1465345902"/>
    <b v="0"/>
    <n v="9"/>
    <b v="1"/>
    <s v="theater/plays"/>
    <n v="1.5"/>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6"/>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8"/>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4"/>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
    <x v="1"/>
    <x v="6"/>
  </r>
  <r>
    <n v="3519"/>
    <s v="Bookstory"/>
    <s v="Bookstory is a tiny puppet musical with some very big ideas that tells the story of the story in the digital age"/>
    <n v="2000"/>
    <n v="2027"/>
    <x v="0"/>
    <x v="1"/>
    <s v="GBP"/>
    <n v="1425478950"/>
    <n v="1422886950"/>
    <b v="0"/>
    <n v="28"/>
    <b v="1"/>
    <s v="theater/plays"/>
    <n v="1.0135000000000001"/>
    <n v="72.39"/>
    <x v="1"/>
    <x v="6"/>
  </r>
  <r>
    <n v="3520"/>
    <s v="Protocols"/>
    <s v="Help us to bring &quot;Protocols&quot; at the 2015 Camden Fringe. The most controversial play of the year."/>
    <n v="2000"/>
    <n v="2015"/>
    <x v="0"/>
    <x v="1"/>
    <s v="GBP"/>
    <n v="1441547220"/>
    <n v="1439322412"/>
    <b v="0"/>
    <n v="21"/>
    <b v="1"/>
    <s v="theater/plays"/>
    <n v="1.00750000000000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3"/>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20000000000001"/>
    <n v="38.28"/>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4"/>
    <x v="1"/>
    <x v="6"/>
  </r>
  <r>
    <n v="3544"/>
    <s v="Gruoch, or Lady Macbeth"/>
    <s v="Death &amp; Pretzels presents the world premiere of Paul Pasulka's Gruoch, or Lady Macbeth"/>
    <n v="2500"/>
    <n v="2500"/>
    <x v="0"/>
    <x v="0"/>
    <s v="USD"/>
    <n v="1425758257"/>
    <n v="1423166257"/>
    <b v="0"/>
    <n v="24"/>
    <b v="1"/>
    <s v="theater/plays"/>
    <n v="1"/>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8"/>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3"/>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1"/>
    <x v="1"/>
    <x v="6"/>
  </r>
  <r>
    <n v="3564"/>
    <s v="The Pillowman Aberdeen"/>
    <s v="Multi Award-Winng play THE PILLOWMAN coming to the Arts Centre Theatre, Aberdeen"/>
    <n v="1000"/>
    <n v="1005"/>
    <x v="0"/>
    <x v="1"/>
    <s v="GBP"/>
    <n v="1444060800"/>
    <n v="1440082649"/>
    <b v="0"/>
    <n v="17"/>
    <b v="1"/>
    <s v="theater/plays"/>
    <n v="1.0049999999999999"/>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9"/>
    <x v="1"/>
    <x v="6"/>
  </r>
  <r>
    <n v="3578"/>
    <s v="Home"/>
    <s v="An unsparing, slightly surreal look at the effects of the private rented sector on two young women. Based on real events."/>
    <n v="1500"/>
    <n v="1500.2"/>
    <x v="0"/>
    <x v="1"/>
    <s v="GBP"/>
    <n v="1462037777"/>
    <n v="1459445777"/>
    <b v="0"/>
    <n v="37"/>
    <b v="1"/>
    <s v="theater/plays"/>
    <n v="1.0001333333333333"/>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
    <x v="1"/>
    <x v="6"/>
  </r>
  <r>
    <n v="3580"/>
    <s v="Annabel Lost"/>
    <s v="Annabel Lost combines visual art and performance poetry to tell the story of two orphaned refugees, Quetzal and Rhime."/>
    <n v="900"/>
    <n v="1025"/>
    <x v="0"/>
    <x v="0"/>
    <s v="USD"/>
    <n v="1425185940"/>
    <n v="1421900022"/>
    <b v="0"/>
    <n v="27"/>
    <b v="1"/>
    <s v="theater/plays"/>
    <n v="1.1388888888888888"/>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9"/>
    <x v="1"/>
    <x v="6"/>
  </r>
  <r>
    <n v="3586"/>
    <s v="Actors &amp; Musicians who are Blind or Autistic"/>
    <s v="See Theatre In A New Light"/>
    <n v="7500"/>
    <n v="8207"/>
    <x v="0"/>
    <x v="0"/>
    <s v="USD"/>
    <n v="1474649070"/>
    <n v="1469465070"/>
    <b v="0"/>
    <n v="54"/>
    <b v="1"/>
    <s v="theater/plays"/>
    <n v="1.0942666666666667"/>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9"/>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
    <x v="1"/>
    <x v="6"/>
  </r>
  <r>
    <n v="3595"/>
    <s v="The Flu Season"/>
    <s v="A new theatre company staging Will Eno's The Flu Season in Seattle"/>
    <n v="2600"/>
    <n v="3081"/>
    <x v="0"/>
    <x v="0"/>
    <s v="USD"/>
    <n v="1426229940"/>
    <n v="1423959123"/>
    <b v="0"/>
    <n v="62"/>
    <b v="1"/>
    <s v="theater/plays"/>
    <n v="1.1850000000000001"/>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7"/>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3"/>
    <x v="1"/>
    <x v="6"/>
  </r>
  <r>
    <n v="3622"/>
    <s v="Shakespeare's Pericles, Prince of Tyre"/>
    <s v="5 actors. 39 characters. 1 epic adventure. Presented by the Cradle Theatre Company."/>
    <n v="1000"/>
    <n v="1000.99"/>
    <x v="0"/>
    <x v="0"/>
    <s v="USD"/>
    <n v="1411874580"/>
    <n v="1409030371"/>
    <b v="0"/>
    <n v="21"/>
    <b v="1"/>
    <s v="theater/plays"/>
    <n v="1.00099"/>
    <n v="47.67"/>
    <x v="1"/>
    <x v="6"/>
  </r>
  <r>
    <n v="3623"/>
    <s v="Since I've Been Here"/>
    <s v="An original play exploring the complications of romantic relationships in all forms."/>
    <n v="2500"/>
    <n v="3000"/>
    <x v="0"/>
    <x v="0"/>
    <s v="USD"/>
    <n v="1406358000"/>
    <n v="1404841270"/>
    <b v="0"/>
    <n v="34"/>
    <b v="1"/>
    <s v="theater/plays"/>
    <n v="1.2"/>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2"/>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4"/>
    <x v="1"/>
    <x v="6"/>
  </r>
  <r>
    <n v="3673"/>
    <s v="CHILD Z"/>
    <s v="Zoe is a teenage girl growing up in a deeply disturbing society. If those paid to protect her aren't listening, then who is?"/>
    <n v="4000"/>
    <n v="4545"/>
    <x v="0"/>
    <x v="1"/>
    <s v="GBP"/>
    <n v="1415191920"/>
    <n v="1412233497"/>
    <b v="0"/>
    <n v="114"/>
    <b v="1"/>
    <s v="theater/plays"/>
    <n v="1.13625"/>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8"/>
    <x v="1"/>
    <x v="6"/>
  </r>
  <r>
    <n v="3677"/>
    <s v="Goldfish Memory Productions"/>
    <s v="Goldfish Memory Productions seeks at least $12,000 to begin their first 3 professional projects."/>
    <n v="12000"/>
    <n v="12348.5"/>
    <x v="0"/>
    <x v="0"/>
    <s v="USD"/>
    <n v="1404359940"/>
    <n v="1402580818"/>
    <b v="0"/>
    <n v="199"/>
    <b v="1"/>
    <s v="theater/plays"/>
    <n v="1.0290416666666666"/>
    <n v="62.05"/>
    <x v="1"/>
    <x v="6"/>
  </r>
  <r>
    <n v="3678"/>
    <s v="Some big Some bang"/>
    <s v="The Ugly Collective takes Some big Some bang to the Underbelly Venues at the Edinburgh Fringe!"/>
    <n v="2000"/>
    <n v="2050"/>
    <x v="0"/>
    <x v="1"/>
    <s v="GBP"/>
    <n v="1433076298"/>
    <n v="1430052298"/>
    <b v="0"/>
    <n v="31"/>
    <b v="1"/>
    <s v="theater/plays"/>
    <n v="1.0249999999999999"/>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6"/>
    <x v="1"/>
    <x v="6"/>
  </r>
  <r>
    <n v="3690"/>
    <s v="We Rise"/>
    <s v="A play honoring the lives and legacies of the activists and those remembered at the 1992 ACT UP Ashes Action at The White House"/>
    <n v="1500"/>
    <n v="1800"/>
    <x v="0"/>
    <x v="0"/>
    <s v="USD"/>
    <n v="1417101683"/>
    <n v="1414506083"/>
    <b v="0"/>
    <n v="31"/>
    <b v="1"/>
    <s v="theater/plays"/>
    <n v="1.2"/>
    <n v="58.06"/>
    <x v="1"/>
    <x v="6"/>
  </r>
  <r>
    <n v="3691"/>
    <s v="Most Dangerous Man in America (WEB DuBois) by Amiri  Baraka"/>
    <s v="World Premiere of last play written by Amiri Baraka"/>
    <n v="40000"/>
    <n v="51184"/>
    <x v="0"/>
    <x v="0"/>
    <s v="USD"/>
    <n v="1425272340"/>
    <n v="1421426929"/>
    <b v="0"/>
    <n v="274"/>
    <b v="1"/>
    <s v="theater/plays"/>
    <n v="1.2796000000000001"/>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384615384616"/>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6"/>
    <x v="1"/>
    <x v="6"/>
  </r>
  <r>
    <n v="3723"/>
    <s v="Beauty and the Beast"/>
    <s v="Saltmine Theatre Company present Beauty and the Beast:"/>
    <n v="4500"/>
    <n v="4592"/>
    <x v="0"/>
    <x v="1"/>
    <s v="GBP"/>
    <n v="1417374262"/>
    <n v="1414778662"/>
    <b v="0"/>
    <n v="63"/>
    <b v="1"/>
    <s v="theater/plays"/>
    <n v="1.0204444444444445"/>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7"/>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4"/>
    <x v="1"/>
    <x v="40"/>
  </r>
  <r>
    <n v="3759"/>
    <s v="Pared Down Productions"/>
    <s v="A production company specializing in small-scale musicals"/>
    <n v="4000"/>
    <n v="4409.7700000000004"/>
    <x v="0"/>
    <x v="0"/>
    <s v="USD"/>
    <n v="1440556553"/>
    <n v="1435372553"/>
    <b v="0"/>
    <n v="88"/>
    <b v="1"/>
    <s v="theater/musical"/>
    <n v="1.1024425000000002"/>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7"/>
    <x v="1"/>
    <x v="40"/>
  </r>
  <r>
    <n v="3773"/>
    <s v="Dundee: A Hip-Hopera"/>
    <s v="A dramatic hip-hopera, inspired from monologues written by the performers."/>
    <n v="5000"/>
    <n v="5410"/>
    <x v="0"/>
    <x v="0"/>
    <s v="USD"/>
    <n v="1479175680"/>
    <n v="1476317247"/>
    <b v="0"/>
    <n v="57"/>
    <b v="1"/>
    <s v="theater/musical"/>
    <n v="1.0820000000000001"/>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166666666668"/>
    <n v="70.03"/>
    <x v="1"/>
    <x v="40"/>
  </r>
  <r>
    <n v="3779"/>
    <s v="&quot;The Last Adam&quot; A New Musical, NYC reading"/>
    <s v="A fresh, re-telling of the Jesus story for a new generation."/>
    <n v="15000"/>
    <n v="15597"/>
    <x v="0"/>
    <x v="0"/>
    <s v="USD"/>
    <n v="1459010340"/>
    <n v="1456421940"/>
    <b v="0"/>
    <n v="115"/>
    <b v="1"/>
    <s v="theater/musical"/>
    <n v="1.0398000000000001"/>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
    <x v="1"/>
    <x v="6"/>
  </r>
  <r>
    <n v="3811"/>
    <s v="The Merchant of Venice"/>
    <s v="The University of Exeter Shakespeare Society is touring its acclaimed show The Merchant of Venice to Stratford-upon-Avon!"/>
    <n v="250"/>
    <n v="825"/>
    <x v="0"/>
    <x v="1"/>
    <s v="GBP"/>
    <n v="1464692400"/>
    <n v="1461769373"/>
    <b v="0"/>
    <n v="19"/>
    <b v="1"/>
    <s v="theater/plays"/>
    <n v="3.3"/>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
    <x v="1"/>
    <x v="6"/>
  </r>
  <r>
    <n v="3815"/>
    <s v="The Canterbury Shakespeare Festival - first season"/>
    <s v="Come and help us make the Canterbury Shakespeare Festival a reality"/>
    <n v="1000"/>
    <n v="1000.01"/>
    <x v="0"/>
    <x v="1"/>
    <s v="GBP"/>
    <n v="1440111600"/>
    <n v="1437545657"/>
    <b v="0"/>
    <n v="20"/>
    <b v="1"/>
    <s v="theater/plays"/>
    <n v="1.000010000000000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09999999999999"/>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7"/>
    <x v="1"/>
    <x v="6"/>
  </r>
  <r>
    <n v="3846"/>
    <s v="My Insane Shakespeare"/>
    <s v="My Insane Shakespeare. An original play by Arthur Elbakyan premiering October 13th at United Solo, New York City."/>
    <n v="7000"/>
    <n v="189"/>
    <x v="2"/>
    <x v="0"/>
    <s v="USD"/>
    <n v="1412405940"/>
    <n v="1409721542"/>
    <b v="1"/>
    <n v="8"/>
    <b v="0"/>
    <s v="theater/plays"/>
    <n v="2.7E-2"/>
    <n v="23.63"/>
    <x v="1"/>
    <x v="6"/>
  </r>
  <r>
    <n v="3847"/>
    <s v="Madame X"/>
    <s v="The production of the original play &quot;Madame X&quot; by Amanda Davison. Inspired by the painting by John Singer Sargent."/>
    <n v="10500"/>
    <n v="1697"/>
    <x v="2"/>
    <x v="0"/>
    <s v="USD"/>
    <n v="1437283391"/>
    <n v="1433395391"/>
    <b v="1"/>
    <n v="9"/>
    <b v="0"/>
    <s v="theater/plays"/>
    <n v="0.16161904761904761"/>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59999999999994"/>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40000000000006"/>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3"/>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5"/>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7"/>
    <x v="1"/>
    <x v="6"/>
  </r>
  <r>
    <n v="3911"/>
    <s v="Ministers of Grace"/>
    <s v="â€˜Ministers of Graceâ€™ imagines what the movie Ghostbusters would be like if written by William Shakespeare."/>
    <n v="8000"/>
    <n v="2993"/>
    <x v="2"/>
    <x v="0"/>
    <s v="USD"/>
    <n v="1417033777"/>
    <n v="1414438177"/>
    <b v="0"/>
    <n v="36"/>
    <b v="0"/>
    <s v="theater/plays"/>
    <n v="0.37412499999999999"/>
    <n v="83.14"/>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7"/>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7"/>
    <x v="1"/>
    <x v="6"/>
  </r>
  <r>
    <n v="3972"/>
    <s v="Valkyrie Theatre Company"/>
    <s v="We're a horror based theatre company in Oklahoma City beginning our first season of shows."/>
    <n v="1000"/>
    <n v="211"/>
    <x v="2"/>
    <x v="0"/>
    <s v="USD"/>
    <n v="1423186634"/>
    <n v="1418002634"/>
    <b v="0"/>
    <n v="8"/>
    <b v="0"/>
    <s v="theater/plays"/>
    <n v="0.21099999999999999"/>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90000000000006"/>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4"/>
    <x v="1"/>
    <x v="6"/>
  </r>
  <r>
    <n v="3987"/>
    <s v="Write Now 5"/>
    <s v="Write Now 5 is a new writing festival in south east London promoting new work from emerging playwrights."/>
    <n v="400"/>
    <n v="151"/>
    <x v="2"/>
    <x v="1"/>
    <s v="GBP"/>
    <n v="1400278290"/>
    <n v="1399414290"/>
    <b v="0"/>
    <n v="13"/>
    <b v="0"/>
    <s v="theater/plays"/>
    <n v="0.3775"/>
    <n v="11.62"/>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
    <x v="1"/>
    <x v="6"/>
  </r>
  <r>
    <n v="4056"/>
    <s v="American Pride"/>
    <s v="American Pride is a play centered on the Poetry of one Iraq War veteran, and follows her journey through war and back home."/>
    <n v="1500"/>
    <n v="795"/>
    <x v="2"/>
    <x v="0"/>
    <s v="USD"/>
    <n v="1467575940"/>
    <n v="1465856639"/>
    <b v="0"/>
    <n v="9"/>
    <b v="0"/>
    <s v="theater/plays"/>
    <n v="0.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7"/>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2"/>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
    <x v="1"/>
    <x v="6"/>
  </r>
  <r>
    <n v="4103"/>
    <s v="Weather Men"/>
    <s v="Weather Men is a play, written by Nathan Black.  A comedy/drama that explores the question of 'why people stay together?'"/>
    <n v="1000"/>
    <n v="100"/>
    <x v="2"/>
    <x v="0"/>
    <s v="USD"/>
    <n v="1440613920"/>
    <n v="1435953566"/>
    <b v="0"/>
    <n v="6"/>
    <b v="0"/>
    <s v="theater/plays"/>
    <n v="0.1"/>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
    <x v="1"/>
    <x v="6"/>
  </r>
  <r>
    <n v="4111"/>
    <s v="REBORN IN LOVE"/>
    <s v="REBORN IN LOVE is the sequel to REBORN FROM ABOVE: A Tale of Eternal Love.  This is part two, of a One-Act play series."/>
    <n v="3000"/>
    <n v="94"/>
    <x v="2"/>
    <x v="0"/>
    <s v="USD"/>
    <n v="1424747740"/>
    <n v="1422155740"/>
    <b v="0"/>
    <n v="6"/>
    <b v="0"/>
    <s v="theater/plays"/>
    <n v="3.1333333333333331E-2"/>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2"/>
    <x v="0"/>
    <s v="television"/>
    <x v="0"/>
    <d v="2015-06-22T00:10:11"/>
  </r>
  <r>
    <n v="1"/>
    <s v="FannibalFest Fan Convention"/>
    <s v="A Hannibal TV Show Fan Convention and Art Collective"/>
    <n v="10275"/>
    <n v="14653"/>
    <x v="0"/>
    <s v="US"/>
    <s v="USD"/>
    <n v="1488464683"/>
    <n v="1485872683"/>
    <b v="0"/>
    <n v="79"/>
    <b v="1"/>
    <s v="film &amp; video/television"/>
    <n v="1.4260827250608272"/>
    <n v="185.48"/>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7"/>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8"/>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000000000002"/>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5"/>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1"/>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6"/>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4"/>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9999999999994"/>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
    <n v="102.11"/>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1"/>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5"/>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04T07:00:14"/>
  </r>
  <r>
    <n v="36"/>
    <s v="THE LISTENING BOX"/>
    <s v="A modern day priest makes an unusual discovery, setting off a chain of events."/>
    <n v="6000"/>
    <n v="8529"/>
    <x v="0"/>
    <s v="US"/>
    <s v="USD"/>
    <n v="1428128525"/>
    <n v="1425540125"/>
    <b v="0"/>
    <n v="44"/>
    <b v="1"/>
    <s v="film &amp; video/television"/>
    <n v="1.4215"/>
    <n v="193.84"/>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9"/>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9"/>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000000000001"/>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7"/>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2"/>
    <x v="0"/>
    <s v="television"/>
    <x v="48"/>
    <d v="2015-01-29T12:24:20"/>
  </r>
  <r>
    <n v="49"/>
    <s v="Driving Jersey - Season Five"/>
    <s v="Driving Jersey is real people telling real stories."/>
    <n v="12000"/>
    <n v="12000"/>
    <x v="0"/>
    <s v="US"/>
    <s v="USD"/>
    <n v="1445660045"/>
    <n v="1443068045"/>
    <b v="0"/>
    <n v="87"/>
    <b v="1"/>
    <s v="film &amp; video/television"/>
    <n v="1"/>
    <n v="137.9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
    <n v="27.27"/>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4"/>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4999999999999"/>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2"/>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0999999999999"/>
    <n v="137.21"/>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000000000005"/>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1"/>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7"/>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000000000001"/>
    <x v="0"/>
    <s v="shorts"/>
    <x v="65"/>
    <d v="2014-07-15T19:42:34"/>
  </r>
  <r>
    <n v="66"/>
    <s v="A Stagnant Fever: Short Film"/>
    <s v="A dark comedy set in the '60s about clinical depression and one night stands."/>
    <n v="2000"/>
    <n v="2372"/>
    <x v="0"/>
    <s v="US"/>
    <s v="USD"/>
    <n v="1468873420"/>
    <n v="1466281420"/>
    <b v="0"/>
    <n v="26"/>
    <b v="1"/>
    <s v="film &amp; video/shorts"/>
    <n v="1.1859999999999999"/>
    <n v="91.23"/>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3"/>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2"/>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6"/>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7"/>
    <x v="0"/>
    <s v="shorts"/>
    <x v="76"/>
    <d v="2011-10-28T16:35:58"/>
  </r>
  <r>
    <n v="77"/>
    <s v="Jonah and the Crab"/>
    <s v="A short film about a boy searching for companionship in a hermit crab he finds on the beach."/>
    <n v="400"/>
    <n v="1570"/>
    <x v="0"/>
    <s v="US"/>
    <s v="USD"/>
    <n v="1337569140"/>
    <n v="1332991717"/>
    <b v="0"/>
    <n v="26"/>
    <b v="1"/>
    <s v="film &amp; video/shorts"/>
    <n v="3.9249999999999998"/>
    <n v="60.38"/>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1"/>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
    <n v="71.430000000000007"/>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09999999999994"/>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000000000005"/>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9"/>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3"/>
    <n v="40.78"/>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1"/>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5"/>
    <n v="27.9"/>
    <x v="0"/>
    <s v="shorts"/>
    <x v="103"/>
    <d v="2014-02-12T19:20:30"/>
  </r>
  <r>
    <n v="104"/>
    <s v="Good 'Ol Trumpet"/>
    <s v="UCF short film about an old man, his love for music, and his misplaced trumpet.  "/>
    <n v="500"/>
    <n v="600"/>
    <x v="0"/>
    <s v="US"/>
    <s v="USD"/>
    <n v="1301792400"/>
    <n v="1299775266"/>
    <b v="0"/>
    <n v="10"/>
    <b v="1"/>
    <s v="film &amp; video/shorts"/>
    <n v="1.2"/>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0000000000003"/>
    <x v="0"/>
    <s v="shorts"/>
    <x v="105"/>
    <d v="2016-04-25T17:23:40"/>
  </r>
  <r>
    <n v="106"/>
    <s v="LOST WEEKEND"/>
    <s v="A Boy. A Girl. A Car. A Serial Killer."/>
    <n v="5000"/>
    <n v="5025"/>
    <x v="0"/>
    <s v="US"/>
    <s v="USD"/>
    <n v="1333391901"/>
    <n v="1332182301"/>
    <b v="0"/>
    <n v="27"/>
    <b v="1"/>
    <s v="film &amp; video/shorts"/>
    <n v="1.0049999999999999"/>
    <n v="186.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8"/>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8"/>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
    <x v="0"/>
    <s v="shorts"/>
    <x v="114"/>
    <d v="2011-11-14T06:34:48"/>
  </r>
  <r>
    <n v="115"/>
    <s v="The World's Greatest Lover"/>
    <s v="Never judge a book (or a lover) by their cover."/>
    <n v="450"/>
    <n v="632"/>
    <x v="0"/>
    <s v="US"/>
    <s v="USD"/>
    <n v="1328377444"/>
    <n v="1326217444"/>
    <b v="0"/>
    <n v="22"/>
    <b v="1"/>
    <s v="film &amp; video/shorts"/>
    <n v="1.4044444444444444"/>
    <n v="28.73"/>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90000000000006"/>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9"/>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9"/>
    <n v="144.91"/>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7"/>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7"/>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3-04T14:59:01"/>
  </r>
  <r>
    <n v="128"/>
    <s v="Ralphi3 (Canceled)"/>
    <s v="A Science Fiction film filled with entertainment and Excitement"/>
    <n v="100000"/>
    <n v="1867"/>
    <x v="1"/>
    <s v="US"/>
    <s v="USD"/>
    <n v="1476941293"/>
    <n v="1473917293"/>
    <b v="0"/>
    <n v="6"/>
    <b v="0"/>
    <s v="film &amp; video/science fiction"/>
    <n v="1.8669999999999999E-2"/>
    <n v="311.17"/>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5-19T21:58:12"/>
  </r>
  <r>
    <n v="131"/>
    <s v="I (Canceled)"/>
    <s v="I"/>
    <n v="1200"/>
    <n v="0"/>
    <x v="1"/>
    <s v="US"/>
    <s v="USD"/>
    <n v="1467763200"/>
    <n v="1466453161"/>
    <b v="0"/>
    <n v="0"/>
    <b v="0"/>
    <s v="film &amp; video/science fiction"/>
    <n v="0"/>
    <e v="#DI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1"/>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01T19:23:04"/>
  </r>
  <r>
    <n v="134"/>
    <s v="MARLEY'S GHOST (AMBASSADORS OF STEAM) (Canceled)"/>
    <s v="steampunk  remake of &quot;a Christmas carol&quot;"/>
    <n v="5000"/>
    <n v="0"/>
    <x v="1"/>
    <s v="US"/>
    <s v="USD"/>
    <n v="1441386000"/>
    <n v="1438811418"/>
    <b v="0"/>
    <n v="0"/>
    <b v="0"/>
    <s v="film &amp; video/science fiction"/>
    <n v="0"/>
    <e v="#DI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39999999999995"/>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8"/>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5"/>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6"/>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
    <x v="0"/>
    <s v="science fiction"/>
    <x v="146"/>
    <d v="2016-11-19T00:23:18"/>
  </r>
  <r>
    <n v="147"/>
    <s v="Consumed (Static Air) (Canceled)"/>
    <s v="Film makers catch live footage beyond their wildest dreams."/>
    <n v="7000"/>
    <n v="0"/>
    <x v="1"/>
    <s v="GB"/>
    <s v="GBP"/>
    <n v="1420741080"/>
    <n v="1417026340"/>
    <b v="0"/>
    <n v="0"/>
    <b v="0"/>
    <s v="film &amp; video/science fiction"/>
    <n v="0"/>
    <e v="#DI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6-16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6-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7-15T03:02:36"/>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8-27T23:04:14"/>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3"/>
    <x v="0"/>
    <s v="drama"/>
    <x v="164"/>
    <d v="2014-07-21T18:18:21"/>
  </r>
  <r>
    <n v="165"/>
    <s v="NET"/>
    <s v="A teacher. A boy. The beach and a heatwave that drove them all insane."/>
    <n v="17000"/>
    <n v="0"/>
    <x v="2"/>
    <s v="GB"/>
    <s v="GBP"/>
    <n v="1452613724"/>
    <n v="1450021724"/>
    <b v="0"/>
    <n v="0"/>
    <b v="0"/>
    <s v="film &amp; video/drama"/>
    <n v="0"/>
    <e v="#DIV/0!"/>
    <x v="0"/>
    <s v="drama"/>
    <x v="165"/>
    <d v="2015-12-13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6-12-17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6-05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
    <x v="0"/>
    <s v="drama"/>
    <x v="168"/>
    <d v="2015-02-17T20: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09-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7-31T23:28:03"/>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6-13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2-12T09: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1-29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3-09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
    <x v="0"/>
    <s v="drama"/>
    <x v="175"/>
    <d v="2014-08-04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7-06T19:46:39"/>
  </r>
  <r>
    <n v="177"/>
    <s v="The Good Samaritan"/>
    <s v="I'm making a modern day version of the bible story &quot; The Good Samaritan&quot;"/>
    <n v="450"/>
    <n v="180"/>
    <x v="2"/>
    <s v="US"/>
    <s v="USD"/>
    <n v="1427155726"/>
    <n v="1425690526"/>
    <b v="0"/>
    <n v="7"/>
    <b v="0"/>
    <s v="film &amp; video/drama"/>
    <n v="0.4"/>
    <n v="25.71"/>
    <x v="0"/>
    <s v="drama"/>
    <x v="177"/>
    <d v="2015-03-07T01:08:46"/>
  </r>
  <r>
    <n v="178"/>
    <s v="El viaje de LucÃ­a"/>
    <s v="El viaje de LucÃ­a es un largometraje de ficciÃ³n con temÃ¡tica sobre el cÃ¡ncer infantil."/>
    <n v="500000"/>
    <n v="0"/>
    <x v="2"/>
    <s v="ES"/>
    <s v="EUR"/>
    <n v="1448582145"/>
    <n v="1445986545"/>
    <b v="0"/>
    <n v="0"/>
    <b v="0"/>
    <s v="film &amp; video/drama"/>
    <n v="0"/>
    <e v="#DIV/0!"/>
    <x v="0"/>
    <s v="drama"/>
    <x v="178"/>
    <d v="2015-10-27T22:55:45"/>
  </r>
  <r>
    <n v="179"/>
    <s v="Sustain: A Film About Survival"/>
    <s v="A feature-length film about how three people survive in a diseased world."/>
    <n v="1000"/>
    <n v="200"/>
    <x v="2"/>
    <s v="US"/>
    <s v="USD"/>
    <n v="1457056555"/>
    <n v="1454464555"/>
    <b v="0"/>
    <n v="2"/>
    <b v="0"/>
    <s v="film &amp; video/drama"/>
    <n v="0.2"/>
    <n v="100"/>
    <x v="0"/>
    <s v="drama"/>
    <x v="179"/>
    <d v="2016-02-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5"/>
    <x v="0"/>
    <s v="drama"/>
    <x v="180"/>
    <d v="2015-03-04T23:47:23"/>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5-23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6-12-08T00:17:12"/>
  </r>
  <r>
    <n v="183"/>
    <s v="Three Little Words"/>
    <s v="Don't kill me until I meet my Dad"/>
    <n v="12500"/>
    <n v="4482"/>
    <x v="2"/>
    <s v="GB"/>
    <s v="GBP"/>
    <n v="1417033610"/>
    <n v="1414438010"/>
    <b v="0"/>
    <n v="12"/>
    <b v="0"/>
    <s v="film &amp; video/drama"/>
    <n v="0.35855999999999999"/>
    <n v="373.5"/>
    <x v="0"/>
    <s v="drama"/>
    <x v="183"/>
    <d v="2014-10-27T19: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7-05T18:59:22"/>
  </r>
  <r>
    <n v="185"/>
    <s v="BLANK Short Movie"/>
    <s v="Love has no boundaries!"/>
    <n v="40000"/>
    <n v="2200"/>
    <x v="2"/>
    <s v="NO"/>
    <s v="NOK"/>
    <n v="1471557139"/>
    <n v="1468965139"/>
    <b v="0"/>
    <n v="10"/>
    <b v="0"/>
    <s v="film &amp; video/drama"/>
    <n v="5.5E-2"/>
    <n v="220"/>
    <x v="0"/>
    <s v="drama"/>
    <x v="185"/>
    <d v="2016-07-19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2-01T19:30:34"/>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6-27T05:37:3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8-06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7-05T16:34:37"/>
  </r>
  <r>
    <n v="190"/>
    <s v="REGIONRAT, the movie"/>
    <s v="Because hope can be a 4 letter word"/>
    <n v="12000"/>
    <n v="50"/>
    <x v="2"/>
    <s v="US"/>
    <s v="USD"/>
    <n v="1466091446"/>
    <n v="1465227446"/>
    <b v="0"/>
    <n v="1"/>
    <b v="0"/>
    <s v="film &amp; video/drama"/>
    <n v="4.1666666666666666E-3"/>
    <n v="50"/>
    <x v="0"/>
    <s v="drama"/>
    <x v="190"/>
    <d v="2016-06-0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
    <x v="0"/>
    <s v="drama"/>
    <x v="191"/>
    <d v="2015-08-23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7"/>
    <x v="0"/>
    <s v="drama"/>
    <x v="192"/>
    <d v="2014-09-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09-29T22: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1-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5-11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1"/>
    <x v="0"/>
    <s v="drama"/>
    <x v="196"/>
    <d v="2015-09-12T13:01:38"/>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1-06T20:21:4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09-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02T02:58:22"/>
  </r>
  <r>
    <n v="200"/>
    <s v="The Crossing Shore"/>
    <s v="A film dedicated to an AAF Pilot's struggle to survive behind enemy lines during WWII."/>
    <n v="6000"/>
    <n v="1571.55"/>
    <x v="2"/>
    <s v="US"/>
    <s v="USD"/>
    <n v="1410746403"/>
    <n v="1408154403"/>
    <b v="0"/>
    <n v="18"/>
    <b v="0"/>
    <s v="film &amp; video/drama"/>
    <n v="0.26192500000000002"/>
    <n v="87.31"/>
    <x v="0"/>
    <s v="drama"/>
    <x v="200"/>
    <d v="2014-08-16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9"/>
    <x v="0"/>
    <s v="drama"/>
    <x v="201"/>
    <d v="2015-01-19T19:38:49"/>
  </r>
  <r>
    <n v="202"/>
    <s v="Modern Gangsters"/>
    <s v="new web series created by jonney terry"/>
    <n v="6000"/>
    <n v="0"/>
    <x v="2"/>
    <s v="US"/>
    <s v="USD"/>
    <n v="1444337940"/>
    <n v="1441750564"/>
    <b v="0"/>
    <n v="0"/>
    <b v="0"/>
    <s v="film &amp; video/drama"/>
    <n v="0"/>
    <e v="#DIV/0!"/>
    <x v="0"/>
    <s v="drama"/>
    <x v="202"/>
    <d v="2015-09-08T22:16:04"/>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4-11-30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
    <x v="0"/>
    <s v="drama"/>
    <x v="204"/>
    <d v="2016-07-05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
    <x v="0"/>
    <s v="drama"/>
    <x v="205"/>
    <d v="2015-09-01T15:10:22"/>
  </r>
  <r>
    <n v="206"/>
    <s v="Blood Bond Movie Development"/>
    <s v="A love story featuring adoption,struggle,dysfunction,grace, healing, and restoration."/>
    <n v="12700"/>
    <n v="0"/>
    <x v="2"/>
    <s v="US"/>
    <s v="USD"/>
    <n v="1470441983"/>
    <n v="1468627583"/>
    <b v="0"/>
    <n v="0"/>
    <b v="0"/>
    <s v="film &amp; video/drama"/>
    <n v="0"/>
    <e v="#DIV/0!"/>
    <x v="0"/>
    <s v="drama"/>
    <x v="206"/>
    <d v="2016-07-1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5"/>
    <x v="0"/>
    <s v="drama"/>
    <x v="207"/>
    <d v="2014-12-05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1-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6-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2"/>
    <x v="0"/>
    <s v="drama"/>
    <x v="210"/>
    <d v="2015-09-02T01:33:12"/>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
    <x v="0"/>
    <s v="drama"/>
    <x v="211"/>
    <d v="2015-08-20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2-16T21: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7-17T14:15:47"/>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1-05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1-06T05:31:2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4"/>
    <x v="0"/>
    <s v="drama"/>
    <x v="216"/>
    <d v="2015-03-03T23:00:37"/>
  </r>
  <r>
    <n v="217"/>
    <s v="Bitch"/>
    <s v="A roadmovie by paw"/>
    <n v="100000"/>
    <n v="11943"/>
    <x v="2"/>
    <s v="SE"/>
    <s v="SEK"/>
    <n v="1419780149"/>
    <n v="1417101749"/>
    <b v="0"/>
    <n v="38"/>
    <b v="0"/>
    <s v="film &amp; video/drama"/>
    <n v="0.11942999999999999"/>
    <n v="314.29000000000002"/>
    <x v="0"/>
    <s v="drama"/>
    <x v="217"/>
    <d v="2014-11-27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3-16T15:04:49"/>
  </r>
  <r>
    <n v="219"/>
    <s v="True Colors"/>
    <s v="An hour-long pilot about a group of suburban LGBT teens coming of age in the early 90's."/>
    <n v="50000"/>
    <n v="8815"/>
    <x v="2"/>
    <s v="US"/>
    <s v="USD"/>
    <n v="1459493940"/>
    <n v="1456732225"/>
    <b v="0"/>
    <n v="76"/>
    <b v="0"/>
    <s v="film &amp; video/drama"/>
    <n v="0.17630000000000001"/>
    <n v="115.99"/>
    <x v="0"/>
    <s v="drama"/>
    <x v="219"/>
    <d v="2016-02-29T07:50:25"/>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7-10T15:27:10"/>
  </r>
  <r>
    <n v="221"/>
    <s v="Archetypes"/>
    <s v="Film about Schizophrenia with Surreal Twists!"/>
    <n v="50000"/>
    <n v="0"/>
    <x v="2"/>
    <s v="US"/>
    <s v="USD"/>
    <n v="1427569564"/>
    <n v="1422389164"/>
    <b v="0"/>
    <n v="0"/>
    <b v="0"/>
    <s v="film &amp; video/drama"/>
    <n v="0"/>
    <e v="#DIV/0!"/>
    <x v="0"/>
    <s v="drama"/>
    <x v="221"/>
    <d v="2015-01-27T20: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1-27T18:28:3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4-22T01:09:1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5-11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3-09T23:04:14"/>
  </r>
  <r>
    <n v="226"/>
    <s v="MAGGIE Film"/>
    <s v="A TRUE STORY OF DOMESTIC VILOLENCE THAT SEEKS TO OFFER THE VIEWER OUTLEST OF SUPPORT."/>
    <n v="29000"/>
    <n v="250"/>
    <x v="2"/>
    <s v="GB"/>
    <s v="GBP"/>
    <n v="1433064540"/>
    <n v="1428854344"/>
    <b v="0"/>
    <n v="2"/>
    <b v="0"/>
    <s v="film &amp; video/drama"/>
    <n v="8.6206896551724137E-3"/>
    <n v="125"/>
    <x v="0"/>
    <s v="drama"/>
    <x v="226"/>
    <d v="2015-04-12T15:59:04"/>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6-09T21:27:21"/>
  </r>
  <r>
    <n v="228"/>
    <s v="Facets of a Geek life"/>
    <s v="I am making a film from one one of my books called facets of a Geek life."/>
    <n v="8000"/>
    <n v="0"/>
    <x v="2"/>
    <s v="GB"/>
    <s v="GBP"/>
    <n v="1433176105"/>
    <n v="1427992105"/>
    <b v="0"/>
    <n v="0"/>
    <b v="0"/>
    <s v="film &amp; video/drama"/>
    <n v="0"/>
    <e v="#DIV/0!"/>
    <x v="0"/>
    <s v="drama"/>
    <x v="228"/>
    <d v="2015-04-02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1-14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5-05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5-12-03T23:00:51"/>
  </r>
  <r>
    <n v="232"/>
    <s v="#noblurredlines"/>
    <s v="A high-impact, high-quality resource to address, for young people and youth-related professionals, the issue of sexual consent."/>
    <n v="4000"/>
    <n v="110"/>
    <x v="2"/>
    <s v="GB"/>
    <s v="GBP"/>
    <n v="1425066546"/>
    <n v="1422474546"/>
    <b v="0"/>
    <n v="7"/>
    <b v="0"/>
    <s v="film &amp; video/drama"/>
    <n v="2.75E-2"/>
    <n v="15.71"/>
    <x v="0"/>
    <s v="drama"/>
    <x v="232"/>
    <d v="2015-01-28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8-30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5-12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6-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5-11-13T02:01:39"/>
  </r>
  <r>
    <n v="237"/>
    <s v="Making The Choice"/>
    <s v="Making The Choice is a christian short film series."/>
    <n v="15000"/>
    <n v="50"/>
    <x v="2"/>
    <s v="US"/>
    <s v="USD"/>
    <n v="1457445069"/>
    <n v="1452261069"/>
    <b v="0"/>
    <n v="1"/>
    <b v="0"/>
    <s v="film &amp; video/drama"/>
    <n v="3.3333333333333335E-3"/>
    <n v="50"/>
    <x v="0"/>
    <s v="drama"/>
    <x v="237"/>
    <d v="2016-01-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09T23:06: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0-20T02:38:5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5"/>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2"/>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2"/>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4"/>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9999999999995"/>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000000000005"/>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8"/>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9"/>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2"/>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5"/>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0000000000001"/>
    <n v="97.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
    <n v="41.38"/>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5"/>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2"/>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7"/>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3"/>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9"/>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5"/>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9"/>
    <x v="0"/>
    <s v="documentary"/>
    <x v="282"/>
    <d v="2010-01-16T22:04:52"/>
  </r>
  <r>
    <n v="283"/>
    <s v="SOLE SURVIVOR"/>
    <s v="What is the impact of survivorship on the human condition?"/>
    <n v="18000"/>
    <n v="20569.05"/>
    <x v="0"/>
    <s v="US"/>
    <s v="USD"/>
    <n v="1306904340"/>
    <n v="1305219744"/>
    <b v="1"/>
    <n v="202"/>
    <b v="1"/>
    <s v="film &amp; video/documentary"/>
    <n v="1.142725"/>
    <n v="101.83"/>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7"/>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9"/>
    <n v="91.19"/>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5"/>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8"/>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1999999999999"/>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
    <n v="230.09"/>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7"/>
    <n v="56.34"/>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4"/>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5"/>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2"/>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2"/>
    <n v="51.7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2-28T20:05:33"/>
  </r>
  <r>
    <n v="307"/>
    <s v="Grammar Revolution"/>
    <s v="Why is grammar important?"/>
    <n v="22000"/>
    <n v="24490"/>
    <x v="0"/>
    <s v="US"/>
    <s v="USD"/>
    <n v="1360276801"/>
    <n v="1357684801"/>
    <b v="1"/>
    <n v="576"/>
    <b v="1"/>
    <s v="film &amp; video/documentary"/>
    <n v="1.1131818181818183"/>
    <n v="42.52"/>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6"/>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000000000001"/>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7"/>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4"/>
    <n v="106.62"/>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9"/>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6999999999999"/>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5000000000001"/>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6"/>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9"/>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5"/>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7"/>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5"/>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1"/>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9"/>
    <n v="169.8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8"/>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900000000000006"/>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2"/>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5"/>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6"/>
    <n v="246.61"/>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000000000000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5"/>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3000000000001"/>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5"/>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39999999999995"/>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4"/>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5"/>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999999999994"/>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6"/>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8"/>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6"/>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2"/>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4"/>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8"/>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30000000000007"/>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2"/>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00000000001"/>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2"/>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6"/>
    <n v="75.19"/>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399999999999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2"/>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9"/>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999999999999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9"/>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7"/>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
    <x v="0"/>
    <s v="animation"/>
    <x v="420"/>
    <d v="2014-02-12T05: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7"/>
    <x v="0"/>
    <s v="animation"/>
    <x v="421"/>
    <d v="2015-06-22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
    <x v="0"/>
    <s v="animation"/>
    <x v="422"/>
    <d v="2014-08-12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7"/>
    <x v="0"/>
    <s v="animation"/>
    <x v="423"/>
    <d v="2013-05-06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1-26T09: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09-28T20: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3"/>
    <x v="0"/>
    <s v="animation"/>
    <x v="426"/>
    <d v="2016-01-3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08T21:4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5-19T18:24:0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09-14T21:38:02"/>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8-27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8"/>
    <x v="0"/>
    <s v="animation"/>
    <x v="431"/>
    <d v="2016-06-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08-22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08-12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0-29T20: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8-14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0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08-09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5"/>
    <x v="0"/>
    <s v="animation"/>
    <x v="438"/>
    <d v="2015-10-19T06: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0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2-23T23: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0-03T19:03:16"/>
  </r>
  <r>
    <n v="442"/>
    <s v="The Paranormal Idiot"/>
    <s v="Doomsday is here"/>
    <n v="17000"/>
    <n v="6691"/>
    <x v="2"/>
    <s v="US"/>
    <s v="USD"/>
    <n v="1424380783"/>
    <n v="1421788783"/>
    <b v="0"/>
    <n v="17"/>
    <b v="0"/>
    <s v="film &amp; video/animation"/>
    <n v="0.39358823529411763"/>
    <n v="393.59"/>
    <x v="0"/>
    <s v="animation"/>
    <x v="442"/>
    <d v="2015-01-20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1-11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1-12-17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06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8"/>
    <x v="0"/>
    <s v="animation"/>
    <x v="446"/>
    <d v="2015-02-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2-26T13: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
    <x v="0"/>
    <s v="animation"/>
    <x v="448"/>
    <d v="2014-04-2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09-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
    <x v="0"/>
    <s v="animation"/>
    <x v="450"/>
    <d v="2014-01-15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3-12-26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4-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03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0-26T17:12:51"/>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3-03T00:03:4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29999999999998"/>
    <x v="0"/>
    <s v="animation"/>
    <x v="456"/>
    <d v="2013-09-30T16:40:0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7-17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60000000000002"/>
    <x v="0"/>
    <s v="animation"/>
    <x v="458"/>
    <d v="2013-04-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09-14T15:22:07"/>
  </r>
  <r>
    <n v="460"/>
    <s v="Darwin's Kiss"/>
    <s v="An animated web series about biological evolution gone haywire."/>
    <n v="8500"/>
    <n v="25"/>
    <x v="2"/>
    <s v="US"/>
    <s v="USD"/>
    <n v="1401595200"/>
    <n v="1398862875"/>
    <b v="0"/>
    <n v="2"/>
    <b v="0"/>
    <s v="film &amp; video/animation"/>
    <n v="2.9411764705882353E-3"/>
    <n v="12.5"/>
    <x v="0"/>
    <s v="animation"/>
    <x v="460"/>
    <d v="2014-04-30T13:01:1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5-13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6-11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4"/>
    <x v="0"/>
    <s v="animation"/>
    <x v="463"/>
    <d v="2011-07-26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4-28T20:22:15"/>
  </r>
  <r>
    <n v="465"/>
    <s v="&quot;Amp&quot; A Story About a Robot"/>
    <s v="&quot;Amp&quot; is a short film about a robot with needs."/>
    <n v="512"/>
    <n v="138"/>
    <x v="2"/>
    <s v="US"/>
    <s v="USD"/>
    <n v="1403837574"/>
    <n v="1402455174"/>
    <b v="0"/>
    <n v="8"/>
    <b v="0"/>
    <s v="film &amp; video/animation"/>
    <n v="0.26953125"/>
    <n v="17.25"/>
    <x v="0"/>
    <s v="animation"/>
    <x v="465"/>
    <d v="2014-06-11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8-08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
    <x v="0"/>
    <s v="animation"/>
    <x v="467"/>
    <d v="2012-08-14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5-12T04:01:23"/>
  </r>
  <r>
    <n v="469"/>
    <s v="Dreamland PERSONALISED Animated Shorts Film"/>
    <s v="Create a personalised animation film using your child's name and photo."/>
    <n v="6000"/>
    <n v="0"/>
    <x v="2"/>
    <s v="GB"/>
    <s v="GBP"/>
    <n v="1409960724"/>
    <n v="1404776724"/>
    <b v="0"/>
    <n v="0"/>
    <b v="0"/>
    <s v="film &amp; video/animation"/>
    <n v="0"/>
    <e v="#DIV/0!"/>
    <x v="0"/>
    <s v="animation"/>
    <x v="469"/>
    <d v="2014-07-07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3-11-27T04:01:29"/>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9999999999997"/>
    <x v="0"/>
    <s v="animation"/>
    <x v="471"/>
    <d v="2014-03-05T17: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7-24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8-18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1-18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4-06T02:04:03"/>
  </r>
  <r>
    <n v="476"/>
    <s v="Sight Word Music Videos"/>
    <s v="Animated Music Videos that teach kids how to read."/>
    <n v="220000"/>
    <n v="4906.59"/>
    <x v="2"/>
    <s v="US"/>
    <s v="USD"/>
    <n v="1401767940"/>
    <n v="1398727441"/>
    <b v="0"/>
    <n v="124"/>
    <b v="0"/>
    <s v="film &amp; video/animation"/>
    <n v="2.2302681818181819E-2"/>
    <n v="39.57"/>
    <x v="0"/>
    <s v="animation"/>
    <x v="476"/>
    <d v="2014-04-28T23:24:01"/>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3-19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3-02T21: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09-22T09: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6"/>
    <x v="0"/>
    <s v="animation"/>
    <x v="480"/>
    <d v="2013-07-10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
    <x v="0"/>
    <s v="animation"/>
    <x v="481"/>
    <d v="2012-09-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3-18T21:31:3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
    <x v="0"/>
    <s v="animation"/>
    <x v="483"/>
    <d v="2012-11-30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5"/>
    <x v="0"/>
    <s v="animation"/>
    <x v="484"/>
    <d v="2015-09-25T22: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
    <x v="0"/>
    <s v="animation"/>
    <x v="485"/>
    <d v="2013-04-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5-02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0-26T14: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6-12-10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7"/>
    <x v="0"/>
    <s v="animation"/>
    <x v="489"/>
    <d v="2011-12-05T11:33:36"/>
  </r>
  <r>
    <n v="490"/>
    <s v="PROJECT IS CANCELLED"/>
    <s v="Cancelled"/>
    <n v="1000"/>
    <n v="0"/>
    <x v="2"/>
    <s v="US"/>
    <s v="USD"/>
    <n v="1345677285"/>
    <n v="1343085285"/>
    <b v="0"/>
    <n v="0"/>
    <b v="0"/>
    <s v="film &amp; video/animation"/>
    <n v="0"/>
    <e v="#DIV/0!"/>
    <x v="0"/>
    <s v="animation"/>
    <x v="490"/>
    <d v="2012-07-23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5-12-28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08-14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4-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
    <x v="0"/>
    <s v="animation"/>
    <x v="494"/>
    <d v="2014-06-09T19:56:05"/>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6-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3-12-12T22:21:14"/>
  </r>
  <r>
    <n v="497"/>
    <s v="Galaxy Probe Kids"/>
    <s v="live-action/animated series pilot."/>
    <n v="4480"/>
    <n v="30"/>
    <x v="2"/>
    <s v="US"/>
    <s v="USD"/>
    <n v="1419483600"/>
    <n v="1414889665"/>
    <b v="0"/>
    <n v="3"/>
    <b v="0"/>
    <s v="film &amp; video/animation"/>
    <n v="6.6964285714285711E-3"/>
    <n v="10"/>
    <x v="0"/>
    <s v="animation"/>
    <x v="497"/>
    <d v="2014-11-02T00:54:2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
    <x v="0"/>
    <s v="animation"/>
    <x v="498"/>
    <d v="2011-11-1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59999999999994"/>
    <x v="0"/>
    <s v="animation"/>
    <x v="499"/>
    <d v="2009-08-18T21:29:2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3-10T21:15:51"/>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6-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2-17T13: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7"/>
    <x v="0"/>
    <s v="animation"/>
    <x v="503"/>
    <d v="2014-12-18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2-10T23: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
    <x v="0"/>
    <s v="animation"/>
    <x v="505"/>
    <d v="2015-11-10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7-11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09-04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000000000001"/>
    <x v="0"/>
    <s v="animation"/>
    <x v="508"/>
    <d v="2012-03-27T00:35:01"/>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5-29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1-3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3-07T07: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0-06T17:48:47"/>
  </r>
  <r>
    <n v="513"/>
    <s v="Paradigm Spiral - The Animated Series"/>
    <s v="A sci-fi fantasy 2.5D anime styled series about some guys trying to save the world, probably..."/>
    <n v="50000"/>
    <n v="6962"/>
    <x v="2"/>
    <s v="US"/>
    <s v="USD"/>
    <n v="1471244400"/>
    <n v="1467387705"/>
    <b v="0"/>
    <n v="68"/>
    <b v="0"/>
    <s v="film &amp; video/animation"/>
    <n v="0.13924"/>
    <n v="102.38"/>
    <x v="0"/>
    <s v="animation"/>
    <x v="513"/>
    <d v="2016-07-01T15:41:45"/>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70000000000002"/>
    <x v="0"/>
    <s v="animation"/>
    <x v="514"/>
    <d v="2014-07-10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3"/>
    <x v="0"/>
    <s v="animation"/>
    <x v="515"/>
    <d v="2015-11-19T11:46:41"/>
  </r>
  <r>
    <n v="516"/>
    <s v="Shipmates"/>
    <s v="A big brother style comedy animation series starring famous seafarers"/>
    <n v="5000"/>
    <n v="0"/>
    <x v="2"/>
    <s v="GB"/>
    <s v="GBP"/>
    <n v="1432752080"/>
    <n v="1427568080"/>
    <b v="0"/>
    <n v="0"/>
    <b v="0"/>
    <s v="film &amp; video/animation"/>
    <n v="0"/>
    <e v="#DIV/0!"/>
    <x v="0"/>
    <s v="animation"/>
    <x v="516"/>
    <d v="2015-03-28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
    <x v="0"/>
    <s v="animation"/>
    <x v="517"/>
    <d v="2017-01-03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8-07T14:47:0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9999999999997"/>
    <x v="0"/>
    <s v="animation"/>
    <x v="519"/>
    <d v="2012-11-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5"/>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0-03T02:13:39"/>
  </r>
  <r>
    <n v="522"/>
    <s v="COMPASS PLAYERS"/>
    <s v="*** TO MAKE DONATIONS IN THE FUTURE                                   GO TO OUR WEBSITE: www.compassplayers.com ***"/>
    <n v="3000"/>
    <n v="3440"/>
    <x v="0"/>
    <s v="US"/>
    <s v="USD"/>
    <n v="1458518325"/>
    <n v="1456793925"/>
    <b v="0"/>
    <n v="31"/>
    <b v="1"/>
    <s v="theater/plays"/>
    <n v="1.1466666666666667"/>
    <n v="110.9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6"/>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1-18T04:56:06"/>
  </r>
  <r>
    <n v="528"/>
    <s v="Devastated No Matter What"/>
    <s v="A Festival Backed Production of a Full-Length Play."/>
    <n v="1150"/>
    <n v="1330"/>
    <x v="0"/>
    <s v="US"/>
    <s v="USD"/>
    <n v="1434921600"/>
    <n v="1433109907"/>
    <b v="0"/>
    <n v="30"/>
    <b v="1"/>
    <s v="theater/plays"/>
    <n v="1.1565217391304348"/>
    <n v="44.33"/>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39999999999995"/>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5"/>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5"/>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1-05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09-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3-04T17: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02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6-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1"/>
    <x v="2"/>
    <s v="web"/>
    <x v="545"/>
    <d v="2015-10-06T14: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09-02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1-11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09-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6-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18T16:17:25"/>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4"/>
    <x v="2"/>
    <s v="web"/>
    <x v="551"/>
    <d v="2015-06-18T06:37:04"/>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5-11-10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0-15T17: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
    <x v="2"/>
    <s v="web"/>
    <x v="554"/>
    <d v="2014-09-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5-13T08:29:03"/>
  </r>
  <r>
    <n v="556"/>
    <s v="Braille Academy"/>
    <s v="An educational platform for learning Unified English Braille Code"/>
    <n v="8000"/>
    <n v="200"/>
    <x v="2"/>
    <s v="US"/>
    <s v="USD"/>
    <n v="1452112717"/>
    <n v="1449520717"/>
    <b v="0"/>
    <n v="1"/>
    <b v="0"/>
    <s v="technology/web"/>
    <n v="2.5000000000000001E-2"/>
    <n v="200"/>
    <x v="2"/>
    <s v="web"/>
    <x v="556"/>
    <d v="2015-12-07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1-02T22: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2-22T21: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1-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1-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09-21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1-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1-18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2-11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6-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6-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4-12-02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5-12-10T22:07:03"/>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5-12-02T20:20:12"/>
  </r>
  <r>
    <n v="570"/>
    <s v="Relaunching in May"/>
    <s v="Humans have AM/FM/Satellite radio, kids have radio Disney, pets have DogCatRadio."/>
    <n v="85000"/>
    <n v="142"/>
    <x v="2"/>
    <s v="US"/>
    <s v="USD"/>
    <n v="1455822569"/>
    <n v="1453230569"/>
    <b v="0"/>
    <n v="1"/>
    <b v="0"/>
    <s v="technology/web"/>
    <n v="1.6705882352941177E-3"/>
    <n v="142"/>
    <x v="2"/>
    <s v="web"/>
    <x v="570"/>
    <d v="2016-01-19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07T19:35:23"/>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0-05T17: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
    <x v="2"/>
    <s v="web"/>
    <x v="573"/>
    <d v="2014-11-20T01:12:1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09-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5-14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1-27T11: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3-21T14:08:22"/>
  </r>
  <r>
    <n v="578"/>
    <s v="weBuy Crowdsourced Shopping"/>
    <s v="weBuy trade built on technology and Crowd Sourced Power"/>
    <n v="125000"/>
    <n v="14"/>
    <x v="2"/>
    <s v="GB"/>
    <s v="GBP"/>
    <n v="1441633993"/>
    <n v="1439560393"/>
    <b v="0"/>
    <n v="7"/>
    <b v="0"/>
    <s v="technology/web"/>
    <n v="1.12E-4"/>
    <n v="2"/>
    <x v="2"/>
    <s v="web"/>
    <x v="578"/>
    <d v="2015-08-14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1-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8-23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7-03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2-20T17:45:19"/>
  </r>
  <r>
    <n v="583"/>
    <s v="HackersArchive.com"/>
    <s v="HackersArchive.com will help rid the web of viruses and scams found everywhere else you look!"/>
    <n v="9000"/>
    <n v="1"/>
    <x v="2"/>
    <s v="US"/>
    <s v="USD"/>
    <n v="1426800687"/>
    <n v="1424212287"/>
    <b v="0"/>
    <n v="1"/>
    <b v="0"/>
    <s v="technology/web"/>
    <n v="1.1111111111111112E-4"/>
    <n v="1"/>
    <x v="2"/>
    <s v="web"/>
    <x v="583"/>
    <d v="2015-02-17T22: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2-14T17:11:56"/>
  </r>
  <r>
    <n v="585"/>
    <s v="Link Card"/>
    <s v="SAVE UP TO 40% WHEN YOU SPEND!_x000a__x000a_PRE-ORDER YOUR LINK CARD TODAY"/>
    <n v="9000"/>
    <n v="0"/>
    <x v="2"/>
    <s v="GB"/>
    <s v="GBP"/>
    <n v="1448928000"/>
    <n v="1444123377"/>
    <b v="0"/>
    <n v="0"/>
    <b v="0"/>
    <s v="technology/web"/>
    <n v="0"/>
    <e v="#DIV/0!"/>
    <x v="2"/>
    <s v="web"/>
    <x v="585"/>
    <d v="2015-10-06T09:22:57"/>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1-16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9"/>
    <x v="2"/>
    <s v="web"/>
    <x v="587"/>
    <d v="2015-03-17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09-18T18:28:06"/>
  </r>
  <r>
    <n v="589"/>
    <s v="Get Neighborly"/>
    <s v="Services closer than you think..."/>
    <n v="7500"/>
    <n v="1"/>
    <x v="2"/>
    <s v="US"/>
    <s v="USD"/>
    <n v="1436366699"/>
    <n v="1435070699"/>
    <b v="0"/>
    <n v="1"/>
    <b v="0"/>
    <s v="technology/web"/>
    <n v="1.3333333333333334E-4"/>
    <n v="1"/>
    <x v="2"/>
    <s v="web"/>
    <x v="589"/>
    <d v="2015-06-23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8"/>
    <x v="2"/>
    <s v="web"/>
    <x v="590"/>
    <d v="2016-01-08T13:18:5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6-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1-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3"/>
    <x v="2"/>
    <s v="web"/>
    <x v="593"/>
    <d v="2015-03-07T16:15:45"/>
  </r>
  <r>
    <n v="594"/>
    <s v="Unleashed Fitness"/>
    <s v="Creating a fitness site that will change the fitness game forever!"/>
    <n v="25000"/>
    <n v="26"/>
    <x v="2"/>
    <s v="US"/>
    <s v="USD"/>
    <n v="1460832206"/>
    <n v="1458240206"/>
    <b v="0"/>
    <n v="2"/>
    <b v="0"/>
    <s v="technology/web"/>
    <n v="1.0399999999999999E-3"/>
    <n v="13"/>
    <x v="2"/>
    <s v="web"/>
    <x v="594"/>
    <d v="2016-03-17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3-20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0-03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6-24T16:55:35"/>
  </r>
  <r>
    <n v="598"/>
    <s v="Goals not creeds"/>
    <s v="This is a project to create a crowd-funding site for Urantia Book readers worldwide."/>
    <n v="2500"/>
    <n v="850"/>
    <x v="2"/>
    <s v="US"/>
    <s v="USD"/>
    <n v="1417737781"/>
    <n v="1415145781"/>
    <b v="0"/>
    <n v="7"/>
    <b v="0"/>
    <s v="technology/web"/>
    <n v="0.34"/>
    <n v="121.43"/>
    <x v="2"/>
    <s v="web"/>
    <x v="598"/>
    <d v="2014-11-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2-12T19:30:02"/>
  </r>
  <r>
    <n v="600"/>
    <s v="Anaheim California here we come but we need your help."/>
    <s v="Science Technology Engineering and Math + youth = a brighter tomorrow."/>
    <n v="5000"/>
    <n v="100"/>
    <x v="1"/>
    <s v="US"/>
    <s v="USD"/>
    <n v="1431198562"/>
    <n v="1426014562"/>
    <b v="0"/>
    <n v="1"/>
    <b v="0"/>
    <s v="technology/web"/>
    <n v="0.0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9"/>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7-29T00:50:56"/>
  </r>
  <r>
    <n v="605"/>
    <s v="Teach Your Parents iPad (Canceled)"/>
    <s v="An iPad support care package for your parents / seniors."/>
    <n v="5000"/>
    <n v="131"/>
    <x v="1"/>
    <s v="US"/>
    <s v="USD"/>
    <n v="1440318908"/>
    <n v="1436430908"/>
    <b v="0"/>
    <n v="8"/>
    <b v="0"/>
    <s v="technology/web"/>
    <n v="2.6200000000000001E-2"/>
    <n v="16.38"/>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5-11-20T13:27:17"/>
  </r>
  <r>
    <n v="612"/>
    <s v="Web Streaming 2.0 (Canceled)"/>
    <s v="A Fast and Reliable new Web platform to stream videos from Internet"/>
    <n v="10000"/>
    <n v="0"/>
    <x v="1"/>
    <s v="IT"/>
    <s v="EUR"/>
    <n v="1472777146"/>
    <n v="1470185146"/>
    <b v="0"/>
    <n v="0"/>
    <b v="0"/>
    <s v="technology/web"/>
    <n v="0"/>
    <e v="#DI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1-09T19:26:43"/>
  </r>
  <r>
    <n v="619"/>
    <s v="Big Data (Canceled)"/>
    <s v="Big Data Sets for researchers interested in improving the quality of life."/>
    <n v="2500000"/>
    <n v="1"/>
    <x v="1"/>
    <s v="US"/>
    <s v="USD"/>
    <n v="1416933390"/>
    <n v="1411745790"/>
    <b v="0"/>
    <n v="1"/>
    <b v="0"/>
    <s v="technology/web"/>
    <n v="3.9999999999999998E-7"/>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9"/>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E-2"/>
    <n v="76.67"/>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5-17T07:11:02"/>
  </r>
  <r>
    <n v="634"/>
    <s v="pitchtograndma (Canceled)"/>
    <s v="We help companies to explain what they do in simple, grandma-would-understand terms."/>
    <n v="5000"/>
    <n v="1"/>
    <x v="1"/>
    <s v="US"/>
    <s v="USD"/>
    <n v="1424989029"/>
    <n v="1422397029"/>
    <b v="0"/>
    <n v="1"/>
    <b v="0"/>
    <s v="technology/web"/>
    <n v="2.0000000000000001E-4"/>
    <n v="1"/>
    <x v="2"/>
    <s v="web"/>
    <x v="634"/>
    <d v="2015-01-27T22:17:09"/>
  </r>
  <r>
    <n v="635"/>
    <s v="Pleero, A Technology Team Building Website (Canceled)"/>
    <s v="Network used for building technology development teams."/>
    <n v="25000"/>
    <n v="2"/>
    <x v="1"/>
    <s v="US"/>
    <s v="USD"/>
    <n v="1428804762"/>
    <n v="1426212762"/>
    <b v="0"/>
    <n v="1"/>
    <b v="0"/>
    <s v="technology/web"/>
    <n v="8.0000000000000007E-5"/>
    <n v="2"/>
    <x v="2"/>
    <s v="web"/>
    <x v="635"/>
    <d v="2015-03-13T02:12:42"/>
  </r>
  <r>
    <n v="636"/>
    <s v="Keto Advice (Canceled)"/>
    <s v="With no central location for keto knowledge, keto advice will be a community run knowledge base."/>
    <n v="2000"/>
    <n v="4"/>
    <x v="1"/>
    <s v="GB"/>
    <s v="GBP"/>
    <n v="1433587620"/>
    <n v="1430996150"/>
    <b v="0"/>
    <n v="1"/>
    <b v="0"/>
    <s v="technology/web"/>
    <n v="2E-3"/>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1-27T23:05:18"/>
  </r>
  <r>
    <n v="638"/>
    <s v="W (Canceled)"/>
    <s v="O0"/>
    <n v="200000"/>
    <n v="18"/>
    <x v="1"/>
    <s v="DE"/>
    <s v="EUR"/>
    <n v="1490447662"/>
    <n v="1485267262"/>
    <b v="0"/>
    <n v="6"/>
    <b v="0"/>
    <s v="technology/web"/>
    <n v="9.0000000000000006E-5"/>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5E-7"/>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2"/>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6000000000001"/>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3"/>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9999999999995"/>
    <x v="2"/>
    <s v="wearables"/>
    <x v="644"/>
    <d v="2014-09-16T15:58:59"/>
  </r>
  <r>
    <n v="645"/>
    <s v="Carbon Fiber Collar Stays"/>
    <s v="Ever wanted to own something made out of carbon fiber? Now you can!"/>
    <n v="2000"/>
    <n v="5574"/>
    <x v="0"/>
    <s v="US"/>
    <s v="USD"/>
    <n v="1470962274"/>
    <n v="1468370274"/>
    <b v="0"/>
    <n v="237"/>
    <b v="1"/>
    <s v="technology/wearables"/>
    <n v="2.7869999999999999"/>
    <n v="23.52"/>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30000000000003"/>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9"/>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4"/>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4"/>
    <x v="2"/>
    <s v="wearables"/>
    <x v="658"/>
    <d v="2015-06-24T03:51:29"/>
  </r>
  <r>
    <n v="659"/>
    <s v="Lulu Watch Designs - Apple Watch"/>
    <s v="Sync up your lifestyle"/>
    <n v="3000"/>
    <n v="3017"/>
    <x v="0"/>
    <s v="US"/>
    <s v="USD"/>
    <n v="1440339295"/>
    <n v="1437747295"/>
    <b v="0"/>
    <n v="21"/>
    <b v="1"/>
    <s v="technology/wearables"/>
    <n v="1.0056666666666667"/>
    <n v="143.66999999999999"/>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
    <x v="2"/>
    <s v="wearables"/>
    <x v="660"/>
    <d v="2014-10-10T17:47:59"/>
  </r>
  <r>
    <n v="661"/>
    <s v="AirString"/>
    <s v="AirString keeps your AirPods from getting lost by keeping the pair together with a  durable and premium quality string."/>
    <n v="10000"/>
    <n v="95"/>
    <x v="2"/>
    <s v="US"/>
    <s v="USD"/>
    <n v="1477236559"/>
    <n v="1474644559"/>
    <b v="0"/>
    <n v="9"/>
    <b v="0"/>
    <s v="technology/wearables"/>
    <n v="9.4999999999999998E-3"/>
    <n v="10.56"/>
    <x v="2"/>
    <s v="wearables"/>
    <x v="661"/>
    <d v="2016-09-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4-12-17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6-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
    <x v="2"/>
    <s v="wearables"/>
    <x v="664"/>
    <d v="2015-03-14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000000000001"/>
    <x v="2"/>
    <s v="wearables"/>
    <x v="665"/>
    <d v="2016-11-14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7-18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3"/>
    <x v="2"/>
    <s v="wearables"/>
    <x v="667"/>
    <d v="2016-09-1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3-27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6-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x v="670"/>
    <d v="2016-05-16T17:0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
    <x v="2"/>
    <s v="wearables"/>
    <x v="671"/>
    <d v="2014-12-11T16:37:32"/>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3"/>
    <x v="2"/>
    <s v="wearables"/>
    <x v="672"/>
    <d v="2014-12-01T05:16:0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
    <x v="2"/>
    <s v="wearables"/>
    <x v="673"/>
    <d v="2014-07-18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6-13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70000000000003"/>
    <x v="2"/>
    <s v="wearables"/>
    <x v="675"/>
    <d v="2014-12-02T22:20:0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
    <x v="2"/>
    <s v="wearables"/>
    <x v="676"/>
    <d v="2015-01-08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5-14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80000000000007"/>
    <x v="2"/>
    <s v="wearables"/>
    <x v="678"/>
    <d v="2016-04-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
    <x v="2"/>
    <s v="wearables"/>
    <x v="679"/>
    <d v="2016-07-05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
    <x v="2"/>
    <s v="wearables"/>
    <x v="680"/>
    <d v="2014-08-13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09-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2-12T18: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
    <x v="2"/>
    <s v="wearables"/>
    <x v="683"/>
    <d v="2016-09-21T21:36:04"/>
  </r>
  <r>
    <n v="684"/>
    <s v="Arcus Motion Analyzer | The Versatile Smart Ring"/>
    <s v="Arcus gives your fingers super powers."/>
    <n v="320000"/>
    <n v="23948"/>
    <x v="2"/>
    <s v="US"/>
    <s v="USD"/>
    <n v="1406257200"/>
    <n v="1403176891"/>
    <b v="0"/>
    <n v="135"/>
    <b v="0"/>
    <s v="technology/wearables"/>
    <n v="7.4837500000000001E-2"/>
    <n v="177.39"/>
    <x v="2"/>
    <s v="wearables"/>
    <x v="684"/>
    <d v="2014-06-19T11:21:3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4-11-28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7-04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999999999996"/>
    <x v="2"/>
    <s v="wearables"/>
    <x v="687"/>
    <d v="2016-12-07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09-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5"/>
    <x v="2"/>
    <s v="wearables"/>
    <x v="689"/>
    <d v="2016-11-01T16:01:37"/>
  </r>
  <r>
    <n v="690"/>
    <s v="BLOXSHIELD"/>
    <s v="A radiation shield for your fitness tracker, smartwatch or other wearable smart device"/>
    <n v="20000"/>
    <n v="2468"/>
    <x v="2"/>
    <s v="US"/>
    <s v="USD"/>
    <n v="1473400800"/>
    <n v="1469718841"/>
    <b v="0"/>
    <n v="34"/>
    <b v="0"/>
    <s v="technology/wearables"/>
    <n v="0.1234"/>
    <n v="72.59"/>
    <x v="2"/>
    <s v="wearables"/>
    <x v="690"/>
    <d v="2016-07-28T15:14:0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03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5"/>
    <x v="2"/>
    <s v="wearables"/>
    <x v="692"/>
    <d v="2016-11-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9"/>
    <x v="2"/>
    <s v="wearables"/>
    <x v="693"/>
    <d v="2015-03-31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9"/>
    <x v="2"/>
    <s v="wearables"/>
    <x v="694"/>
    <d v="2017-01-02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6"/>
    <x v="2"/>
    <s v="wearables"/>
    <x v="695"/>
    <d v="2014-10-01T12:30:20"/>
  </r>
  <r>
    <n v="696"/>
    <s v="trustee"/>
    <s v="Show your fidelity by wearing the Trustee rings! Show where you are (at)!"/>
    <n v="175000"/>
    <n v="1"/>
    <x v="2"/>
    <s v="NL"/>
    <s v="EUR"/>
    <n v="1406326502"/>
    <n v="1403734502"/>
    <b v="0"/>
    <n v="1"/>
    <b v="0"/>
    <s v="technology/wearables"/>
    <n v="5.7142857142857145E-6"/>
    <n v="1"/>
    <x v="2"/>
    <s v="wearables"/>
    <x v="696"/>
    <d v="2014-06-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
    <x v="2"/>
    <s v="wearables"/>
    <x v="697"/>
    <d v="2016-01-19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9000000000005"/>
    <x v="2"/>
    <s v="wearables"/>
    <x v="698"/>
    <d v="2014-08-15T22:20:45"/>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
    <x v="2"/>
    <s v="wearables"/>
    <x v="699"/>
    <d v="2013-10-16T11:39:0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6-12-11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
    <x v="2"/>
    <s v="wearables"/>
    <x v="701"/>
    <d v="2014-06-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2"/>
    <x v="2"/>
    <s v="wearables"/>
    <x v="702"/>
    <d v="2016-10-25T17: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
    <x v="2"/>
    <s v="wearables"/>
    <x v="703"/>
    <d v="2016-12-07T22:49:09"/>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6-12-22T04:37:48"/>
  </r>
  <r>
    <n v="705"/>
    <s v="SomnoScope"/>
    <s v="The closest thing ever to the Holy Grail of wearables technology"/>
    <n v="100000"/>
    <n v="977"/>
    <x v="2"/>
    <s v="NL"/>
    <s v="EUR"/>
    <n v="1484999278"/>
    <n v="1482407278"/>
    <b v="0"/>
    <n v="5"/>
    <b v="0"/>
    <s v="technology/wearables"/>
    <n v="9.7699999999999992E-3"/>
    <n v="195.4"/>
    <x v="2"/>
    <s v="wearables"/>
    <x v="705"/>
    <d v="2016-12-22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1-02T23:53:03"/>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7"/>
    <x v="2"/>
    <s v="wearables"/>
    <x v="707"/>
    <d v="2016-11-22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5"/>
    <x v="2"/>
    <s v="wearables"/>
    <x v="708"/>
    <d v="2014-07-15T13:56:40"/>
  </r>
  <r>
    <n v="709"/>
    <s v="lumiglove"/>
    <s v="A &quot;handheld&quot; light, which eases the way you illuminate objects and/or paths."/>
    <n v="15000"/>
    <n v="61"/>
    <x v="2"/>
    <s v="US"/>
    <s v="USD"/>
    <n v="1417741159"/>
    <n v="1415149159"/>
    <b v="0"/>
    <n v="2"/>
    <b v="0"/>
    <s v="technology/wearables"/>
    <n v="4.0666666666666663E-3"/>
    <n v="30.5"/>
    <x v="2"/>
    <s v="wearables"/>
    <x v="709"/>
    <d v="2014-11-05T00:59:19"/>
  </r>
  <r>
    <n v="710"/>
    <s v="Hate York Shirt 2.0"/>
    <s v="Shirts, so technologically advanced, they connect mentally to their audience upon sight."/>
    <n v="1200"/>
    <n v="0"/>
    <x v="2"/>
    <s v="CA"/>
    <s v="CAD"/>
    <n v="1408495440"/>
    <n v="1405640302"/>
    <b v="0"/>
    <n v="0"/>
    <b v="0"/>
    <s v="technology/wearables"/>
    <n v="0"/>
    <e v="#DIV/0!"/>
    <x v="2"/>
    <s v="wearables"/>
    <x v="710"/>
    <d v="2014-07-17T23:38:22"/>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
    <x v="2"/>
    <s v="wearables"/>
    <x v="711"/>
    <d v="2016-11-04T11: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1-15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5-06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19999999999993"/>
    <x v="2"/>
    <s v="wearables"/>
    <x v="714"/>
    <d v="2016-12-30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09-26T0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9"/>
    <x v="2"/>
    <s v="wearables"/>
    <x v="716"/>
    <d v="2014-10-28T15:48:27"/>
  </r>
  <r>
    <n v="717"/>
    <s v="cool air belt"/>
    <s v="Cool air flowing under clothing keeps you cool."/>
    <n v="100000"/>
    <n v="305"/>
    <x v="2"/>
    <s v="US"/>
    <s v="USD"/>
    <n v="1409949002"/>
    <n v="1407357002"/>
    <b v="0"/>
    <n v="4"/>
    <b v="0"/>
    <s v="technology/wearables"/>
    <n v="3.0500000000000002E-3"/>
    <n v="76.25"/>
    <x v="2"/>
    <s v="wearables"/>
    <x v="717"/>
    <d v="2014-08-06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1-17T20:17:2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09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9999999999994"/>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3"/>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6000000000001"/>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000000000001"/>
    <n v="99.77"/>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9"/>
    <n v="187.19"/>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1"/>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5"/>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7"/>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9999999999997"/>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9999999999994"/>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8"/>
    <x v="3"/>
    <s v="nonfiction"/>
    <x v="740"/>
    <d v="2015-06-07T03:31:22"/>
  </r>
  <r>
    <n v="741"/>
    <s v="reVILNA: the vilna ghetto project"/>
    <s v="A revolutionary digital mapping project of the Vilna Ghetto"/>
    <n v="13000"/>
    <n v="13293.8"/>
    <x v="0"/>
    <s v="US"/>
    <s v="USD"/>
    <n v="1370964806"/>
    <n v="1367940806"/>
    <b v="0"/>
    <n v="94"/>
    <b v="1"/>
    <s v="publishing/nonfiction"/>
    <n v="1.0226"/>
    <n v="141.41999999999999"/>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2"/>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3"/>
    <x v="3"/>
    <s v="nonfiction"/>
    <x v="745"/>
    <d v="2013-04-03T13:44:05"/>
  </r>
  <r>
    <n v="746"/>
    <s v="Attention: People With Body Parts"/>
    <s v="This is a book of letters. Letters to our body parts."/>
    <n v="2987"/>
    <n v="3318"/>
    <x v="0"/>
    <s v="US"/>
    <s v="USD"/>
    <n v="1348372740"/>
    <n v="1346806909"/>
    <b v="0"/>
    <n v="97"/>
    <b v="1"/>
    <s v="publishing/nonfiction"/>
    <n v="1.1108135252761968"/>
    <n v="34.21"/>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7"/>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4"/>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5"/>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7"/>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000000000000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1"/>
    <n v="51.47"/>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0-27T18:20:13"/>
  </r>
  <r>
    <n v="761"/>
    <s v="DONE WITH DEATH"/>
    <s v="The day Chuck died was the day everything changed. Now he has to save the afterlife from extinction or die again trying."/>
    <n v="5000"/>
    <n v="235"/>
    <x v="2"/>
    <s v="US"/>
    <s v="USD"/>
    <n v="1391364126"/>
    <n v="1388772126"/>
    <b v="0"/>
    <n v="6"/>
    <b v="0"/>
    <s v="publishing/fiction"/>
    <n v="4.7E-2"/>
    <n v="39.17"/>
    <x v="3"/>
    <s v="fiction"/>
    <x v="761"/>
    <d v="2014-01-03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1-16T20:36: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7-16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8-11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3"/>
    <x v="3"/>
    <s v="fiction"/>
    <x v="765"/>
    <d v="2014-09-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1-17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4-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1-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5"/>
    <x v="3"/>
    <s v="fiction"/>
    <x v="769"/>
    <d v="2013-11-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1-15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5-12-11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09-12T01:21:59"/>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4-06T17:39:4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1-24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1-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
    <x v="3"/>
    <s v="fiction"/>
    <x v="776"/>
    <d v="2015-09-03T16:27:2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0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3-31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7"/>
    <x v="3"/>
    <s v="fiction"/>
    <x v="779"/>
    <d v="2010-09-15T16:25:05"/>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9"/>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000000000001"/>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9"/>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6000000000001"/>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5"/>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6"/>
    <x v="4"/>
    <s v="rock"/>
    <x v="791"/>
    <d v="2013-10-10T18:44:06"/>
  </r>
  <r>
    <n v="792"/>
    <s v="&quot;Believable Lies&quot; - The Album"/>
    <s v="Rock n' Roll about the intersection of lies and belief: the Believable Lie."/>
    <n v="2500"/>
    <n v="2511.11"/>
    <x v="0"/>
    <s v="US"/>
    <s v="USD"/>
    <n v="1383861483"/>
    <n v="1381265883"/>
    <b v="0"/>
    <n v="60"/>
    <b v="1"/>
    <s v="music/rock"/>
    <n v="1.0044440000000001"/>
    <n v="41.85"/>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3"/>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4"/>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2"/>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8"/>
    <n v="43.73"/>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999999999999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1"/>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6"/>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5-27T19:45:12"/>
  </r>
  <r>
    <n v="806"/>
    <s v="Golden Animals NEW Album!"/>
    <s v="Help Golden Animals finish their NEW Album!"/>
    <n v="8000"/>
    <n v="8355"/>
    <x v="0"/>
    <s v="US"/>
    <s v="USD"/>
    <n v="1315413339"/>
    <n v="1312821339"/>
    <b v="0"/>
    <n v="71"/>
    <b v="1"/>
    <s v="music/rock"/>
    <n v="1.0443750000000001"/>
    <n v="117.68"/>
    <x v="4"/>
    <s v="rock"/>
    <x v="806"/>
    <d v="2011-08-08T16:35:39"/>
  </r>
  <r>
    <n v="807"/>
    <s v="Sic Vita - New EP Release - 2017"/>
    <s v="Join the Sic Vita family and lend a hand as we create a new album!"/>
    <n v="4000"/>
    <n v="4205"/>
    <x v="0"/>
    <s v="US"/>
    <s v="USD"/>
    <n v="1488333600"/>
    <n v="1485270311"/>
    <b v="0"/>
    <n v="57"/>
    <b v="1"/>
    <s v="music/rock"/>
    <n v="1.05125"/>
    <n v="73.7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
    <x v="4"/>
    <s v="rock"/>
    <x v="808"/>
    <d v="2014-11-19T02:24:46"/>
  </r>
  <r>
    <n v="809"/>
    <s v="Peter's New Album!!"/>
    <s v="Acknowledged songwriter looking to record album of new songs to secure a Publishing Contract"/>
    <n v="4000"/>
    <n v="4151"/>
    <x v="0"/>
    <s v="US"/>
    <s v="USD"/>
    <n v="1390161630"/>
    <n v="1387569630"/>
    <b v="0"/>
    <n v="52"/>
    <b v="1"/>
    <s v="music/rock"/>
    <n v="1.03775"/>
    <n v="79.83"/>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8-02T01:21:02"/>
  </r>
  <r>
    <n v="811"/>
    <s v="Love Water Tour"/>
    <s v="We need your financial support to cover the tour costs!  (Sound, lights, travel, stage design)"/>
    <n v="1000"/>
    <n v="1040"/>
    <x v="0"/>
    <s v="US"/>
    <s v="USD"/>
    <n v="1373475120"/>
    <n v="1371569202"/>
    <b v="0"/>
    <n v="12"/>
    <b v="1"/>
    <s v="music/rock"/>
    <n v="1.04"/>
    <n v="86.67"/>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1"/>
    <x v="4"/>
    <s v="rock"/>
    <x v="812"/>
    <d v="2013-01-08T00:25:52"/>
  </r>
  <r>
    <n v="813"/>
    <s v="Rules of Civility and Decent Behavior"/>
    <s v="A pre order campaign to fund the pressing of our second full length vinyl LP"/>
    <n v="1500"/>
    <n v="2399.94"/>
    <x v="0"/>
    <s v="US"/>
    <s v="USD"/>
    <n v="1342825365"/>
    <n v="1340233365"/>
    <b v="0"/>
    <n v="96"/>
    <b v="1"/>
    <s v="music/rock"/>
    <n v="1.59996"/>
    <n v="25"/>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
    <x v="4"/>
    <s v="rock"/>
    <x v="814"/>
    <d v="2011-05-16T17:50:01"/>
  </r>
  <r>
    <n v="815"/>
    <s v="Some Late Help for The Early Reset"/>
    <s v="Be a part of helping The Early Reset finish their new 7 song EP."/>
    <n v="4000"/>
    <n v="4280"/>
    <x v="0"/>
    <s v="US"/>
    <s v="USD"/>
    <n v="1414879303"/>
    <n v="1412287303"/>
    <b v="0"/>
    <n v="43"/>
    <b v="1"/>
    <s v="music/rock"/>
    <n v="1.07"/>
    <n v="99.53"/>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2"/>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
    <x v="4"/>
    <s v="rock"/>
    <x v="818"/>
    <d v="2012-07-30T21:11:21"/>
  </r>
  <r>
    <n v="819"/>
    <s v="Winter Tour"/>
    <s v="We are touring the Southeast in support of our new EP"/>
    <n v="400"/>
    <n v="435"/>
    <x v="0"/>
    <s v="US"/>
    <s v="USD"/>
    <n v="1387601040"/>
    <n v="1386806254"/>
    <b v="0"/>
    <n v="14"/>
    <b v="1"/>
    <s v="music/rock"/>
    <n v="1.0874999999999999"/>
    <n v="31.07"/>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
    <n v="70.55"/>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3"/>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49999999999999"/>
    <n v="43.52"/>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2"/>
    <x v="4"/>
    <s v="rock"/>
    <x v="824"/>
    <d v="2010-03-13T05:48:38"/>
  </r>
  <r>
    <n v="825"/>
    <s v="KILL FREEMAN"/>
    <s v="Kickstarting Kill Freeman independently. Help fund the New Record, Video and Live Shows."/>
    <n v="12500"/>
    <n v="12554"/>
    <x v="0"/>
    <s v="US"/>
    <s v="USD"/>
    <n v="1351495284"/>
    <n v="1349335284"/>
    <b v="0"/>
    <n v="99"/>
    <b v="1"/>
    <s v="music/rock"/>
    <n v="1.0043200000000001"/>
    <n v="126.81"/>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8"/>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6"/>
    <x v="4"/>
    <s v="rock"/>
    <x v="830"/>
    <d v="2013-02-20T12:37:05"/>
  </r>
  <r>
    <n v="831"/>
    <s v="Let The 7Horse Run!"/>
    <s v="7Horse is a new band with a self-funded album and a show they want to rock in your town!"/>
    <n v="1500"/>
    <n v="3500"/>
    <x v="0"/>
    <s v="US"/>
    <s v="USD"/>
    <n v="1335540694"/>
    <n v="1332948694"/>
    <b v="0"/>
    <n v="20"/>
    <b v="1"/>
    <s v="music/rock"/>
    <n v="2.3333333333333335"/>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
    <x v="4"/>
    <s v="rock"/>
    <x v="832"/>
    <d v="2011-11-22T16:12:15"/>
  </r>
  <r>
    <n v="833"/>
    <s v="Ragman Rolls"/>
    <s v="This is an American rock album."/>
    <n v="6000"/>
    <n v="6100"/>
    <x v="0"/>
    <s v="US"/>
    <s v="USD"/>
    <n v="1397941475"/>
    <n v="1395349475"/>
    <b v="0"/>
    <n v="41"/>
    <b v="1"/>
    <s v="music/rock"/>
    <n v="1.0166666666666666"/>
    <n v="148.78"/>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3"/>
    <x v="4"/>
    <s v="rock"/>
    <x v="835"/>
    <d v="2012-04-06T10:59:18"/>
  </r>
  <r>
    <n v="836"/>
    <s v="DESMADRE Full Album + Press Kit"/>
    <s v="An album you can bring home to mom."/>
    <n v="5000"/>
    <n v="5046.5200000000004"/>
    <x v="0"/>
    <s v="US"/>
    <s v="USD"/>
    <n v="1381108918"/>
    <n v="1378516918"/>
    <b v="0"/>
    <n v="46"/>
    <b v="1"/>
    <s v="music/rock"/>
    <n v="1.009304"/>
    <n v="109.71"/>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
    <n v="60.74"/>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8"/>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30000000000003"/>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1"/>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
    <x v="4"/>
    <s v="metal"/>
    <x v="846"/>
    <d v="2014-02-24T09:24:15"/>
  </r>
  <r>
    <n v="847"/>
    <s v="CENTROPYMUSIC"/>
    <s v="MUSIC WITH MEANING!  MUSIC THAT MATTERS!!!"/>
    <n v="10"/>
    <n v="10"/>
    <x v="0"/>
    <s v="US"/>
    <s v="USD"/>
    <n v="1436555376"/>
    <n v="1433963376"/>
    <b v="0"/>
    <n v="1"/>
    <b v="1"/>
    <s v="music/metal"/>
    <n v="1"/>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5"/>
    <n v="46.67"/>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5"/>
    <n v="37.270000000000003"/>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8"/>
    <n v="59.26"/>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
    <x v="4"/>
    <s v="metal"/>
    <x v="856"/>
    <d v="2016-08-27T07:29:16"/>
  </r>
  <r>
    <n v="857"/>
    <s v="A Reason To Breathe - DEBUT ALBUM"/>
    <s v="Modern Post-Hardcore/Electro music (Hardstyle, EDM, Trap, Dubstep, Dembow, House)."/>
    <n v="1200"/>
    <n v="1200"/>
    <x v="0"/>
    <s v="ES"/>
    <s v="EUR"/>
    <n v="1448463431"/>
    <n v="1444831031"/>
    <b v="0"/>
    <n v="24"/>
    <b v="1"/>
    <s v="music/metal"/>
    <n v="1"/>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4"/>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2"/>
    <x v="4"/>
    <s v="jazz"/>
    <x v="860"/>
    <d v="2013-10-23T11: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8-17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0-12T13: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1-13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8"/>
    <x v="4"/>
    <s v="jazz"/>
    <x v="864"/>
    <d v="2013-09-24T02:33:58"/>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2-11-17T18:33:17"/>
  </r>
  <r>
    <n v="866"/>
    <s v="California Dreamin' Tour 2015"/>
    <s v="Drivetime heads to Cali for summer tour supported by @Smoothjazz.com &amp; @JJZPhilly  #Spaghettini #The Roxy"/>
    <n v="3500"/>
    <n v="640"/>
    <x v="2"/>
    <s v="US"/>
    <s v="USD"/>
    <n v="1425136200"/>
    <n v="1421853518"/>
    <b v="0"/>
    <n v="11"/>
    <b v="0"/>
    <s v="music/jazz"/>
    <n v="0.18285714285714286"/>
    <n v="58.18"/>
    <x v="4"/>
    <s v="jazz"/>
    <x v="866"/>
    <d v="2015-01-21T15:18: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
    <x v="4"/>
    <s v="jazz"/>
    <x v="867"/>
    <d v="2009-10-02T02:31:4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3-12-08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7"/>
    <x v="4"/>
    <s v="jazz"/>
    <x v="869"/>
    <d v="2013-03-09T20: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02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
    <x v="4"/>
    <s v="jazz"/>
    <x v="871"/>
    <d v="2013-10-30T13: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1-24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0-02T04: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
    <x v="4"/>
    <s v="jazz"/>
    <x v="874"/>
    <d v="2013-04-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01T17:22:11"/>
  </r>
  <r>
    <n v="876"/>
    <s v="Sound Of Dobells"/>
    <s v="What was the greatest record shop ever?  DOBELLS!"/>
    <n v="3152"/>
    <n v="1286"/>
    <x v="2"/>
    <s v="GB"/>
    <s v="GBP"/>
    <n v="1359978927"/>
    <n v="1357127727"/>
    <b v="0"/>
    <n v="45"/>
    <b v="0"/>
    <s v="music/jazz"/>
    <n v="0.40799492385786801"/>
    <n v="28.58"/>
    <x v="4"/>
    <s v="jazz"/>
    <x v="876"/>
    <d v="2013-01-02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9"/>
    <x v="4"/>
    <s v="jazz"/>
    <x v="877"/>
    <d v="2013-11-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1-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7"/>
    <x v="4"/>
    <s v="jazz"/>
    <x v="879"/>
    <d v="2012-05-0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3"/>
    <x v="4"/>
    <s v="indie rock"/>
    <x v="880"/>
    <d v="2012-09-27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1-11-30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
    <x v="4"/>
    <s v="indie rock"/>
    <x v="882"/>
    <d v="2011-08-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8"/>
    <x v="4"/>
    <s v="indie rock"/>
    <x v="883"/>
    <d v="2016-01-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3-13T19:15:46"/>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
    <x v="4"/>
    <s v="indie rock"/>
    <x v="885"/>
    <d v="2016-12-0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9"/>
    <x v="4"/>
    <s v="indie rock"/>
    <x v="886"/>
    <d v="2016-08-21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4-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7-27T18:04:45"/>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09-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0-22T16: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9"/>
    <x v="4"/>
    <s v="indie rock"/>
    <x v="891"/>
    <d v="2014-07-22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
    <x v="4"/>
    <s v="indie rock"/>
    <x v="892"/>
    <d v="2010-05-06T04:48:03"/>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3-02T21: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
    <x v="4"/>
    <s v="indie rock"/>
    <x v="894"/>
    <d v="2016-05-06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6"/>
    <x v="4"/>
    <s v="indie rock"/>
    <x v="895"/>
    <d v="2010-09-10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
    <x v="4"/>
    <s v="indie rock"/>
    <x v="896"/>
    <d v="2015-08-02T20:57:0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0-29T16: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1-12-01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4-13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2-29T20: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4-23T19:28:34"/>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7-09T23:10:2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8-28T19:06:2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
    <x v="4"/>
    <s v="jazz"/>
    <x v="904"/>
    <d v="2015-12-04T01:55:37"/>
  </r>
  <r>
    <n v="905"/>
    <s v="Jazz For Everyone!"/>
    <s v="Working hard to get into the studio to record, produce, and edit my break out CD. I hope to realize my vision!"/>
    <n v="6500"/>
    <n v="196"/>
    <x v="2"/>
    <s v="US"/>
    <s v="USD"/>
    <n v="1295847926"/>
    <n v="1290663926"/>
    <b v="0"/>
    <n v="6"/>
    <b v="0"/>
    <s v="music/jazz"/>
    <n v="3.0153846153846153E-2"/>
    <n v="32.67"/>
    <x v="4"/>
    <s v="jazz"/>
    <x v="905"/>
    <d v="2010-11-25T05:45:26"/>
  </r>
  <r>
    <n v="906"/>
    <s v="24th Music Presents Channeling Motown (Live)"/>
    <s v="The DMV's most respected saxophonist pay tribute to Motown."/>
    <n v="15000"/>
    <n v="0"/>
    <x v="2"/>
    <s v="US"/>
    <s v="USD"/>
    <n v="1394681590"/>
    <n v="1392093190"/>
    <b v="0"/>
    <n v="0"/>
    <b v="0"/>
    <s v="music/jazz"/>
    <n v="0"/>
    <e v="#DIV/0!"/>
    <x v="4"/>
    <s v="jazz"/>
    <x v="906"/>
    <d v="2014-02-11T04:33:10"/>
  </r>
  <r>
    <n v="907"/>
    <s v="Greg Chambers Saxophone CD"/>
    <s v="Greg Chambers' self-titled CD needs support for post production, replication, and promotion."/>
    <n v="2900"/>
    <n v="0"/>
    <x v="2"/>
    <s v="US"/>
    <s v="USD"/>
    <n v="1315715823"/>
    <n v="1313123823"/>
    <b v="0"/>
    <n v="0"/>
    <b v="0"/>
    <s v="music/jazz"/>
    <n v="0"/>
    <e v="#DIV/0!"/>
    <x v="4"/>
    <s v="jazz"/>
    <x v="907"/>
    <d v="2011-08-12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6-11T19:14:15"/>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6-21T16:34: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1-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03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0-12T0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
    <x v="4"/>
    <s v="jazz"/>
    <x v="913"/>
    <d v="2012-04-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7-26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7"/>
    <x v="4"/>
    <s v="jazz"/>
    <x v="915"/>
    <d v="2012-01-29T16:18:34"/>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09-13T20:28:54"/>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6-12T22:38:5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1-01T21:59:21"/>
  </r>
  <r>
    <n v="919"/>
    <s v="Jazz CD:  Out of The Blue"/>
    <s v="Cool jazz with a New Orleans flavor."/>
    <n v="20000"/>
    <n v="100"/>
    <x v="2"/>
    <s v="US"/>
    <s v="USD"/>
    <n v="1355930645"/>
    <n v="1352906645"/>
    <b v="0"/>
    <n v="1"/>
    <b v="0"/>
    <s v="music/jazz"/>
    <n v="5.0000000000000001E-3"/>
    <n v="100"/>
    <x v="4"/>
    <s v="jazz"/>
    <x v="919"/>
    <d v="2012-11-14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0-15T16: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0-31T04: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
    <x v="4"/>
    <s v="jazz"/>
    <x v="922"/>
    <d v="2014-08-27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0-22T23: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1-14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0-28T21: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6-09T00:28:50"/>
  </r>
  <r>
    <n v="927"/>
    <s v="JETRO DA SILVA FUNK PROJECT"/>
    <s v="Studio CD/DVD Solo project of Pianist &amp; Keyboardist Jetro da Silva"/>
    <n v="20000"/>
    <n v="0"/>
    <x v="2"/>
    <s v="US"/>
    <s v="USD"/>
    <n v="1337024695"/>
    <n v="1334432695"/>
    <b v="0"/>
    <n v="0"/>
    <b v="0"/>
    <s v="music/jazz"/>
    <n v="0"/>
    <e v="#DIV/0!"/>
    <x v="4"/>
    <s v="jazz"/>
    <x v="927"/>
    <d v="2012-04-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09-28T20:41:53"/>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3-10T05: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5-14T21:58:26"/>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
    <x v="4"/>
    <s v="jazz"/>
    <x v="931"/>
    <d v="2014-02-10T08:38:22"/>
  </r>
  <r>
    <n v="932"/>
    <s v="Mandy Harvey Christmas Album"/>
    <s v="Help me to create my 3rd album, a Christmas CD with 16 Holiday/Original favorites!"/>
    <n v="9500"/>
    <n v="1381"/>
    <x v="2"/>
    <s v="US"/>
    <s v="USD"/>
    <n v="1363990545"/>
    <n v="1360106145"/>
    <b v="0"/>
    <n v="30"/>
    <b v="0"/>
    <s v="music/jazz"/>
    <n v="0.14536842105263159"/>
    <n v="46.03"/>
    <x v="4"/>
    <s v="jazz"/>
    <x v="932"/>
    <d v="2013-02-05T23: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3-13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7"/>
    <x v="4"/>
    <s v="jazz"/>
    <x v="934"/>
    <d v="2014-04-04T17:41:2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5-12-30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1-12-06T00:34:49"/>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0-04T19: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8-03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5-22T18:18:58"/>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9"/>
    <x v="2"/>
    <s v="wearables"/>
    <x v="940"/>
    <d v="2015-06-27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0000000000003"/>
    <x v="2"/>
    <s v="wearables"/>
    <x v="941"/>
    <d v="2017-01-11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1-13T20:14:20"/>
  </r>
  <r>
    <n v="943"/>
    <s v="SleepMode"/>
    <s v="A mask for home or travel that will give you the best, undisturbed sleep of your life."/>
    <n v="3000"/>
    <n v="289"/>
    <x v="2"/>
    <s v="US"/>
    <s v="USD"/>
    <n v="1480438905"/>
    <n v="1477843305"/>
    <b v="0"/>
    <n v="12"/>
    <b v="0"/>
    <s v="technology/wearables"/>
    <n v="9.633333333333334E-2"/>
    <n v="24.08"/>
    <x v="2"/>
    <s v="wearables"/>
    <x v="943"/>
    <d v="2016-10-30T16: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1"/>
    <x v="2"/>
    <s v="wearables"/>
    <x v="944"/>
    <d v="2016-03-15T14:00:5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6-12-28T20:57:06"/>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8-10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5-01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2-11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5-12-23T01:02:56"/>
  </r>
  <r>
    <n v="950"/>
    <s v="EZC Smartlight"/>
    <s v="Rider worn tail light brake light. Adheres to virtually any coat, jacket or vest. Stays on even when you get off."/>
    <n v="5000"/>
    <n v="1402"/>
    <x v="2"/>
    <s v="CA"/>
    <s v="CAD"/>
    <n v="1453053661"/>
    <n v="1450461661"/>
    <b v="0"/>
    <n v="24"/>
    <b v="0"/>
    <s v="technology/wearables"/>
    <n v="0.28039999999999998"/>
    <n v="58.42"/>
    <x v="2"/>
    <s v="wearables"/>
    <x v="950"/>
    <d v="2015-12-18T18:01:01"/>
  </r>
  <r>
    <n v="951"/>
    <s v="Smart Harness"/>
    <s v="Revolutionizing the way we walk our dogs!"/>
    <n v="50000"/>
    <n v="19195"/>
    <x v="2"/>
    <s v="US"/>
    <s v="USD"/>
    <n v="1465054872"/>
    <n v="1461166872"/>
    <b v="0"/>
    <n v="121"/>
    <b v="0"/>
    <s v="technology/wearables"/>
    <n v="0.38390000000000002"/>
    <n v="158.63999999999999"/>
    <x v="2"/>
    <s v="wearables"/>
    <x v="951"/>
    <d v="2016-04-20T15:41:12"/>
  </r>
  <r>
    <n v="952"/>
    <s v="Audionoggin - Join the Earvolution"/>
    <s v="Audionoggin: Wireless personal surround sound for the athlete in everyone."/>
    <n v="49000"/>
    <n v="19572"/>
    <x v="2"/>
    <s v="US"/>
    <s v="USD"/>
    <n v="1479483812"/>
    <n v="1476888212"/>
    <b v="0"/>
    <n v="196"/>
    <b v="0"/>
    <s v="technology/wearables"/>
    <n v="0.39942857142857141"/>
    <n v="99.86"/>
    <x v="2"/>
    <s v="wearables"/>
    <x v="952"/>
    <d v="2016-10-19T14: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4-12-26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
    <x v="2"/>
    <s v="wearables"/>
    <x v="954"/>
    <d v="2015-07-09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
    <x v="2"/>
    <s v="wearables"/>
    <x v="955"/>
    <d v="2016-08-04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5"/>
    <x v="2"/>
    <s v="wearables"/>
    <x v="956"/>
    <d v="2015-02-25T21:55:59"/>
  </r>
  <r>
    <n v="957"/>
    <s v="DUALBAND, the Leather NFC Smart Watch Band"/>
    <s v="A Leather Smart watch Band, that NEVER needs to be charged for only $37!"/>
    <n v="12000"/>
    <n v="233"/>
    <x v="2"/>
    <s v="US"/>
    <s v="USD"/>
    <n v="1479392133"/>
    <n v="1476710133"/>
    <b v="0"/>
    <n v="7"/>
    <b v="0"/>
    <s v="technology/wearables"/>
    <n v="1.9416666666666665E-2"/>
    <n v="33.29"/>
    <x v="2"/>
    <s v="wearables"/>
    <x v="957"/>
    <d v="2016-10-17T13: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
    <x v="2"/>
    <s v="wearables"/>
    <x v="958"/>
    <d v="2015-03-19T19:16:03"/>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3"/>
    <x v="2"/>
    <s v="wearables"/>
    <x v="959"/>
    <d v="2014-12-20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
    <x v="2"/>
    <s v="wearables"/>
    <x v="960"/>
    <d v="2017-01-31T15: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
    <x v="2"/>
    <s v="wearables"/>
    <x v="961"/>
    <d v="2017-01-05T16:38:55"/>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39999999999998"/>
    <x v="2"/>
    <s v="wearables"/>
    <x v="962"/>
    <d v="2016-01-04T17:05:53"/>
  </r>
  <r>
    <n v="963"/>
    <s v="The Ultimate Learning Center"/>
    <s v="WE are molding an educated, motivated, non violent GENERATION!"/>
    <n v="35000"/>
    <n v="377"/>
    <x v="2"/>
    <s v="US"/>
    <s v="USD"/>
    <n v="1476717319"/>
    <n v="1473693319"/>
    <b v="0"/>
    <n v="9"/>
    <b v="0"/>
    <s v="technology/wearables"/>
    <n v="1.0771428571428571E-2"/>
    <n v="41.89"/>
    <x v="2"/>
    <s v="wearables"/>
    <x v="963"/>
    <d v="2016-09-12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
    <x v="2"/>
    <s v="wearables"/>
    <x v="964"/>
    <d v="2015-07-23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7"/>
    <x v="2"/>
    <s v="wearables"/>
    <x v="965"/>
    <d v="2016-09-24T00:24:0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09-06T15:15:32"/>
  </r>
  <r>
    <n v="967"/>
    <s v="Better Beanie"/>
    <s v="Better Beanie is the new therapeutic wearable designed to assist you while keeping your hands free."/>
    <n v="20000"/>
    <n v="3562"/>
    <x v="2"/>
    <s v="US"/>
    <s v="USD"/>
    <n v="1461301574"/>
    <n v="1456121174"/>
    <b v="0"/>
    <n v="81"/>
    <b v="0"/>
    <s v="technology/wearables"/>
    <n v="0.17810000000000001"/>
    <n v="43.98"/>
    <x v="2"/>
    <s v="wearables"/>
    <x v="967"/>
    <d v="2016-02-22T06: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7-16T20:20:34"/>
  </r>
  <r>
    <n v="969"/>
    <s v="Make 100 | Geek &amp; Chic: Smart Safety Jewelry."/>
    <s v="Geek &amp; Chic Smart Jewelry Collection, Wearables Meet Style!"/>
    <n v="30000"/>
    <n v="14000"/>
    <x v="2"/>
    <s v="MX"/>
    <s v="MXN"/>
    <n v="1486624607"/>
    <n v="1483773407"/>
    <b v="0"/>
    <n v="11"/>
    <b v="0"/>
    <s v="technology/wearables"/>
    <n v="0.46666666666666667"/>
    <n v="1272.73"/>
    <x v="2"/>
    <s v="wearables"/>
    <x v="969"/>
    <d v="2017-01-07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6-12-17T05:17:3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4-17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999999999999"/>
    <x v="2"/>
    <s v="wearables"/>
    <x v="972"/>
    <d v="2014-08-05T20:46:3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8"/>
    <x v="2"/>
    <s v="wearables"/>
    <x v="973"/>
    <d v="2015-09-10T0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
    <x v="2"/>
    <s v="wearables"/>
    <x v="974"/>
    <d v="2016-02-24T17: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3"/>
    <x v="2"/>
    <s v="wearables"/>
    <x v="975"/>
    <d v="2016-04-29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6-30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1-22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4"/>
    <x v="2"/>
    <s v="wearables"/>
    <x v="978"/>
    <d v="2016-01-26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4"/>
    <x v="2"/>
    <s v="wearables"/>
    <x v="979"/>
    <d v="2016-05-16T10:00: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4"/>
    <x v="2"/>
    <s v="wearables"/>
    <x v="980"/>
    <d v="2014-10-16T21: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7-10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09-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
    <x v="2"/>
    <s v="wearables"/>
    <x v="983"/>
    <d v="2016-07-23T16:01:25"/>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
    <x v="2"/>
    <s v="wearables"/>
    <x v="984"/>
    <d v="2015-02-26T02: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9"/>
    <x v="2"/>
    <s v="wearables"/>
    <x v="985"/>
    <d v="2015-12-01T23:13:3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7"/>
    <x v="2"/>
    <s v="wearables"/>
    <x v="986"/>
    <d v="2015-11-16T18:25: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2"/>
    <x v="2"/>
    <s v="wearables"/>
    <x v="987"/>
    <d v="2014-05-14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09-01T08:33:45"/>
  </r>
  <r>
    <n v="989"/>
    <s v="Power Rope"/>
    <s v="The most useful phone charger you will ever buy"/>
    <n v="10000"/>
    <n v="1677"/>
    <x v="2"/>
    <s v="US"/>
    <s v="USD"/>
    <n v="1475101495"/>
    <n v="1472509495"/>
    <b v="0"/>
    <n v="32"/>
    <b v="0"/>
    <s v="technology/wearables"/>
    <n v="0.16769999999999999"/>
    <n v="52.41"/>
    <x v="2"/>
    <s v="wearables"/>
    <x v="989"/>
    <d v="2016-08-29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8-04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9"/>
    <x v="2"/>
    <s v="wearables"/>
    <x v="991"/>
    <d v="2016-06-17T18:09:48"/>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3-08T22: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6"/>
    <x v="2"/>
    <s v="wearables"/>
    <x v="993"/>
    <d v="2016-10-09T23:09:2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
    <x v="2"/>
    <s v="wearables"/>
    <x v="994"/>
    <d v="2014-10-09T06:18:5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7"/>
    <x v="2"/>
    <s v="wearables"/>
    <x v="995"/>
    <d v="2014-11-04T22:34:4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6-27T20:47:40"/>
  </r>
  <r>
    <n v="997"/>
    <s v="iPhanny"/>
    <s v="The iPhanny keeps your iPhone 6 safe from bending in those dangerous pants pockets."/>
    <n v="5000"/>
    <n v="65"/>
    <x v="2"/>
    <s v="US"/>
    <s v="USD"/>
    <n v="1417145297"/>
    <n v="1414549697"/>
    <b v="0"/>
    <n v="8"/>
    <b v="0"/>
    <s v="technology/wearables"/>
    <n v="1.2999999999999999E-2"/>
    <n v="8.1300000000000008"/>
    <x v="2"/>
    <s v="wearables"/>
    <x v="997"/>
    <d v="2014-10-29T0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3"/>
    <x v="2"/>
    <s v="wearables"/>
    <x v="998"/>
    <d v="2015-10-05T04: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8"/>
    <x v="2"/>
    <s v="wearables"/>
    <x v="999"/>
    <d v="2014-10-14T07:11:3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5000000000001"/>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7"/>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5"/>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6"/>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90000000000006"/>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0000000000001E-2"/>
    <n v="88.71"/>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8"/>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1"/>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8"/>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9999999999994"/>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7"/>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9"/>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0000000000005"/>
    <x v="4"/>
    <s v="electronic music"/>
    <x v="1029"/>
    <d v="2015-02-09T17:05:07"/>
  </r>
  <r>
    <n v="1030"/>
    <s v="The Gothsicles - I FEEL SICLE"/>
    <s v="Help fund the latest Gothsicles mega-album, I FEEL SICLE!"/>
    <n v="2000"/>
    <n v="6842"/>
    <x v="0"/>
    <s v="US"/>
    <s v="USD"/>
    <n v="1473680149"/>
    <n v="1472470549"/>
    <b v="0"/>
    <n v="159"/>
    <b v="1"/>
    <s v="music/electronic music"/>
    <n v="3.4209999999999998"/>
    <n v="43.03"/>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
    <x v="4"/>
    <s v="electronic music"/>
    <x v="1031"/>
    <d v="2015-11-16T18:20:10"/>
  </r>
  <r>
    <n v="1032"/>
    <s v="Phantom Ship / Coastal (Album Preorder)"/>
    <s v="Ideal for living rooms and open spaces."/>
    <n v="5400"/>
    <n v="5858.84"/>
    <x v="0"/>
    <s v="US"/>
    <s v="USD"/>
    <n v="1466697625"/>
    <n v="1464105625"/>
    <b v="0"/>
    <n v="96"/>
    <b v="1"/>
    <s v="music/electronic music"/>
    <n v="1.0849703703703704"/>
    <n v="61.03"/>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9999999999997"/>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6"/>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4"/>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8-16T01:16:29"/>
  </r>
  <r>
    <n v="1049"/>
    <s v="J1 (Canceled)"/>
    <s v="------"/>
    <n v="12000"/>
    <n v="0"/>
    <x v="1"/>
    <s v="US"/>
    <s v="USD"/>
    <n v="1455272445"/>
    <n v="1452680445"/>
    <b v="0"/>
    <n v="0"/>
    <b v="0"/>
    <s v="journalism/audio"/>
    <n v="0"/>
    <e v="#DIV/0!"/>
    <x v="5"/>
    <s v="audio"/>
    <x v="1049"/>
    <d v="2016-01-13T10:20:45"/>
  </r>
  <r>
    <n v="1050"/>
    <s v="The (Secular) Barbershop Podcast (Canceled)"/>
    <s v="Secularism is on the rise and I hear you.Talk to me."/>
    <n v="2500"/>
    <n v="0"/>
    <x v="1"/>
    <s v="US"/>
    <s v="USD"/>
    <n v="1442257677"/>
    <n v="1439665677"/>
    <b v="0"/>
    <n v="0"/>
    <b v="0"/>
    <s v="journalism/audio"/>
    <n v="0"/>
    <e v="#DI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2-12T21:37:23"/>
  </r>
  <r>
    <n v="1059"/>
    <s v="Voice Over Artist (Canceled)"/>
    <s v="Turning myself into a vocal artist."/>
    <n v="1100"/>
    <n v="0"/>
    <x v="1"/>
    <s v="US"/>
    <s v="USD"/>
    <n v="1426269456"/>
    <n v="1423681056"/>
    <b v="0"/>
    <n v="0"/>
    <b v="0"/>
    <s v="journalism/audio"/>
    <n v="0"/>
    <e v="#DI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3-16T21:54:53"/>
  </r>
  <r>
    <n v="1061"/>
    <s v="Chat Box 23 (Canceled)"/>
    <s v="T.O., Adi &amp; Mercedes discuss their point of views, women's issues &amp; Hollywood Hotties."/>
    <n v="4000"/>
    <n v="0"/>
    <x v="1"/>
    <s v="US"/>
    <s v="USD"/>
    <n v="1462150800"/>
    <n v="1456987108"/>
    <b v="0"/>
    <n v="0"/>
    <b v="0"/>
    <s v="journalism/audio"/>
    <n v="0"/>
    <e v="#DIV/0!"/>
    <x v="5"/>
    <s v="audio"/>
    <x v="1061"/>
    <d v="2016-03-03T06:38:28"/>
  </r>
  <r>
    <n v="1062"/>
    <s v="RETURNING AT A LATER DATE"/>
    <s v="SEE US ON PATREON www.badgirlartwork.com"/>
    <n v="199"/>
    <n v="190"/>
    <x v="1"/>
    <s v="US"/>
    <s v="USD"/>
    <n v="1468351341"/>
    <n v="1467746541"/>
    <b v="0"/>
    <n v="4"/>
    <b v="0"/>
    <s v="journalism/audio"/>
    <n v="0.95477386934673369"/>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7"/>
    <x v="6"/>
    <s v="video games"/>
    <x v="1064"/>
    <d v="2013-05-23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1-22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30000000000003"/>
    <x v="6"/>
    <s v="video games"/>
    <x v="1066"/>
    <d v="2013-06-20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1-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3-11T08:54:24"/>
  </r>
  <r>
    <n v="1069"/>
    <s v="Until The End (PC, Mac, and Linux)"/>
    <s v="A run-n-gun zombie survival game where you scavenge for items to make the night a little less scary."/>
    <n v="2200"/>
    <n v="850"/>
    <x v="2"/>
    <s v="US"/>
    <s v="USD"/>
    <n v="1385447459"/>
    <n v="1382679059"/>
    <b v="0"/>
    <n v="21"/>
    <b v="0"/>
    <s v="games/video games"/>
    <n v="0.38636363636363635"/>
    <n v="40.479999999999997"/>
    <x v="6"/>
    <s v="video games"/>
    <x v="1069"/>
    <d v="2013-10-25T05: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1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0-18T18: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1-06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09-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7"/>
    <x v="6"/>
    <s v="video games"/>
    <x v="1074"/>
    <d v="2013-12-05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4-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
    <x v="6"/>
    <s v="video games"/>
    <x v="1076"/>
    <d v="2014-07-18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8"/>
    <x v="6"/>
    <s v="video games"/>
    <x v="1077"/>
    <d v="2015-12-15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6-07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7"/>
    <x v="6"/>
    <s v="video games"/>
    <x v="1079"/>
    <d v="2016-04-19T13:35:36"/>
  </r>
  <r>
    <n v="1080"/>
    <s v="Skullforge: The Hunt"/>
    <s v="A fantasy action RPG which follows an elven ex-slave on a journey of magic, revenge, intrigue, and deceit."/>
    <n v="20000"/>
    <n v="1821"/>
    <x v="2"/>
    <s v="US"/>
    <s v="USD"/>
    <n v="1399778333"/>
    <n v="1397186333"/>
    <b v="0"/>
    <n v="98"/>
    <b v="0"/>
    <s v="games/video games"/>
    <n v="9.1050000000000006E-2"/>
    <n v="18.579999999999998"/>
    <x v="6"/>
    <s v="video games"/>
    <x v="1080"/>
    <d v="2014-04-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4-12-29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70000000000002"/>
    <x v="6"/>
    <s v="video games"/>
    <x v="1082"/>
    <d v="2012-07-11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6-03T15:49:43"/>
  </r>
  <r>
    <n v="1084"/>
    <s v="My own channel"/>
    <s v="I want to start my own channel for gaming"/>
    <n v="550"/>
    <n v="0"/>
    <x v="2"/>
    <s v="US"/>
    <s v="USD"/>
    <n v="1407534804"/>
    <n v="1404942804"/>
    <b v="0"/>
    <n v="0"/>
    <b v="0"/>
    <s v="games/video games"/>
    <n v="0"/>
    <e v="#DIV/0!"/>
    <x v="6"/>
    <s v="video games"/>
    <x v="1084"/>
    <d v="2014-07-09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2-13T16:06:15"/>
  </r>
  <r>
    <n v="1086"/>
    <s v="Cyber Universe Online"/>
    <s v="Humanity's future in the Galaxy"/>
    <n v="18000"/>
    <n v="15"/>
    <x v="2"/>
    <s v="US"/>
    <s v="USD"/>
    <n v="1408913291"/>
    <n v="1406321291"/>
    <b v="0"/>
    <n v="2"/>
    <b v="0"/>
    <s v="games/video games"/>
    <n v="8.3333333333333339E-4"/>
    <n v="7.5"/>
    <x v="6"/>
    <s v="video games"/>
    <x v="1086"/>
    <d v="2014-07-25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5-16T17:08:07"/>
  </r>
  <r>
    <n v="1088"/>
    <s v="Still Alive"/>
    <s v="A fresh twist on survival games. Intense, high-stakes 30 minute rounds for up to 10 players."/>
    <n v="45000"/>
    <n v="6382.34"/>
    <x v="2"/>
    <s v="US"/>
    <s v="USD"/>
    <n v="1398366667"/>
    <n v="1395774667"/>
    <b v="0"/>
    <n v="147"/>
    <b v="0"/>
    <s v="games/video games"/>
    <n v="0.14182977777777778"/>
    <n v="43.42"/>
    <x v="6"/>
    <s v="video games"/>
    <x v="1088"/>
    <d v="2014-03-25T19:11:07"/>
  </r>
  <r>
    <n v="1089"/>
    <s v="Farabel"/>
    <s v="Farabel is a single player turn-based fantasy strategy game for Mac/PC/Linux"/>
    <n v="15000"/>
    <n v="1174"/>
    <x v="2"/>
    <s v="FR"/>
    <s v="EUR"/>
    <n v="1435293175"/>
    <n v="1432701175"/>
    <b v="0"/>
    <n v="49"/>
    <b v="0"/>
    <s v="games/video games"/>
    <n v="7.8266666666666665E-2"/>
    <n v="23.96"/>
    <x v="6"/>
    <s v="video games"/>
    <x v="1089"/>
    <d v="2015-05-27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4-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3-11T19: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2-12-07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
    <x v="6"/>
    <s v="video games"/>
    <x v="1093"/>
    <d v="2016-01-27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x v="1094"/>
    <d v="2011-09-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1"/>
    <x v="6"/>
    <s v="video games"/>
    <x v="1095"/>
    <d v="2013-07-31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9999999999994"/>
    <x v="6"/>
    <s v="video games"/>
    <x v="1096"/>
    <d v="2014-09-03T12:25:54"/>
  </r>
  <r>
    <n v="1097"/>
    <s v="Rabbly"/>
    <s v="Rabbly is action-adventure game. Is about a scientist going on an adventure, to find rare materials in another galaxy."/>
    <n v="100000"/>
    <n v="47"/>
    <x v="2"/>
    <s v="US"/>
    <s v="USD"/>
    <n v="1393786877"/>
    <n v="1390330877"/>
    <b v="0"/>
    <n v="7"/>
    <b v="0"/>
    <s v="games/video games"/>
    <n v="4.6999999999999999E-4"/>
    <n v="6.71"/>
    <x v="6"/>
    <s v="video games"/>
    <x v="1097"/>
    <d v="2014-01-21T19:01:17"/>
  </r>
  <r>
    <n v="1098"/>
    <s v="Kick, Punch... Fireball"/>
    <s v="Kick, Punch... Fireball is an FPS type arena game set inside the fantasy world."/>
    <n v="25000"/>
    <n v="1803"/>
    <x v="2"/>
    <s v="US"/>
    <s v="USD"/>
    <n v="1397413095"/>
    <n v="1394821095"/>
    <b v="0"/>
    <n v="22"/>
    <b v="0"/>
    <s v="games/video games"/>
    <n v="7.2120000000000004E-2"/>
    <n v="81.95"/>
    <x v="6"/>
    <s v="video games"/>
    <x v="1098"/>
    <d v="2014-03-14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4-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1-15T02:39:31"/>
  </r>
  <r>
    <n v="1101"/>
    <s v="Strain Wars"/>
    <s v="Different strains of marijuana leafs battling to the death to see which one is the top strain."/>
    <n v="100000"/>
    <n v="41"/>
    <x v="2"/>
    <s v="US"/>
    <s v="USD"/>
    <n v="1468519920"/>
    <n v="1466188338"/>
    <b v="0"/>
    <n v="6"/>
    <b v="0"/>
    <s v="games/video games"/>
    <n v="4.0999999999999999E-4"/>
    <n v="6.83"/>
    <x v="6"/>
    <s v="video games"/>
    <x v="1101"/>
    <d v="2016-06-17T18:32:18"/>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1"/>
    <x v="6"/>
    <s v="video games"/>
    <x v="1102"/>
    <d v="2013-10-30T01:05:25"/>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4-19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3"/>
    <x v="6"/>
    <s v="video games"/>
    <x v="1104"/>
    <d v="2014-05-12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2-22T03:15:27"/>
  </r>
  <r>
    <n v="1106"/>
    <s v="Backyard Zombies"/>
    <s v="Collect coins and save civilians while you blast your way through tons of zombies! Unlock new characters and levels!"/>
    <n v="400"/>
    <n v="165"/>
    <x v="2"/>
    <s v="US"/>
    <s v="USD"/>
    <n v="1333557975"/>
    <n v="1330969575"/>
    <b v="0"/>
    <n v="7"/>
    <b v="0"/>
    <s v="games/video games"/>
    <n v="0.41249999999999998"/>
    <n v="23.57"/>
    <x v="6"/>
    <s v="video games"/>
    <x v="1106"/>
    <d v="2012-03-05T17: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6-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000000000003"/>
    <x v="6"/>
    <s v="video games"/>
    <x v="1108"/>
    <d v="2012-02-13T15: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0-19T18: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
    <x v="6"/>
    <s v="video games"/>
    <x v="1110"/>
    <d v="2012-11-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5-12-09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
    <x v="6"/>
    <s v="video games"/>
    <x v="1112"/>
    <d v="2014-11-20T18:13:31"/>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7-15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
    <x v="6"/>
    <s v="video games"/>
    <x v="1114"/>
    <d v="2013-09-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2-29T16:41:35"/>
  </r>
  <r>
    <n v="1116"/>
    <s v="Quest Remnants of Chaos"/>
    <s v="A medieval, post apocolyptic, Online, MMORPG. Class morphing, character customization game."/>
    <n v="500000"/>
    <n v="178.52"/>
    <x v="2"/>
    <s v="US"/>
    <s v="USD"/>
    <n v="1339273208"/>
    <n v="1334089208"/>
    <b v="0"/>
    <n v="10"/>
    <b v="0"/>
    <s v="games/video games"/>
    <n v="3.5704000000000004E-4"/>
    <n v="17.850000000000001"/>
    <x v="6"/>
    <s v="video games"/>
    <x v="1116"/>
    <d v="2012-04-10T20:20:08"/>
  </r>
  <r>
    <n v="1117"/>
    <s v="Medieval Village"/>
    <s v="Experience the Medieval in your own village. Increase your village into a city and walk through the streets."/>
    <n v="1000"/>
    <n v="83"/>
    <x v="2"/>
    <s v="DE"/>
    <s v="EUR"/>
    <n v="1451053313"/>
    <n v="1448461313"/>
    <b v="0"/>
    <n v="8"/>
    <b v="0"/>
    <s v="games/video games"/>
    <n v="8.3000000000000004E-2"/>
    <n v="10.38"/>
    <x v="6"/>
    <s v="video games"/>
    <x v="1117"/>
    <d v="2015-11-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
    <x v="6"/>
    <s v="video games"/>
    <x v="1118"/>
    <d v="2014-03-06T03: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3-24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09-13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2-12T22: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16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7"/>
    <x v="6"/>
    <s v="video games"/>
    <x v="1123"/>
    <d v="2014-03-20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
    <x v="6"/>
    <s v="mobile games"/>
    <x v="1124"/>
    <d v="2015-03-31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7-27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6-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
    <x v="6"/>
    <s v="mobile games"/>
    <x v="1127"/>
    <d v="2014-10-14T20:30:00"/>
  </r>
  <r>
    <n v="1128"/>
    <s v="Flying Turds"/>
    <s v="#havingfunFTW"/>
    <n v="1000"/>
    <n v="1"/>
    <x v="2"/>
    <s v="GB"/>
    <s v="GBP"/>
    <n v="1407425717"/>
    <n v="1404833717"/>
    <b v="0"/>
    <n v="1"/>
    <b v="0"/>
    <s v="games/mobile games"/>
    <n v="1E-3"/>
    <n v="1"/>
    <x v="6"/>
    <s v="mobile games"/>
    <x v="1128"/>
    <d v="2014-07-08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5-06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7"/>
    <x v="6"/>
    <s v="mobile games"/>
    <x v="1130"/>
    <d v="2014-09-26T23: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1-24T21:47:48"/>
  </r>
  <r>
    <n v="1132"/>
    <s v="One"/>
    <s v="One is a simple mobile game about exploring the connections between all living things. Featuring hand-painted art."/>
    <n v="10000"/>
    <n v="1438"/>
    <x v="2"/>
    <s v="CA"/>
    <s v="CAD"/>
    <n v="1483238771"/>
    <n v="1480646771"/>
    <b v="0"/>
    <n v="13"/>
    <b v="0"/>
    <s v="games/mobile games"/>
    <n v="0.14380000000000001"/>
    <n v="110.62"/>
    <x v="6"/>
    <s v="mobile games"/>
    <x v="1132"/>
    <d v="2016-12-02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0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15T06:50:28"/>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7-07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1-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1"/>
    <x v="6"/>
    <s v="mobile games"/>
    <x v="1137"/>
    <d v="2016-03-24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0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4-12-02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7-07T11:05:21"/>
  </r>
  <r>
    <n v="1141"/>
    <s v="Arena Z - Zombie Survival"/>
    <s v="I think this will be a great game!"/>
    <n v="500"/>
    <n v="0"/>
    <x v="2"/>
    <s v="DE"/>
    <s v="EUR"/>
    <n v="1436460450"/>
    <n v="1433868450"/>
    <b v="0"/>
    <n v="0"/>
    <b v="0"/>
    <s v="games/mobile games"/>
    <n v="0"/>
    <e v="#DIV/0!"/>
    <x v="6"/>
    <s v="mobile games"/>
    <x v="1141"/>
    <d v="2015-06-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1-18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1-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3-30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08-03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7"/>
    <x v="7"/>
    <s v="food trucks"/>
    <x v="1146"/>
    <d v="2014-03-25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08-20T23:19:43"/>
  </r>
  <r>
    <n v="1148"/>
    <s v="Warren's / Adilyn's Rollin' Bistro"/>
    <s v="New local (Louisville, KY.) food truck with a refreshing spin on rolling kitchens."/>
    <n v="15000"/>
    <n v="73"/>
    <x v="2"/>
    <s v="US"/>
    <s v="USD"/>
    <n v="1480568781"/>
    <n v="1477973181"/>
    <b v="0"/>
    <n v="3"/>
    <b v="0"/>
    <s v="food/food trucks"/>
    <n v="4.8666666666666667E-3"/>
    <n v="24.33"/>
    <x v="7"/>
    <s v="food trucks"/>
    <x v="1148"/>
    <d v="2016-11-01T04:06:21"/>
  </r>
  <r>
    <n v="1149"/>
    <s v="The Floridian Food Truck"/>
    <s v="Bringing culturally diverse Floridian cuisine to the people!"/>
    <n v="50000"/>
    <n v="75"/>
    <x v="2"/>
    <s v="US"/>
    <s v="USD"/>
    <n v="1466096566"/>
    <n v="1463504566"/>
    <b v="0"/>
    <n v="2"/>
    <b v="0"/>
    <s v="food/food trucks"/>
    <n v="1.5E-3"/>
    <n v="37.5"/>
    <x v="7"/>
    <s v="food trucks"/>
    <x v="1149"/>
    <d v="2016-05-17T17:02:46"/>
  </r>
  <r>
    <n v="1150"/>
    <s v="Chef Po's Food Truck"/>
    <s v="Bringing delicious authentic and fusion Taiwanese Food to the West Coast."/>
    <n v="2500"/>
    <n v="252"/>
    <x v="2"/>
    <s v="US"/>
    <s v="USD"/>
    <n v="1452293675"/>
    <n v="1447109675"/>
    <b v="0"/>
    <n v="6"/>
    <b v="0"/>
    <s v="food/food trucks"/>
    <n v="0.1008"/>
    <n v="42"/>
    <x v="7"/>
    <s v="food trucks"/>
    <x v="1150"/>
    <d v="2015-11-09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8-08T02:27:43"/>
  </r>
  <r>
    <n v="1152"/>
    <s v="Peruvian King Food Truck"/>
    <s v="Peruvian food truck with an LA twist."/>
    <n v="16000"/>
    <n v="911"/>
    <x v="2"/>
    <s v="US"/>
    <s v="USD"/>
    <n v="1431709312"/>
    <n v="1429117312"/>
    <b v="0"/>
    <n v="15"/>
    <b v="0"/>
    <s v="food/food trucks"/>
    <n v="5.6937500000000002E-2"/>
    <n v="60.73"/>
    <x v="7"/>
    <s v="food trucks"/>
    <x v="1152"/>
    <d v="2015-04-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5-19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
    <x v="7"/>
    <s v="food trucks"/>
    <x v="1154"/>
    <d v="2015-08-07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7-15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1-25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
    <x v="7"/>
    <s v="food trucks"/>
    <x v="1157"/>
    <d v="2014-10-06T15: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7"/>
    <x v="7"/>
    <s v="food trucks"/>
    <x v="1158"/>
    <d v="2014-11-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5-30T17:26:0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9"/>
    <x v="7"/>
    <s v="food trucks"/>
    <x v="1160"/>
    <d v="2015-02-26T03: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4-28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8-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7-10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5-19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6-02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8"/>
    <x v="7"/>
    <s v="food trucks"/>
    <x v="1166"/>
    <d v="2015-05-26T11:39:02"/>
  </r>
  <r>
    <n v="1167"/>
    <s v="Empanada Express Food Truck"/>
    <s v="A mobile food truck serving up a Latino-inspired fusion cuisine using fresh, local, &amp; organic ingredients!"/>
    <n v="60000"/>
    <n v="979"/>
    <x v="2"/>
    <s v="US"/>
    <s v="USD"/>
    <n v="1410543495"/>
    <n v="1407865095"/>
    <b v="0"/>
    <n v="16"/>
    <b v="0"/>
    <s v="food/food trucks"/>
    <n v="1.6316666666666667E-2"/>
    <n v="61.19"/>
    <x v="7"/>
    <s v="food trucks"/>
    <x v="1167"/>
    <d v="2014-08-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8-23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7"/>
    <x v="7"/>
    <s v="food trucks"/>
    <x v="1169"/>
    <d v="2015-01-23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4-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0-26T19:18:47"/>
  </r>
  <r>
    <n v="1172"/>
    <s v="let your dayz take you to the dogs."/>
    <s v="Bringing YOUR favorite dog recipes to the streets."/>
    <n v="9000"/>
    <n v="0"/>
    <x v="2"/>
    <s v="US"/>
    <s v="USD"/>
    <n v="1408551752"/>
    <n v="1405959752"/>
    <b v="0"/>
    <n v="0"/>
    <b v="0"/>
    <s v="food/food trucks"/>
    <n v="0"/>
    <e v="#DIV/0!"/>
    <x v="7"/>
    <s v="food trucks"/>
    <x v="1172"/>
    <d v="2014-07-21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6-29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
    <x v="7"/>
    <s v="food trucks"/>
    <x v="1174"/>
    <d v="2016-04-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6-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1-11T00:28:18"/>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09-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7-17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09-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2"/>
    <x v="7"/>
    <s v="food trucks"/>
    <x v="1180"/>
    <d v="2014-05-22T19:21:54"/>
  </r>
  <r>
    <n v="1181"/>
    <s v="Gringo Loco Tacos Food Truck"/>
    <s v="Bringing the best tacos to the streets of Chicago!"/>
    <n v="50000"/>
    <n v="4"/>
    <x v="2"/>
    <s v="US"/>
    <s v="USD"/>
    <n v="1425197321"/>
    <n v="1422605321"/>
    <b v="0"/>
    <n v="3"/>
    <b v="0"/>
    <s v="food/food trucks"/>
    <n v="8.0000000000000007E-5"/>
    <n v="1.33"/>
    <x v="7"/>
    <s v="food trucks"/>
    <x v="1181"/>
    <d v="2015-01-30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6-12-24T19:51:2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
    <x v="7"/>
    <s v="food trucks"/>
    <x v="1183"/>
    <d v="2016-10-13T20:40:2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6"/>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9"/>
    <n v="37.78"/>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
    <n v="19.329999999999998"/>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7"/>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4"/>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2"/>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00000000000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5"/>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9"/>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2-06T18:37:33"/>
  </r>
  <r>
    <n v="1207"/>
    <s v="ITALIANA"/>
    <s v="A humanistic photo book about ancestral &amp; post-modern Italy."/>
    <n v="16700"/>
    <n v="17396"/>
    <x v="0"/>
    <s v="IT"/>
    <s v="EUR"/>
    <n v="1459418400"/>
    <n v="1456827573"/>
    <b v="0"/>
    <n v="141"/>
    <b v="1"/>
    <s v="photography/photobooks"/>
    <n v="1.0416766467065868"/>
    <n v="123.38"/>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7"/>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1-26T20:18:25"/>
  </r>
  <r>
    <n v="1210"/>
    <s v="Det Andra GÃ¶teborg"/>
    <s v="En fotobok om livet i det enda andra GÃ¶teborg i vÃ¤rlden"/>
    <n v="20000"/>
    <n v="50863"/>
    <x v="0"/>
    <s v="SE"/>
    <s v="SEK"/>
    <n v="1433106000"/>
    <n v="1431124572"/>
    <b v="0"/>
    <n v="103"/>
    <b v="1"/>
    <s v="photography/photobooks"/>
    <n v="2.5431499999999998"/>
    <n v="493.82"/>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3"/>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1"/>
    <n v="91.88"/>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4"/>
    <n v="102.86"/>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8"/>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8"/>
    <x v="8"/>
    <s v="photobooks"/>
    <x v="1221"/>
    <d v="2016-11-06T11:24:48"/>
  </r>
  <r>
    <n v="1222"/>
    <s v="Project Pilgrim"/>
    <s v="Project Pilgrim is my effort to work towards normalizing mental health."/>
    <n v="4000"/>
    <n v="11215"/>
    <x v="0"/>
    <s v="CA"/>
    <s v="CAD"/>
    <n v="1459483200"/>
    <n v="1456852647"/>
    <b v="0"/>
    <n v="138"/>
    <b v="1"/>
    <s v="photography/photobooks"/>
    <n v="2.80375"/>
    <n v="81.27"/>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69E-2"/>
    <n v="58.89"/>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3"/>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29999999999998"/>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1-05T03:14:59"/>
  </r>
  <r>
    <n v="1236"/>
    <s v="&quot;Volando&quot; CD Release (Canceled)"/>
    <s v="Raising money to give the musicians their due."/>
    <n v="2500"/>
    <n v="0"/>
    <x v="1"/>
    <s v="US"/>
    <s v="USD"/>
    <n v="1343491200"/>
    <n v="1342801164"/>
    <b v="0"/>
    <n v="0"/>
    <b v="0"/>
    <s v="music/world music"/>
    <n v="0"/>
    <e v="#DI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
    <x v="4"/>
    <s v="world music"/>
    <x v="1238"/>
    <d v="2011-07-07T14:38:56"/>
  </r>
  <r>
    <n v="1239"/>
    <s v="Help Calmenco! finance new CD and Tour (Canceled)"/>
    <s v="Please consider helping us with our new CD and Riverdance Tour"/>
    <n v="2500"/>
    <n v="0"/>
    <x v="1"/>
    <s v="US"/>
    <s v="USD"/>
    <n v="1325804767"/>
    <n v="1323212767"/>
    <b v="0"/>
    <n v="0"/>
    <b v="0"/>
    <s v="music/world music"/>
    <n v="0"/>
    <e v="#DI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3"/>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2"/>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4"/>
    <n v="64.25"/>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9"/>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7"/>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8"/>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9"/>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4"/>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4"/>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6"/>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7"/>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
    <x v="4"/>
    <s v="rock"/>
    <x v="1275"/>
    <d v="2013-07-03T20:49:47"/>
  </r>
  <r>
    <n v="1276"/>
    <s v="MR. DREAM GOES TO JAIL"/>
    <s v="Sponsor this Brooklyn punk band's debut seven-inch, MR. DREAM GOES TO JAIL."/>
    <n v="3000"/>
    <n v="3132.63"/>
    <x v="0"/>
    <s v="US"/>
    <s v="USD"/>
    <n v="1251777600"/>
    <n v="1247504047"/>
    <b v="1"/>
    <n v="68"/>
    <b v="1"/>
    <s v="music/rock"/>
    <n v="1.0442100000000001"/>
    <n v="46.07"/>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1"/>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6"/>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8"/>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5"/>
    <n v="32.270000000000003"/>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7"/>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8"/>
    <x v="1"/>
    <s v="plays"/>
    <x v="1289"/>
    <d v="2016-12-05T03:14:05"/>
  </r>
  <r>
    <n v="1290"/>
    <s v="I Died... I Came Back, ... Whatever"/>
    <s v="Sometimes your Heart has to STOP for your Life to START."/>
    <n v="3500"/>
    <n v="3800"/>
    <x v="0"/>
    <s v="US"/>
    <s v="USD"/>
    <n v="1429772340"/>
    <n v="1427121931"/>
    <b v="0"/>
    <n v="86"/>
    <b v="1"/>
    <s v="theater/plays"/>
    <n v="1.0857142857142856"/>
    <n v="44.19"/>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3"/>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4"/>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01T01:23:31"/>
  </r>
  <r>
    <n v="1303"/>
    <s v="Forward Arena Theatre Company: Summer Season"/>
    <s v="Groundbreaking queer theatre."/>
    <n v="3500"/>
    <n v="4559.13"/>
    <x v="0"/>
    <s v="GB"/>
    <s v="GBP"/>
    <n v="1469962800"/>
    <n v="1468578920"/>
    <b v="0"/>
    <n v="108"/>
    <b v="1"/>
    <s v="theater/plays"/>
    <n v="1.3026085714285716"/>
    <n v="42.2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2"/>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
    <x v="2"/>
    <s v="wearables"/>
    <x v="1306"/>
    <d v="2014-11-04T10:58:54"/>
  </r>
  <r>
    <n v="1307"/>
    <s v="VR Card - Customized Virtual Reality Viewer (Canceled)"/>
    <s v="Get VR to Everyone with Mailable, Ready to Use Viewers"/>
    <n v="50000"/>
    <n v="5757"/>
    <x v="1"/>
    <s v="US"/>
    <s v="USD"/>
    <n v="1455710679"/>
    <n v="1453118679"/>
    <b v="0"/>
    <n v="45"/>
    <b v="0"/>
    <s v="technology/wearables"/>
    <n v="0.11514000000000001"/>
    <n v="127.93"/>
    <x v="2"/>
    <s v="wearables"/>
    <x v="1307"/>
    <d v="2016-01-18T12:04:39"/>
  </r>
  <r>
    <n v="1308"/>
    <s v="Boost Band: Wristband Phone Charger (Canceled)"/>
    <s v="Boost Band, a wristband that charges any device"/>
    <n v="10000"/>
    <n v="1136"/>
    <x v="1"/>
    <s v="US"/>
    <s v="USD"/>
    <n v="1475937812"/>
    <n v="1472481812"/>
    <b v="0"/>
    <n v="38"/>
    <b v="0"/>
    <s v="technology/wearables"/>
    <n v="0.11360000000000001"/>
    <n v="29.89"/>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0.155"/>
    <n v="129.16999999999999"/>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2"/>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99999999999"/>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3"/>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1"/>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7"/>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6"/>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7"/>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9"/>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3"/>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9999999999993"/>
    <x v="2"/>
    <s v="wearables"/>
    <x v="1338"/>
    <d v="2015-07-03T19:17:13"/>
  </r>
  <r>
    <n v="1339"/>
    <s v="Linkoo (Canceled)"/>
    <s v="World's Smallest customizable Phone &amp; GPS Watch for kids !"/>
    <n v="50000"/>
    <n v="3317"/>
    <x v="1"/>
    <s v="US"/>
    <s v="USD"/>
    <n v="1418056315"/>
    <n v="1414164715"/>
    <b v="0"/>
    <n v="37"/>
    <b v="0"/>
    <s v="technology/wearables"/>
    <n v="6.6339999999999996E-2"/>
    <n v="89.65"/>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6000000000001"/>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5"/>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8"/>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5"/>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49999999999997"/>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7"/>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999999999995"/>
    <x v="4"/>
    <s v="rock"/>
    <x v="1365"/>
    <d v="2015-02-14T17:35:52"/>
  </r>
  <r>
    <n v="1366"/>
    <s v="Kick It! A Tribute to the A.K.s"/>
    <s v="A musical memorial for Alexi Petersen."/>
    <n v="7500"/>
    <n v="9486.69"/>
    <x v="0"/>
    <s v="US"/>
    <s v="USD"/>
    <n v="1417049663"/>
    <n v="1413158063"/>
    <b v="0"/>
    <n v="147"/>
    <b v="1"/>
    <s v="music/rock"/>
    <n v="1.2648920000000001"/>
    <n v="64.54000000000000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8"/>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7"/>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1"/>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1"/>
    <x v="4"/>
    <s v="rock"/>
    <x v="1377"/>
    <d v="2017-01-12T05:16:10"/>
  </r>
  <r>
    <n v="1378"/>
    <s v="SIX BY SEVEN"/>
    <s v="A psychedelic post rock masterpiece!"/>
    <n v="2000"/>
    <n v="4067"/>
    <x v="0"/>
    <s v="GB"/>
    <s v="GBP"/>
    <n v="1470075210"/>
    <n v="1468779210"/>
    <b v="0"/>
    <n v="133"/>
    <b v="1"/>
    <s v="music/rock"/>
    <n v="2.0335000000000001"/>
    <n v="30.58"/>
    <x v="4"/>
    <s v="rock"/>
    <x v="1378"/>
    <d v="2016-07-17T18:13:30"/>
  </r>
  <r>
    <n v="1379"/>
    <s v="J. Walter Makes a Record"/>
    <s v="---------The long-awaited debut full-length from Justin Ruddy--------"/>
    <n v="10000"/>
    <n v="11160"/>
    <x v="0"/>
    <s v="US"/>
    <s v="USD"/>
    <n v="1433504876"/>
    <n v="1430912876"/>
    <b v="0"/>
    <n v="151"/>
    <b v="1"/>
    <s v="music/rock"/>
    <n v="1.1160000000000001"/>
    <n v="73.91"/>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5"/>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4"/>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
    <x v="4"/>
    <s v="rock"/>
    <x v="1388"/>
    <d v="2016-09-21T14:45:17"/>
  </r>
  <r>
    <n v="1389"/>
    <s v="Pre-order DANCEHALL's first record!!!"/>
    <s v="Help fund the pressing of DANCEHALL's first record by pre-ordering it in advance!!!"/>
    <n v="500"/>
    <n v="727"/>
    <x v="0"/>
    <s v="GB"/>
    <s v="GBP"/>
    <n v="1471087957"/>
    <n v="1468495957"/>
    <b v="0"/>
    <n v="34"/>
    <b v="1"/>
    <s v="music/rock"/>
    <n v="1.454"/>
    <n v="21.38"/>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9"/>
    <x v="4"/>
    <s v="rock"/>
    <x v="1390"/>
    <d v="2015-03-24T19:16:46"/>
  </r>
  <r>
    <n v="1391"/>
    <s v="Rules and Regulations"/>
    <s v="With the money donated through this project we intend on investing in sound equipment for live shows"/>
    <n v="500"/>
    <n v="551"/>
    <x v="0"/>
    <s v="US"/>
    <s v="USD"/>
    <n v="1440219540"/>
    <n v="1436369818"/>
    <b v="0"/>
    <n v="13"/>
    <b v="1"/>
    <s v="music/rock"/>
    <n v="1.1020000000000001"/>
    <n v="42.38"/>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2"/>
    <x v="4"/>
    <s v="rock"/>
    <x v="1392"/>
    <d v="2016-02-01T03:43:06"/>
  </r>
  <r>
    <n v="1393"/>
    <s v="WolfHunt | Social Commentary Rock Project"/>
    <s v="Rock n' Roll tales of our times"/>
    <n v="10000"/>
    <n v="10235"/>
    <x v="0"/>
    <s v="US"/>
    <s v="USD"/>
    <n v="1470068523"/>
    <n v="1467476523"/>
    <b v="0"/>
    <n v="52"/>
    <b v="1"/>
    <s v="music/rock"/>
    <n v="1.0235000000000001"/>
    <n v="196.83"/>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
    <x v="4"/>
    <s v="rock"/>
    <x v="1394"/>
    <d v="2017-01-17T03:28:46"/>
  </r>
  <r>
    <n v="1395"/>
    <s v="Quiet Oaks Full Length Album"/>
    <s v="Help Quiet Oaks record their debut album!!!"/>
    <n v="3500"/>
    <n v="3916"/>
    <x v="0"/>
    <s v="US"/>
    <s v="USD"/>
    <n v="1484430481"/>
    <n v="1481838481"/>
    <b v="0"/>
    <n v="82"/>
    <b v="1"/>
    <s v="music/rock"/>
    <n v="1.1188571428571428"/>
    <n v="47.76"/>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6"/>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999999999999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7"/>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1-28T12:14:45"/>
  </r>
  <r>
    <n v="1405"/>
    <s v="The Bible translated into Emoticons"/>
    <s v="Will more people read the Bible if it were translated into Emoticons?"/>
    <n v="25000"/>
    <n v="105"/>
    <x v="2"/>
    <s v="US"/>
    <s v="USD"/>
    <n v="1417195201"/>
    <n v="1414599601"/>
    <b v="1"/>
    <n v="17"/>
    <b v="0"/>
    <s v="publishing/translations"/>
    <n v="4.1999999999999997E-3"/>
    <n v="6.18"/>
    <x v="3"/>
    <s v="translations"/>
    <x v="1405"/>
    <d v="2014-10-29T16:20:01"/>
  </r>
  <r>
    <n v="1406"/>
    <s v="Man Down! Translation project"/>
    <s v="The White coat and the battle dress uniform"/>
    <n v="12000"/>
    <n v="15"/>
    <x v="2"/>
    <s v="IT"/>
    <s v="EUR"/>
    <n v="1449914400"/>
    <n v="1445336607"/>
    <b v="0"/>
    <n v="3"/>
    <b v="0"/>
    <s v="publishing/translations"/>
    <n v="1.25E-3"/>
    <n v="5"/>
    <x v="3"/>
    <s v="translations"/>
    <x v="1406"/>
    <d v="2015-10-20T10:23:27"/>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7-18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0-14T20: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1-02T0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4-19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
    <x v="3"/>
    <s v="translations"/>
    <x v="1411"/>
    <d v="2015-01-09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2"/>
    <x v="3"/>
    <s v="translations"/>
    <x v="1412"/>
    <d v="2014-11-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5-12-22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6-12-04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9"/>
    <x v="3"/>
    <s v="translations"/>
    <x v="1415"/>
    <d v="2015-07-07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0-22T22: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8-16T03:36:1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1-26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09-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03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1-09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8-22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5-12-02T08:38:51"/>
  </r>
  <r>
    <n v="1424"/>
    <s v="Subway Mantras"/>
    <s v="A short book of practical mantras that can be used every day of the week. Mantras are cogwheels of universal engines."/>
    <n v="7500"/>
    <n v="1527"/>
    <x v="2"/>
    <s v="US"/>
    <s v="USD"/>
    <n v="1479233602"/>
    <n v="1478106802"/>
    <b v="0"/>
    <n v="14"/>
    <b v="0"/>
    <s v="publishing/translations"/>
    <n v="0.2036"/>
    <n v="109.07"/>
    <x v="3"/>
    <s v="translations"/>
    <x v="1424"/>
    <d v="2016-11-02T17: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3-30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6-25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8-19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3-03T09: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3-11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1-18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
    <x v="3"/>
    <s v="translations"/>
    <x v="1431"/>
    <d v="2015-10-27T05: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6-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0-30T15:01:15"/>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5"/>
    <x v="3"/>
    <s v="translations"/>
    <x v="1434"/>
    <d v="2015-05-18T18:24:38"/>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09-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1-22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
    <x v="3"/>
    <s v="translations"/>
    <x v="1437"/>
    <d v="2014-06-06T12:45:39"/>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3-28T20:54:59"/>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2-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4-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
    <x v="3"/>
    <s v="translations"/>
    <x v="1441"/>
    <d v="2015-07-13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4-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6-12-03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7-14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5-15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01T10:44:38"/>
  </r>
  <r>
    <n v="1447"/>
    <s v="Indian Language Dictionary"/>
    <s v="I'm creating a dictionary of multiple Indian languages."/>
    <n v="500000"/>
    <n v="75"/>
    <x v="2"/>
    <s v="US"/>
    <s v="USD"/>
    <n v="1467999134"/>
    <n v="1465407134"/>
    <b v="0"/>
    <n v="3"/>
    <b v="0"/>
    <s v="publishing/translations"/>
    <n v="1.4999999999999999E-4"/>
    <n v="25"/>
    <x v="3"/>
    <s v="translations"/>
    <x v="1447"/>
    <d v="2016-06-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4-21T22:28:3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3-23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1-21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7-12T16:08:40"/>
  </r>
  <r>
    <n v="1456"/>
    <s v="Sometimes you don't need love (Canceled)"/>
    <s v="English Version of my auto-published novel"/>
    <n v="5000"/>
    <n v="145"/>
    <x v="1"/>
    <s v="IT"/>
    <s v="EUR"/>
    <n v="1483459365"/>
    <n v="1480867365"/>
    <b v="0"/>
    <n v="3"/>
    <b v="0"/>
    <s v="publishing/translations"/>
    <n v="2.9000000000000001E-2"/>
    <n v="48.33"/>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6"/>
    <n v="44.67"/>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4"/>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69999999999997"/>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999999999999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8"/>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
    <x v="3"/>
    <s v="radio &amp; podcasts"/>
    <x v="1472"/>
    <d v="2013-09-16T13:01:43"/>
  </r>
  <r>
    <n v="1473"/>
    <s v="ONE LOVES ONLY FORM"/>
    <s v="Public Radio Project"/>
    <n v="1500"/>
    <n v="1807.74"/>
    <x v="0"/>
    <s v="US"/>
    <s v="USD"/>
    <n v="1330644639"/>
    <n v="1328052639"/>
    <b v="1"/>
    <n v="47"/>
    <b v="1"/>
    <s v="publishing/radio &amp; podcasts"/>
    <n v="1.20516"/>
    <n v="38.46"/>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9"/>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6"/>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6"/>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0-03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8-15T20:35:36"/>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6-27T04:37:55"/>
  </r>
  <r>
    <n v="1484"/>
    <s v="a book called filtered down thru the stars"/>
    <s v="The mussings of an old wizard"/>
    <n v="2000"/>
    <n v="0"/>
    <x v="2"/>
    <s v="US"/>
    <s v="USD"/>
    <n v="1342882260"/>
    <n v="1337834963"/>
    <b v="0"/>
    <n v="0"/>
    <b v="0"/>
    <s v="publishing/fiction"/>
    <n v="0"/>
    <e v="#DIV/0!"/>
    <x v="3"/>
    <s v="fiction"/>
    <x v="1484"/>
    <d v="2012-05-24T04:49:23"/>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5-06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1-28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7-03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3-12-06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0-16T14: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1"/>
    <x v="3"/>
    <s v="fiction"/>
    <x v="1490"/>
    <d v="2013-09-03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4-12-18T17:07:23"/>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5-19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5-17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0000000000003"/>
    <x v="3"/>
    <s v="fiction"/>
    <x v="1494"/>
    <d v="2015-03-04T17:20:13"/>
  </r>
  <r>
    <n v="1495"/>
    <s v="A Magical Bildungsroman with a Female Heroine"/>
    <s v="The Adventures of Penelope Hawthorne. Part One: The Spellbook of Dracone."/>
    <n v="2000"/>
    <n v="0"/>
    <x v="2"/>
    <s v="US"/>
    <s v="USD"/>
    <n v="1314471431"/>
    <n v="1311879431"/>
    <b v="0"/>
    <n v="0"/>
    <b v="0"/>
    <s v="publishing/fiction"/>
    <n v="0"/>
    <e v="#DIV/0!"/>
    <x v="3"/>
    <s v="fiction"/>
    <x v="1495"/>
    <d v="2011-07-28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7-18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6-19T15:25:2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7-20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6-06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
    <x v="3"/>
    <s v="fiction"/>
    <x v="1500"/>
    <d v="2013-04-01T21:42:37"/>
  </r>
  <r>
    <n v="1501"/>
    <s v="This is Nowhere"/>
    <s v="A hardcover book of surf, outdoor and nature photos from the British Columbia coast."/>
    <n v="52000"/>
    <n v="86492"/>
    <x v="0"/>
    <s v="CA"/>
    <s v="CAD"/>
    <n v="1436364023"/>
    <n v="1433772023"/>
    <b v="1"/>
    <n v="885"/>
    <b v="1"/>
    <s v="photography/photobooks"/>
    <n v="1.6633076923076924"/>
    <n v="97.73"/>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4"/>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6"/>
    <n v="67.16"/>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4"/>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2"/>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8"/>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8"/>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3"/>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6"/>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5"/>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9"/>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2"/>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4"/>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5"/>
    <n v="52.79"/>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999999999999"/>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2"/>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
    <n v="88.26"/>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2"/>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8"/>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6999999999999"/>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0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15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0-23T12: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2-18T01:13: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1-27T21:13:5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
    <x v="8"/>
    <s v="nature"/>
    <x v="1546"/>
    <d v="2014-07-19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16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0-09T21:10:20"/>
  </r>
  <r>
    <n v="1549"/>
    <s v="2016 Calendar:  Wonders of Nature"/>
    <s v="A 2016 calendar collection of landscape and wildlife photographs from award winning photographer, Steve Marler."/>
    <n v="500"/>
    <n v="170"/>
    <x v="2"/>
    <s v="US"/>
    <s v="USD"/>
    <n v="1446524159"/>
    <n v="1443928559"/>
    <b v="0"/>
    <n v="6"/>
    <b v="0"/>
    <s v="photography/nature"/>
    <n v="0.34"/>
    <n v="28.33"/>
    <x v="8"/>
    <s v="nature"/>
    <x v="1549"/>
    <d v="2015-10-04T0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3"/>
    <x v="8"/>
    <s v="nature"/>
    <x v="1550"/>
    <d v="2016-04-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4-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9"/>
    <x v="8"/>
    <s v="nature"/>
    <x v="341"/>
    <d v="2014-09-10T16:31:4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2"/>
    <d v="2015-08-03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3"/>
    <d v="2015-07-03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4"/>
    <d v="2015-08-25T14:43:52"/>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2"/>
    <x v="8"/>
    <s v="nature"/>
    <x v="1555"/>
    <d v="2016-06-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6"/>
    <d v="2014-08-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7"/>
    <x v="8"/>
    <s v="nature"/>
    <x v="1557"/>
    <d v="2015-06-30T09:32:39"/>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8"/>
    <d v="2015-04-14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59"/>
    <d v="2014-10-24T0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0"/>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1"/>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2"/>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3"/>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4"/>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
    <x v="3"/>
    <s v="art books"/>
    <x v="1565"/>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
    <x v="3"/>
    <s v="art books"/>
    <x v="1566"/>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7"/>
    <d v="2014-11-19T01:29:45"/>
  </r>
  <r>
    <n v="1569"/>
    <s v="to be removed (Canceled)"/>
    <s v="to be removed"/>
    <n v="30000"/>
    <n v="0"/>
    <x v="1"/>
    <s v="US"/>
    <s v="USD"/>
    <n v="1369498714"/>
    <n v="1366906714"/>
    <b v="0"/>
    <n v="0"/>
    <b v="0"/>
    <s v="publishing/art books"/>
    <n v="0"/>
    <e v="#DIV/0!"/>
    <x v="3"/>
    <s v="art books"/>
    <x v="1568"/>
    <d v="2013-04-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7"/>
    <x v="3"/>
    <s v="art books"/>
    <x v="1569"/>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0"/>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7"/>
    <x v="3"/>
    <s v="art books"/>
    <x v="1571"/>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
    <x v="3"/>
    <s v="art books"/>
    <x v="1572"/>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
    <x v="3"/>
    <s v="art books"/>
    <x v="1573"/>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9999999999994"/>
    <x v="3"/>
    <s v="art books"/>
    <x v="1574"/>
    <d v="2014-06-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5"/>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6"/>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7"/>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8"/>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79"/>
    <d v="2012-03-22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0"/>
    <d v="2015-11-17T10:46:30"/>
  </r>
  <r>
    <n v="1582"/>
    <s v="Scenes from New Orleans"/>
    <s v="I create canvas prints of images from in and around New Orleans"/>
    <n v="1000"/>
    <n v="93"/>
    <x v="2"/>
    <s v="US"/>
    <s v="USD"/>
    <n v="1445894400"/>
    <n v="1440961053"/>
    <b v="0"/>
    <n v="3"/>
    <b v="0"/>
    <s v="photography/places"/>
    <n v="9.2999999999999999E-2"/>
    <n v="31"/>
    <x v="8"/>
    <s v="places"/>
    <x v="1581"/>
    <d v="2015-08-30T18:57:33"/>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2"/>
    <d v="2014-08-26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3"/>
    <d v="2014-05-2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999999999999"/>
    <x v="8"/>
    <s v="places"/>
    <x v="1584"/>
    <d v="2016-12-03T21:29:28"/>
  </r>
  <r>
    <n v="1586"/>
    <s v="Missouri In Pictures"/>
    <s v="Show the world the beauty that is in all of our back yards!"/>
    <n v="1500"/>
    <n v="0"/>
    <x v="2"/>
    <s v="US"/>
    <s v="USD"/>
    <n v="1428197422"/>
    <n v="1425609022"/>
    <b v="0"/>
    <n v="0"/>
    <b v="0"/>
    <s v="photography/places"/>
    <n v="0"/>
    <e v="#DIV/0!"/>
    <x v="8"/>
    <s v="places"/>
    <x v="1585"/>
    <d v="2015-03-06T02: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6"/>
    <d v="2014-11-13T22:49:25"/>
  </r>
  <r>
    <n v="1588"/>
    <s v="The Right Side of Texas"/>
    <s v="Southeast Texas as seen through the lens of a cell phone camera"/>
    <n v="516"/>
    <n v="0"/>
    <x v="2"/>
    <s v="US"/>
    <s v="USD"/>
    <n v="1422735120"/>
    <n v="1420091999"/>
    <b v="0"/>
    <n v="0"/>
    <b v="0"/>
    <s v="photography/places"/>
    <n v="0"/>
    <e v="#DIV/0!"/>
    <x v="8"/>
    <s v="places"/>
    <x v="1587"/>
    <d v="2015-01-01T05:59:59"/>
  </r>
  <r>
    <n v="1589"/>
    <s v="A Side Of The World In Canvas"/>
    <s v="I want to be able to have my own photography inside a canvas and have it be displayed everywhere."/>
    <n v="1200"/>
    <n v="0"/>
    <x v="2"/>
    <s v="US"/>
    <s v="USD"/>
    <n v="1444433886"/>
    <n v="1441841886"/>
    <b v="0"/>
    <n v="0"/>
    <b v="0"/>
    <s v="photography/places"/>
    <n v="0"/>
    <e v="#DIV/0!"/>
    <x v="8"/>
    <s v="places"/>
    <x v="1588"/>
    <d v="2015-09-09T23:38:06"/>
  </r>
  <r>
    <n v="1590"/>
    <s v="An Italian Adventure"/>
    <s v="Discover Italy through photography."/>
    <n v="60000"/>
    <n v="1020"/>
    <x v="2"/>
    <s v="IT"/>
    <s v="EUR"/>
    <n v="1443040464"/>
    <n v="1440448464"/>
    <b v="0"/>
    <n v="2"/>
    <b v="0"/>
    <s v="photography/places"/>
    <n v="1.7000000000000001E-2"/>
    <n v="510"/>
    <x v="8"/>
    <s v="places"/>
    <x v="1589"/>
    <d v="2015-08-24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8"/>
    <x v="8"/>
    <s v="places"/>
    <x v="1590"/>
    <d v="2016-03-04T17:25:41"/>
  </r>
  <r>
    <n v="1592"/>
    <s v="The Views of Pittsburgh"/>
    <s v="A portfolio collage of beautiful pictures of authentic Pittsburgh locations and scenery."/>
    <n v="25"/>
    <n v="0"/>
    <x v="2"/>
    <s v="US"/>
    <s v="USD"/>
    <n v="1427503485"/>
    <n v="1423619085"/>
    <b v="0"/>
    <n v="0"/>
    <b v="0"/>
    <s v="photography/places"/>
    <n v="0"/>
    <e v="#DIV/0!"/>
    <x v="8"/>
    <s v="places"/>
    <x v="1591"/>
    <d v="2015-02-11T01:44:45"/>
  </r>
  <r>
    <n v="1593"/>
    <s v="Picturing Italy"/>
    <s v="A trip to fulfill a dream of capturing the wonders and history of ancient Italy in person."/>
    <n v="22000"/>
    <n v="3"/>
    <x v="2"/>
    <s v="US"/>
    <s v="USD"/>
    <n v="1425154655"/>
    <n v="1422562655"/>
    <b v="0"/>
    <n v="3"/>
    <b v="0"/>
    <s v="photography/places"/>
    <n v="1.3636363636363637E-4"/>
    <n v="1"/>
    <x v="8"/>
    <s v="places"/>
    <x v="1592"/>
    <d v="2015-01-29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3"/>
    <d v="2016-03-16T17:06:2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4"/>
    <d v="2014-05-21T01:12:08"/>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5"/>
    <d v="2014-10-29T10: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6"/>
    <d v="2016-08-21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7"/>
    <d v="2015-05-27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8"/>
    <d v="2016-03-09T12: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8"/>
    <x v="8"/>
    <s v="places"/>
    <x v="1599"/>
    <d v="2014-06-01T01:22:32"/>
  </r>
  <r>
    <n v="1601"/>
    <s v="Release Soundzero's Debut Album!"/>
    <s v="We're so close to releasing our long-awaited debut album! A little help will go a long way... let's do this!"/>
    <n v="2500"/>
    <n v="2706.23"/>
    <x v="0"/>
    <s v="US"/>
    <s v="USD"/>
    <n v="1304561633"/>
    <n v="1301969633"/>
    <b v="0"/>
    <n v="56"/>
    <b v="1"/>
    <s v="music/rock"/>
    <n v="1.082492"/>
    <n v="48.33"/>
    <x v="4"/>
    <s v="rock"/>
    <x v="1600"/>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
    <x v="4"/>
    <s v="rock"/>
    <x v="1601"/>
    <d v="2011-09-02T07:08:37"/>
  </r>
  <r>
    <n v="1603"/>
    <s v="Max's First Solo Album!"/>
    <s v="An exercise in the wild and dangerous world of solo musicianship by Maxwell D Feinstein."/>
    <n v="2000"/>
    <n v="2000.66"/>
    <x v="0"/>
    <s v="US"/>
    <s v="USD"/>
    <n v="1327723459"/>
    <n v="1322539459"/>
    <b v="0"/>
    <n v="30"/>
    <b v="1"/>
    <s v="music/rock"/>
    <n v="1.0003299999999999"/>
    <n v="66.69"/>
    <x v="4"/>
    <s v="rock"/>
    <x v="1602"/>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
    <x v="4"/>
    <s v="rock"/>
    <x v="1603"/>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1"/>
    <x v="4"/>
    <s v="rock"/>
    <x v="1604"/>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3"/>
    <x v="4"/>
    <s v="rock"/>
    <x v="1605"/>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6"/>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7"/>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8"/>
    <d v="2011-09-10T00:01:49"/>
  </r>
  <r>
    <n v="1610"/>
    <s v="So The Story Goes: The New Album by &quot;Just Joe&quot; Altier"/>
    <s v="So The Story Goes is the upcoming album from &quot;Just Joe&quot; Altier."/>
    <n v="2000"/>
    <n v="5437"/>
    <x v="0"/>
    <s v="US"/>
    <s v="USD"/>
    <n v="1355609510"/>
    <n v="1353017510"/>
    <b v="0"/>
    <n v="112"/>
    <b v="1"/>
    <s v="music/rock"/>
    <n v="2.7185000000000001"/>
    <n v="48.54"/>
    <x v="4"/>
    <s v="rock"/>
    <x v="1609"/>
    <d v="2012-11-15T22:11:50"/>
  </r>
  <r>
    <n v="1611"/>
    <s v="Skelton-Luns CD/7&quot;             No Big Deal."/>
    <s v="Skelton-Luns CD/7&quot; No Big Deal."/>
    <n v="800"/>
    <n v="1001"/>
    <x v="0"/>
    <s v="US"/>
    <s v="USD"/>
    <n v="1370390432"/>
    <n v="1368576032"/>
    <b v="0"/>
    <n v="27"/>
    <b v="1"/>
    <s v="music/rock"/>
    <n v="1.25125"/>
    <n v="37.07"/>
    <x v="4"/>
    <s v="rock"/>
    <x v="1610"/>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1"/>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4"/>
    <x v="4"/>
    <s v="rock"/>
    <x v="1612"/>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9"/>
    <x v="4"/>
    <s v="rock"/>
    <x v="1613"/>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
    <x v="4"/>
    <s v="rock"/>
    <x v="1614"/>
    <d v="2011-10-29T01:13:16"/>
  </r>
  <r>
    <n v="1616"/>
    <s v="Aly Jados: the New EP rOckNrOLLa"/>
    <s v="HELP! We don't have much time.....Join Aly Jados in making her new EP a reality before the world ends!!!!"/>
    <n v="10000"/>
    <n v="10420"/>
    <x v="0"/>
    <s v="US"/>
    <s v="USD"/>
    <n v="1353621600"/>
    <n v="1350061821"/>
    <b v="0"/>
    <n v="157"/>
    <b v="1"/>
    <s v="music/rock"/>
    <n v="1.042"/>
    <n v="66.37"/>
    <x v="4"/>
    <s v="rock"/>
    <x v="1615"/>
    <d v="2012-10-12T17:10:21"/>
  </r>
  <r>
    <n v="1617"/>
    <s v="The Coffis Brothers 2nd Album!"/>
    <s v="The Coffis Brothers &amp;The Mountain Men are recording a brand new full length record."/>
    <n v="7000"/>
    <n v="10210"/>
    <x v="0"/>
    <s v="US"/>
    <s v="USD"/>
    <n v="1383332400"/>
    <n v="1380470188"/>
    <b v="0"/>
    <n v="158"/>
    <b v="1"/>
    <s v="music/rock"/>
    <n v="1.4585714285714286"/>
    <n v="64.62"/>
    <x v="4"/>
    <s v="rock"/>
    <x v="1616"/>
    <d v="2013-09-29T15:56:28"/>
  </r>
  <r>
    <n v="1618"/>
    <s v="Janus Word Album"/>
    <s v="Janus Word combines hard rock with melodic acoustic music for a unique and awesome sound."/>
    <n v="1500"/>
    <n v="1576"/>
    <x v="0"/>
    <s v="US"/>
    <s v="USD"/>
    <n v="1362757335"/>
    <n v="1359301335"/>
    <b v="0"/>
    <n v="27"/>
    <b v="1"/>
    <s v="music/rock"/>
    <n v="1.0506666666666666"/>
    <n v="58.37"/>
    <x v="4"/>
    <s v="rock"/>
    <x v="1617"/>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6"/>
    <x v="4"/>
    <s v="rock"/>
    <x v="1618"/>
    <d v="2014-08-25T04:28:06"/>
  </r>
  <r>
    <n v="1620"/>
    <s v="Kickstart my music career with 300 CDs"/>
    <s v="Kickstarting my music career with 300 hard copy CDs of my first release."/>
    <n v="1000"/>
    <n v="1130"/>
    <x v="0"/>
    <s v="US"/>
    <s v="USD"/>
    <n v="1361606940"/>
    <n v="1361002140"/>
    <b v="0"/>
    <n v="17"/>
    <b v="1"/>
    <s v="music/rock"/>
    <n v="1.1299999999999999"/>
    <n v="66.47"/>
    <x v="4"/>
    <s v="rock"/>
    <x v="1619"/>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0"/>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
    <x v="4"/>
    <s v="rock"/>
    <x v="1621"/>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
    <x v="4"/>
    <s v="rock"/>
    <x v="1622"/>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3"/>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2"/>
    <x v="4"/>
    <s v="rock"/>
    <x v="1624"/>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
    <x v="4"/>
    <s v="rock"/>
    <x v="1625"/>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6"/>
    <d v="2012-10-23T16:58:09"/>
  </r>
  <r>
    <n v="1628"/>
    <s v="&quot;Songs for Tsippora&quot; Byronâ€™s DEBUT EP"/>
    <s v="Original Jewish rock music on human relationships and identity"/>
    <n v="4000"/>
    <n v="4037"/>
    <x v="0"/>
    <s v="US"/>
    <s v="USD"/>
    <n v="1403026882"/>
    <n v="1400175682"/>
    <b v="0"/>
    <n v="88"/>
    <b v="1"/>
    <s v="music/rock"/>
    <n v="1.00925"/>
    <n v="45.88"/>
    <x v="4"/>
    <s v="rock"/>
    <x v="1627"/>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49999999999994"/>
    <x v="4"/>
    <s v="rock"/>
    <x v="1628"/>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1"/>
    <x v="4"/>
    <s v="rock"/>
    <x v="1629"/>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3"/>
    <x v="4"/>
    <s v="rock"/>
    <x v="1630"/>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9"/>
    <x v="4"/>
    <s v="rock"/>
    <x v="1631"/>
    <d v="2011-07-26T08:10:54"/>
  </r>
  <r>
    <n v="1633"/>
    <s v="ELIZABETH REX"/>
    <s v="We are a four piece rock band that has played shows in and around NYC including Mercury Lounge.  Two of our members are now in LA."/>
    <n v="10000"/>
    <n v="10000"/>
    <x v="0"/>
    <s v="US"/>
    <s v="USD"/>
    <n v="1326690000"/>
    <n v="1324329156"/>
    <b v="0"/>
    <n v="58"/>
    <b v="1"/>
    <s v="music/rock"/>
    <n v="1"/>
    <n v="172.41"/>
    <x v="4"/>
    <s v="rock"/>
    <x v="1632"/>
    <d v="2011-12-19T21:12:36"/>
  </r>
  <r>
    <n v="1634"/>
    <s v="RUBEDO: Debut Full Length Album"/>
    <s v="Recording Debut  Album w/ Producer Ikey Owens from Free Moral Agents/ The Mars Volta"/>
    <n v="2000"/>
    <n v="2010"/>
    <x v="0"/>
    <s v="US"/>
    <s v="USD"/>
    <n v="1306994340"/>
    <n v="1303706001"/>
    <b v="0"/>
    <n v="32"/>
    <b v="1"/>
    <s v="music/rock"/>
    <n v="1.0049999999999999"/>
    <n v="62.81"/>
    <x v="4"/>
    <s v="rock"/>
    <x v="1633"/>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3"/>
    <x v="4"/>
    <s v="rock"/>
    <x v="1634"/>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
    <x v="4"/>
    <s v="rock"/>
    <x v="1635"/>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6"/>
    <d v="2009-11-05T18:02:20"/>
  </r>
  <r>
    <n v="1638"/>
    <s v="Avenues EP 2013"/>
    <s v="Avenues will be going in to the studio to record a new EP with Matt Allison!"/>
    <n v="1000"/>
    <n v="1050"/>
    <x v="0"/>
    <s v="US"/>
    <s v="USD"/>
    <n v="1362086700"/>
    <n v="1358180968"/>
    <b v="0"/>
    <n v="27"/>
    <b v="1"/>
    <s v="music/rock"/>
    <n v="1.05"/>
    <n v="38.89"/>
    <x v="4"/>
    <s v="rock"/>
    <x v="1637"/>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4"/>
    <x v="4"/>
    <s v="rock"/>
    <x v="1638"/>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7"/>
    <x v="4"/>
    <s v="rock"/>
    <x v="1639"/>
    <d v="2010-07-20T05:32:35"/>
  </r>
  <r>
    <n v="1641"/>
    <s v="Tanya Dartson- Run for Your Life music video"/>
    <s v="Music Video For Upbeat and Inspiring Song - Run For Your Life"/>
    <n v="2500"/>
    <n v="2535"/>
    <x v="0"/>
    <s v="US"/>
    <s v="USD"/>
    <n v="1418998744"/>
    <n v="1416406744"/>
    <b v="0"/>
    <n v="26"/>
    <b v="1"/>
    <s v="music/pop"/>
    <n v="1.014"/>
    <n v="97.5"/>
    <x v="4"/>
    <s v="pop"/>
    <x v="1640"/>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6"/>
    <x v="4"/>
    <s v="pop"/>
    <x v="1641"/>
    <d v="2011-05-25T00:35:27"/>
  </r>
  <r>
    <n v="1643"/>
    <s v="This Is All Now's Brand New Album!!"/>
    <s v="This Is All Now is putting out a brand new record, and we need YOUR help to do it!"/>
    <n v="5000"/>
    <n v="6235"/>
    <x v="0"/>
    <s v="US"/>
    <s v="USD"/>
    <n v="1348516012"/>
    <n v="1345924012"/>
    <b v="0"/>
    <n v="37"/>
    <b v="1"/>
    <s v="music/pop"/>
    <n v="1.2470000000000001"/>
    <n v="168.51"/>
    <x v="4"/>
    <s v="pop"/>
    <x v="1642"/>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3"/>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4"/>
    <d v="2013-09-04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
    <x v="4"/>
    <s v="pop"/>
    <x v="1645"/>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3"/>
    <x v="4"/>
    <s v="pop"/>
    <x v="1646"/>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
    <x v="4"/>
    <s v="pop"/>
    <x v="1647"/>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9"/>
    <x v="4"/>
    <s v="pop"/>
    <x v="1648"/>
    <d v="2014-04-08T16:25:55"/>
  </r>
  <r>
    <n v="1650"/>
    <s v="The Psalm Praise Project, Vol. 2"/>
    <s v="Help me record a CD that uses pop styling to give a fresh sound to ancient wisdom from scripture!"/>
    <n v="2000"/>
    <n v="2831"/>
    <x v="0"/>
    <s v="US"/>
    <s v="USD"/>
    <n v="1381314437"/>
    <n v="1378722437"/>
    <b v="0"/>
    <n v="32"/>
    <b v="1"/>
    <s v="music/pop"/>
    <n v="1.4155"/>
    <n v="88.47"/>
    <x v="4"/>
    <s v="pop"/>
    <x v="1649"/>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0"/>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09999999999994"/>
    <x v="4"/>
    <s v="pop"/>
    <x v="1651"/>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
    <x v="4"/>
    <s v="pop"/>
    <x v="1652"/>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
    <x v="4"/>
    <s v="pop"/>
    <x v="1653"/>
    <d v="2012-03-19T21:22:40"/>
  </r>
  <r>
    <n v="1655"/>
    <s v="Meg Porter Debut EP!"/>
    <s v="Berklee College of Music student, Meg Porter needs YOUR help to fund her very first EP!"/>
    <n v="1500"/>
    <n v="2143"/>
    <x v="0"/>
    <s v="US"/>
    <s v="USD"/>
    <n v="1333648820"/>
    <n v="1331060420"/>
    <b v="0"/>
    <n v="48"/>
    <b v="1"/>
    <s v="music/pop"/>
    <n v="1.4286666666666668"/>
    <n v="44.65"/>
    <x v="4"/>
    <s v="pop"/>
    <x v="1654"/>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000000000001"/>
    <x v="4"/>
    <s v="pop"/>
    <x v="1655"/>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
    <x v="4"/>
    <s v="pop"/>
    <x v="1656"/>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50000000000006"/>
    <x v="4"/>
    <s v="pop"/>
    <x v="1657"/>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
    <x v="4"/>
    <s v="pop"/>
    <x v="1658"/>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59"/>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80000000000007"/>
    <x v="4"/>
    <s v="pop"/>
    <x v="1660"/>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4"/>
    <x v="4"/>
    <s v="pop"/>
    <x v="1661"/>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2"/>
    <d v="2015-01-02T00:31:47"/>
  </r>
  <r>
    <n v="1664"/>
    <s v="Grace Sings Grace"/>
    <s v="Korean-American Soprano Grace's Debut Album - coming up in June 2012. Come and be part of this exciting project!"/>
    <n v="2500"/>
    <n v="3060.22"/>
    <x v="0"/>
    <s v="US"/>
    <s v="USD"/>
    <n v="1331870340"/>
    <n v="1328033818"/>
    <b v="0"/>
    <n v="89"/>
    <b v="1"/>
    <s v="music/pop"/>
    <n v="1.2240879999999998"/>
    <n v="34.380000000000003"/>
    <x v="4"/>
    <s v="pop"/>
    <x v="1663"/>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6"/>
    <x v="4"/>
    <s v="pop"/>
    <x v="1664"/>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5"/>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6"/>
    <x v="4"/>
    <s v="pop"/>
    <x v="1666"/>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
    <x v="4"/>
    <s v="pop"/>
    <x v="1667"/>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8"/>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1"/>
    <x v="4"/>
    <s v="pop"/>
    <x v="1669"/>
    <d v="2010-05-15T22:19:59"/>
  </r>
  <r>
    <n v="1671"/>
    <s v="Luke O'Brien's Kickstarter"/>
    <s v="I am seeking funding in order to help take my music from a hobby to a career."/>
    <n v="2000"/>
    <n v="2013.47"/>
    <x v="0"/>
    <s v="US"/>
    <s v="USD"/>
    <n v="1470056614"/>
    <n v="1467464614"/>
    <b v="0"/>
    <n v="77"/>
    <b v="1"/>
    <s v="music/pop"/>
    <n v="1.0067349999999999"/>
    <n v="26.15"/>
    <x v="4"/>
    <s v="pop"/>
    <x v="1670"/>
    <d v="2016-07-02T13:03:34"/>
  </r>
  <r>
    <n v="1672"/>
    <s v="High Altotude Debut Album"/>
    <s v="Sweet, sweet harmonies from Portland Oregon's premiere high school women's a cappella group."/>
    <n v="1700"/>
    <n v="1920"/>
    <x v="0"/>
    <s v="US"/>
    <s v="USD"/>
    <n v="1338824730"/>
    <n v="1336232730"/>
    <b v="0"/>
    <n v="49"/>
    <b v="1"/>
    <s v="music/pop"/>
    <n v="1.1294117647058823"/>
    <n v="39.18"/>
    <x v="4"/>
    <s v="pop"/>
    <x v="1671"/>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
    <x v="4"/>
    <s v="pop"/>
    <x v="1672"/>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5"/>
    <x v="4"/>
    <s v="pop"/>
    <x v="1673"/>
    <d v="2016-07-18T14:31:46"/>
  </r>
  <r>
    <n v="1675"/>
    <s v="The Great Party's Debut Album!"/>
    <s v="The Great Party is releasing their debut album. Here's your chance to be a part of it!"/>
    <n v="1000"/>
    <n v="1374.16"/>
    <x v="0"/>
    <s v="US"/>
    <s v="USD"/>
    <n v="1318802580"/>
    <n v="1316194540"/>
    <b v="0"/>
    <n v="34"/>
    <b v="1"/>
    <s v="music/pop"/>
    <n v="1.37416"/>
    <n v="40.42"/>
    <x v="4"/>
    <s v="pop"/>
    <x v="1674"/>
    <d v="2011-09-16T17:35:40"/>
  </r>
  <r>
    <n v="1676"/>
    <s v="Bridge 19 CD Release Tour"/>
    <s v="Help fund Bridge 19's tour in support of their first duo record, to be released in May 2012."/>
    <n v="3000"/>
    <n v="3460"/>
    <x v="0"/>
    <s v="US"/>
    <s v="USD"/>
    <n v="1334980740"/>
    <n v="1330968347"/>
    <b v="0"/>
    <n v="42"/>
    <b v="1"/>
    <s v="music/pop"/>
    <n v="1.1533333333333333"/>
    <n v="82.38"/>
    <x v="4"/>
    <s v="pop"/>
    <x v="1675"/>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000000000001"/>
    <x v="4"/>
    <s v="pop"/>
    <x v="1676"/>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
    <x v="4"/>
    <s v="pop"/>
    <x v="1677"/>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8"/>
    <d v="2011-06-29T01:39:05"/>
  </r>
  <r>
    <n v="1680"/>
    <s v="Kick Out a Record"/>
    <s v="Working Musician dilemma #164: how the taxman put Kick the Record 2.0 on hold"/>
    <n v="1000"/>
    <n v="1175"/>
    <x v="0"/>
    <s v="US"/>
    <s v="USD"/>
    <n v="1405188667"/>
    <n v="1402596667"/>
    <b v="0"/>
    <n v="25"/>
    <b v="1"/>
    <s v="music/pop"/>
    <n v="1.175"/>
    <n v="47"/>
    <x v="4"/>
    <s v="pop"/>
    <x v="1679"/>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8"/>
    <x v="4"/>
    <s v="faith"/>
    <x v="1680"/>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1"/>
    <d v="2017-02-13T05: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2"/>
    <d v="2017-03-14T18:45:38"/>
  </r>
  <r>
    <n v="1684"/>
    <s v="Goodness &amp; Mercy EP - Marty Mikles"/>
    <s v="New Music from Marty Mikles!  A new EP all about God's Goodness &amp; Mercy."/>
    <n v="8000"/>
    <n v="8730"/>
    <x v="3"/>
    <s v="US"/>
    <s v="USD"/>
    <n v="1489775641"/>
    <n v="1487360041"/>
    <b v="0"/>
    <n v="101"/>
    <b v="0"/>
    <s v="music/faith"/>
    <n v="1.0912500000000001"/>
    <n v="86.44"/>
    <x v="4"/>
    <s v="faith"/>
    <x v="1683"/>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4"/>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5"/>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3"/>
    <x v="4"/>
    <s v="faith"/>
    <x v="1686"/>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
    <x v="4"/>
    <s v="faith"/>
    <x v="1687"/>
    <d v="2017-03-10T12:49:54"/>
  </r>
  <r>
    <n v="1689"/>
    <s v="Fly Away"/>
    <s v="Praising the Living God in the second half of life."/>
    <n v="2400"/>
    <n v="2400"/>
    <x v="3"/>
    <s v="US"/>
    <s v="USD"/>
    <n v="1489700230"/>
    <n v="1487111830"/>
    <b v="0"/>
    <n v="14"/>
    <b v="0"/>
    <s v="music/faith"/>
    <n v="1"/>
    <n v="171.43"/>
    <x v="4"/>
    <s v="faith"/>
    <x v="1688"/>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3"/>
    <x v="4"/>
    <s v="faith"/>
    <x v="1689"/>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
    <x v="4"/>
    <s v="faith"/>
    <x v="1690"/>
    <d v="2017-03-01T16:50:08"/>
  </r>
  <r>
    <n v="1692"/>
    <s v="Get Your Hopes Up"/>
    <s v="After 3 years.....It's time for some new music! Album #2 is in motion and I can't wait to share it with all of you!"/>
    <n v="5000"/>
    <n v="2390"/>
    <x v="3"/>
    <s v="US"/>
    <s v="USD"/>
    <n v="1490572740"/>
    <n v="1487734667"/>
    <b v="0"/>
    <n v="15"/>
    <b v="0"/>
    <s v="music/faith"/>
    <n v="0.47799999999999998"/>
    <n v="159.33000000000001"/>
    <x v="4"/>
    <s v="faith"/>
    <x v="1691"/>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2"/>
    <d v="2017-03-09T22:05:1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3"/>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9"/>
    <x v="4"/>
    <s v="faith"/>
    <x v="1694"/>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5"/>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2"/>
    <x v="4"/>
    <s v="faith"/>
    <x v="1696"/>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7"/>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8"/>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
    <x v="4"/>
    <s v="faith"/>
    <x v="1699"/>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0"/>
    <d v="2014-12-16T15:56:45"/>
  </r>
  <r>
    <n v="1702"/>
    <s v="lyndale lewis and new vision prosper cd release"/>
    <s v="I can do all things through christ jesus"/>
    <n v="16500"/>
    <n v="1"/>
    <x v="2"/>
    <s v="US"/>
    <s v="USD"/>
    <n v="1427745150"/>
    <n v="1425156750"/>
    <b v="0"/>
    <n v="1"/>
    <b v="0"/>
    <s v="music/faith"/>
    <n v="6.0606060606060605E-5"/>
    <n v="1"/>
    <x v="4"/>
    <s v="faith"/>
    <x v="1701"/>
    <d v="2015-02-28T20: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2"/>
    <d v="2015-07-02T06:45:37"/>
  </r>
  <r>
    <n v="1704"/>
    <s v="Jericho Down Worship Album"/>
    <s v="We want to record an album of popular praise &amp; worship songs with our own influence and style."/>
    <n v="2000"/>
    <n v="1302"/>
    <x v="2"/>
    <s v="US"/>
    <s v="USD"/>
    <n v="1424056873"/>
    <n v="1421464873"/>
    <b v="0"/>
    <n v="11"/>
    <b v="0"/>
    <s v="music/faith"/>
    <n v="0.65100000000000002"/>
    <n v="118.36"/>
    <x v="4"/>
    <s v="faith"/>
    <x v="1703"/>
    <d v="2015-01-17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4"/>
    <d v="2015-08-29T00:24:0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5"/>
    <d v="2015-06-24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
    <x v="4"/>
    <s v="faith"/>
    <x v="1706"/>
    <d v="2016-02-27T17: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7"/>
    <d v="2016-03-22T20:48:26"/>
  </r>
  <r>
    <n v="1709"/>
    <s v="Psalms"/>
    <s v="A project to set psalms to music. The psalms are taken from the English Standard Version (ESV) of the Bible."/>
    <n v="1750"/>
    <n v="85"/>
    <x v="2"/>
    <s v="US"/>
    <s v="USD"/>
    <n v="1409513940"/>
    <n v="1405949514"/>
    <b v="0"/>
    <n v="4"/>
    <b v="0"/>
    <s v="music/faith"/>
    <n v="4.8571428571428571E-2"/>
    <n v="21.25"/>
    <x v="4"/>
    <s v="faith"/>
    <x v="1708"/>
    <d v="2014-07-21T13:31:54"/>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09"/>
    <d v="2015-12-03T14:11: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0"/>
    <d v="2014-08-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1"/>
    <d v="2015-05-01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2"/>
    <d v="2014-09-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1"/>
    <x v="4"/>
    <s v="faith"/>
    <x v="1713"/>
    <d v="2015-04-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4"/>
    <d v="2015-03-01T05:13:0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5"/>
    <d v="2016-10-30T13:51:39"/>
  </r>
  <r>
    <n v="1717"/>
    <s v="Shift Records A New EP!"/>
    <s v="Our first record created to reach, inspire, and ultimately express the love of Jesus to our generation."/>
    <n v="3265"/>
    <n v="1395"/>
    <x v="2"/>
    <s v="US"/>
    <s v="USD"/>
    <n v="1461211200"/>
    <n v="1459467238"/>
    <b v="0"/>
    <n v="41"/>
    <b v="0"/>
    <s v="music/faith"/>
    <n v="0.42725880551301687"/>
    <n v="34.020000000000003"/>
    <x v="4"/>
    <s v="faith"/>
    <x v="1716"/>
    <d v="2016-03-31T23:33:58"/>
  </r>
  <r>
    <n v="1718"/>
    <s v="The Prodigal Son"/>
    <s v="A melody for the galaxy."/>
    <n v="35000"/>
    <n v="75"/>
    <x v="2"/>
    <s v="US"/>
    <s v="USD"/>
    <n v="1463201940"/>
    <n v="1459435149"/>
    <b v="0"/>
    <n v="2"/>
    <b v="0"/>
    <s v="music/faith"/>
    <n v="2.142857142857143E-3"/>
    <n v="37.5"/>
    <x v="4"/>
    <s v="faith"/>
    <x v="1717"/>
    <d v="2016-03-31T14:39:09"/>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7"/>
    <x v="4"/>
    <s v="faith"/>
    <x v="1718"/>
    <d v="2014-08-18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3"/>
    <x v="4"/>
    <s v="faith"/>
    <x v="1719"/>
    <d v="2014-10-10T18: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0"/>
    <d v="2015-11-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1"/>
    <d v="2016-02-25T23:03:49"/>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7"/>
    <x v="4"/>
    <s v="faith"/>
    <x v="1722"/>
    <d v="2015-05-05T19:48:35"/>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3"/>
    <d v="2014-09-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
    <x v="4"/>
    <s v="faith"/>
    <x v="1724"/>
    <d v="2014-07-25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5"/>
    <d v="2014-05-29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6"/>
    <d v="2015-02-09T22:16:17"/>
  </r>
  <r>
    <n v="1728"/>
    <s v="With His Presence"/>
    <s v="Be in God's presence through instrumental covers of hymns. Help me build a home studio to freely distribute this album."/>
    <n v="1250"/>
    <n v="855"/>
    <x v="2"/>
    <s v="US"/>
    <s v="USD"/>
    <n v="1445439674"/>
    <n v="1442847674"/>
    <b v="0"/>
    <n v="7"/>
    <b v="0"/>
    <s v="music/faith"/>
    <n v="0.68400000000000005"/>
    <n v="122.14"/>
    <x v="4"/>
    <s v="faith"/>
    <x v="1727"/>
    <d v="2015-09-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8"/>
    <d v="2016-04-11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29"/>
    <d v="2015-09-25T02:06:23"/>
  </r>
  <r>
    <n v="1731"/>
    <s v="Sam Cox Band First Christian Tour"/>
    <s v="We are a Christin Worship band looking to midwest tour. God Bless!"/>
    <n v="1000"/>
    <n v="0"/>
    <x v="2"/>
    <s v="US"/>
    <s v="USD"/>
    <n v="1434034800"/>
    <n v="1432849552"/>
    <b v="0"/>
    <n v="0"/>
    <b v="0"/>
    <s v="music/faith"/>
    <n v="0"/>
    <e v="#DIV/0!"/>
    <x v="4"/>
    <s v="faith"/>
    <x v="1730"/>
    <d v="2015-05-28T21:45:52"/>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1"/>
    <d v="2015-11-17T16:24:41"/>
  </r>
  <r>
    <n v="1733"/>
    <s v="What Faith Is EP/Album"/>
    <s v="I am trying to share the music I am blessed to have written. https://www.johncox4.com or https://reverbnation.com/johncox4"/>
    <n v="10000"/>
    <n v="0"/>
    <x v="2"/>
    <s v="US"/>
    <s v="USD"/>
    <n v="1473802200"/>
    <n v="1472746374"/>
    <b v="0"/>
    <n v="0"/>
    <b v="0"/>
    <s v="music/faith"/>
    <n v="0"/>
    <e v="#DIV/0!"/>
    <x v="4"/>
    <s v="faith"/>
    <x v="1732"/>
    <d v="2016-09-01T16:12:54"/>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3"/>
    <d v="2015-04-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4"/>
    <d v="2016-07-08T19:32:25"/>
  </r>
  <r>
    <n v="1736"/>
    <s v="In His Presence"/>
    <s v="A unique meditative album reflecting on the life of Christ, inviting Him into your presence"/>
    <n v="3000"/>
    <n v="22"/>
    <x v="2"/>
    <s v="US"/>
    <s v="USD"/>
    <n v="1447018833"/>
    <n v="1444423233"/>
    <b v="0"/>
    <n v="1"/>
    <b v="0"/>
    <s v="music/faith"/>
    <n v="7.3333333333333332E-3"/>
    <n v="22"/>
    <x v="4"/>
    <s v="faith"/>
    <x v="1735"/>
    <d v="2015-10-09T20: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7"/>
    <x v="4"/>
    <s v="faith"/>
    <x v="1736"/>
    <d v="2015-06-20T22:46:32"/>
  </r>
  <r>
    <n v="1738"/>
    <s v="The Flashing Lights"/>
    <s v="Music that inspires and gives hope for overcoming and change. And it is good music."/>
    <n v="5000"/>
    <n v="20"/>
    <x v="2"/>
    <s v="US"/>
    <s v="USD"/>
    <n v="1412283542"/>
    <n v="1409691542"/>
    <b v="0"/>
    <n v="1"/>
    <b v="0"/>
    <s v="music/faith"/>
    <n v="4.0000000000000001E-3"/>
    <n v="20"/>
    <x v="4"/>
    <s v="faith"/>
    <x v="1737"/>
    <d v="2014-09-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8"/>
    <d v="2016-03-06T20: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39"/>
    <d v="2015-06-16T19:37:02"/>
  </r>
  <r>
    <n v="1741"/>
    <s v="Caught off Guard"/>
    <s v="A photo journal documenting my experiences and travels across New Zealand"/>
    <n v="1200"/>
    <n v="1330"/>
    <x v="0"/>
    <s v="GB"/>
    <s v="GBP"/>
    <n v="1433948671"/>
    <n v="1430060671"/>
    <b v="0"/>
    <n v="52"/>
    <b v="1"/>
    <s v="photography/photobooks"/>
    <n v="1.1083333333333334"/>
    <n v="25.58"/>
    <x v="8"/>
    <s v="photobooks"/>
    <x v="1740"/>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
    <x v="8"/>
    <s v="photobooks"/>
    <x v="1741"/>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3"/>
    <x v="8"/>
    <s v="photobooks"/>
    <x v="1742"/>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
    <x v="8"/>
    <s v="photobooks"/>
    <x v="1743"/>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
    <x v="8"/>
    <s v="photobooks"/>
    <x v="1744"/>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2"/>
    <x v="8"/>
    <s v="photobooks"/>
    <x v="1745"/>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1"/>
    <x v="8"/>
    <s v="photobooks"/>
    <x v="1746"/>
    <d v="2015-10-15T10:27:10"/>
  </r>
  <r>
    <n v="1748"/>
    <s v="So It Is: Vancouver"/>
    <s v="Telling the story of the city through remarkable people who live in Vancouver today."/>
    <n v="50000"/>
    <n v="64974"/>
    <x v="0"/>
    <s v="CA"/>
    <s v="CAD"/>
    <n v="1441234143"/>
    <n v="1438642143"/>
    <b v="0"/>
    <n v="181"/>
    <b v="1"/>
    <s v="photography/photobooks"/>
    <n v="1.29948"/>
    <n v="358.97"/>
    <x v="8"/>
    <s v="photobooks"/>
    <x v="1747"/>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4"/>
    <x v="8"/>
    <s v="photobooks"/>
    <x v="1748"/>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49"/>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9"/>
    <x v="8"/>
    <s v="photobooks"/>
    <x v="1750"/>
    <d v="2015-02-17T18:45:23"/>
  </r>
  <r>
    <n v="1752"/>
    <s v="Adfectus Book"/>
    <s v="A little book of calm, in picture form, that will soothe the soul and un-furrow the brow."/>
    <n v="1200"/>
    <n v="3122"/>
    <x v="0"/>
    <s v="GB"/>
    <s v="GBP"/>
    <n v="1476425082"/>
    <n v="1473833082"/>
    <b v="0"/>
    <n v="90"/>
    <b v="1"/>
    <s v="photography/photobooks"/>
    <n v="2.6016666666666666"/>
    <n v="34.69"/>
    <x v="8"/>
    <s v="photobooks"/>
    <x v="1751"/>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2"/>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9"/>
    <x v="8"/>
    <s v="photobooks"/>
    <x v="1753"/>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4"/>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5"/>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6"/>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7"/>
    <d v="2016-05-15T22:56:32"/>
  </r>
  <r>
    <n v="1759"/>
    <s v="Death Valley"/>
    <s v="Death Valley will be the first photo book of Andi State"/>
    <n v="5000"/>
    <n v="5330"/>
    <x v="0"/>
    <s v="US"/>
    <s v="USD"/>
    <n v="1427309629"/>
    <n v="1425585229"/>
    <b v="0"/>
    <n v="49"/>
    <b v="1"/>
    <s v="photography/photobooks"/>
    <n v="1.0660000000000001"/>
    <n v="108.78"/>
    <x v="8"/>
    <s v="photobooks"/>
    <x v="1758"/>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9999999999994"/>
    <x v="8"/>
    <s v="photobooks"/>
    <x v="1759"/>
    <d v="2016-02-05T16:08:33"/>
  </r>
  <r>
    <n v="1761"/>
    <s v="I Wanted To See Boobs"/>
    <s v="A hardcover photobook telling the naked truth of a young photographers journey."/>
    <n v="100"/>
    <n v="155"/>
    <x v="0"/>
    <s v="GB"/>
    <s v="GBP"/>
    <n v="1442065060"/>
    <n v="1437745060"/>
    <b v="0"/>
    <n v="3"/>
    <b v="1"/>
    <s v="photography/photobooks"/>
    <n v="1.55"/>
    <n v="51.67"/>
    <x v="8"/>
    <s v="photobooks"/>
    <x v="1760"/>
    <d v="2015-07-24T13:37:40"/>
  </r>
  <r>
    <n v="1762"/>
    <s v="&quot;The Naked Pixel&quot; Ali Pakele"/>
    <s v="Project rewards $25 gets you 190+ digital images"/>
    <n v="100"/>
    <n v="885"/>
    <x v="0"/>
    <s v="US"/>
    <s v="USD"/>
    <n v="1457739245"/>
    <n v="1455147245"/>
    <b v="0"/>
    <n v="25"/>
    <b v="1"/>
    <s v="photography/photobooks"/>
    <n v="8.85"/>
    <n v="35.4"/>
    <x v="8"/>
    <s v="photobooks"/>
    <x v="1761"/>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4"/>
    <x v="8"/>
    <s v="photobooks"/>
    <x v="1762"/>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
    <x v="8"/>
    <s v="photobooks"/>
    <x v="1763"/>
    <d v="2014-07-05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7"/>
    <x v="8"/>
    <s v="photobooks"/>
    <x v="1764"/>
    <d v="2014-07-14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5"/>
    <d v="2014-08-04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2"/>
    <x v="8"/>
    <s v="photobooks"/>
    <x v="1766"/>
    <d v="2014-07-04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7"/>
    <x v="8"/>
    <s v="photobooks"/>
    <x v="1767"/>
    <d v="2014-07-29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4"/>
    <x v="8"/>
    <s v="photobooks"/>
    <x v="1768"/>
    <d v="2014-12-14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69"/>
    <d v="2014-09-09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0"/>
    <d v="2014-09-23T23:30:40"/>
  </r>
  <r>
    <n v="1772"/>
    <s v="White Mountain"/>
    <s v="A photobook and a short documentary film telling the story of Holocaust in Northwestern Lithuania"/>
    <n v="5500"/>
    <n v="858"/>
    <x v="2"/>
    <s v="GB"/>
    <s v="GBP"/>
    <n v="1404666836"/>
    <n v="1399482836"/>
    <b v="1"/>
    <n v="19"/>
    <b v="0"/>
    <s v="photography/photobooks"/>
    <n v="0.156"/>
    <n v="45.16"/>
    <x v="8"/>
    <s v="photobooks"/>
    <x v="1771"/>
    <d v="2014-05-07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9"/>
    <x v="8"/>
    <s v="photobooks"/>
    <x v="1772"/>
    <d v="2014-12-05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1"/>
    <x v="8"/>
    <s v="photobooks"/>
    <x v="1773"/>
    <d v="2014-10-18T05:14:52"/>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3"/>
    <x v="8"/>
    <s v="photobooks"/>
    <x v="1774"/>
    <d v="2014-09-09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5"/>
    <d v="2014-09-23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6"/>
    <d v="2015-01-21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
    <x v="8"/>
    <s v="photobooks"/>
    <x v="1777"/>
    <d v="2015-02-10T20: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
    <x v="8"/>
    <s v="photobooks"/>
    <x v="1778"/>
    <d v="2016-08-03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
    <x v="8"/>
    <s v="photobooks"/>
    <x v="1779"/>
    <d v="2016-05-03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
    <x v="8"/>
    <s v="photobooks"/>
    <x v="1780"/>
    <d v="2016-08-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
    <x v="8"/>
    <s v="photobooks"/>
    <x v="1781"/>
    <d v="2016-01-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3"/>
    <x v="8"/>
    <s v="photobooks"/>
    <x v="1782"/>
    <d v="2015-04-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
    <x v="8"/>
    <s v="photobooks"/>
    <x v="1783"/>
    <d v="2014-12-30T15:44: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4"/>
    <x v="8"/>
    <s v="photobooks"/>
    <x v="1784"/>
    <d v="2014-09-15T03:14:1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1"/>
    <x v="8"/>
    <s v="photobooks"/>
    <x v="1785"/>
    <d v="2014-11-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8"/>
    <x v="8"/>
    <s v="photobooks"/>
    <x v="1786"/>
    <d v="2015-03-05T15: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7"/>
    <d v="2014-10-0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8"/>
    <d v="2014-11-13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7"/>
    <x v="8"/>
    <s v="photobooks"/>
    <x v="1789"/>
    <d v="2015-01-06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0"/>
    <d v="2014-11-30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4"/>
    <x v="8"/>
    <s v="photobooks"/>
    <x v="1791"/>
    <d v="2015-07-04T00:44:4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2"/>
    <d v="2014-10-28T21: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9"/>
    <x v="8"/>
    <s v="photobooks"/>
    <x v="1793"/>
    <d v="2015-01-07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
    <x v="8"/>
    <s v="photobooks"/>
    <x v="1794"/>
    <d v="2016-09-15T06:55:41"/>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
    <x v="8"/>
    <s v="photobooks"/>
    <x v="1795"/>
    <d v="2016-05-25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6"/>
    <d v="2016-11-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
    <x v="8"/>
    <s v="photobooks"/>
    <x v="1797"/>
    <d v="2015-12-06T07:50:33"/>
  </r>
  <r>
    <n v="1799"/>
    <s v="The UnDiscovered Image"/>
    <s v="The UnDiscovered Image, a monthly publication dedicated to photographers."/>
    <n v="4000"/>
    <n v="69.83"/>
    <x v="2"/>
    <s v="GB"/>
    <s v="GBP"/>
    <n v="1415740408"/>
    <n v="1414008808"/>
    <b v="1"/>
    <n v="6"/>
    <b v="0"/>
    <s v="photography/photobooks"/>
    <n v="1.7457500000000001E-2"/>
    <n v="11.64"/>
    <x v="8"/>
    <s v="photobooks"/>
    <x v="1798"/>
    <d v="2014-10-22T20: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2"/>
    <x v="8"/>
    <s v="photobooks"/>
    <x v="1799"/>
    <d v="2016-09-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5"/>
    <x v="8"/>
    <s v="photobooks"/>
    <x v="1800"/>
    <d v="2015-11-13T15:51:08"/>
  </r>
  <r>
    <n v="1802"/>
    <s v="Out Of The Dark"/>
    <s v="Inner Darkness turned into a photobook. Personal work i shot during my recovery...in Berlin."/>
    <n v="3500"/>
    <n v="1697"/>
    <x v="2"/>
    <s v="DE"/>
    <s v="EUR"/>
    <n v="1435442340"/>
    <n v="1433416830"/>
    <b v="1"/>
    <n v="18"/>
    <b v="0"/>
    <s v="photography/photobooks"/>
    <n v="0.48485714285714288"/>
    <n v="94.28"/>
    <x v="8"/>
    <s v="photobooks"/>
    <x v="1801"/>
    <d v="2015-06-04T11:20:3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7"/>
    <x v="8"/>
    <s v="photobooks"/>
    <x v="1802"/>
    <d v="2015-01-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5"/>
    <x v="8"/>
    <s v="photobooks"/>
    <x v="1803"/>
    <d v="2015-10-05T16: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4"/>
    <x v="8"/>
    <s v="photobooks"/>
    <x v="1804"/>
    <d v="2015-08-31T19:17:38"/>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8"/>
    <x v="8"/>
    <s v="photobooks"/>
    <x v="1805"/>
    <d v="2014-08-26T15:19:09"/>
  </r>
  <r>
    <n v="1807"/>
    <s v="Anywhere but Here"/>
    <s v="I want to explore alternative cultures and lifestyles in America."/>
    <n v="5000"/>
    <n v="553"/>
    <x v="2"/>
    <s v="US"/>
    <s v="USD"/>
    <n v="1411868313"/>
    <n v="1409276313"/>
    <b v="1"/>
    <n v="8"/>
    <b v="0"/>
    <s v="photography/photobooks"/>
    <n v="0.1106"/>
    <n v="69.13"/>
    <x v="8"/>
    <s v="photobooks"/>
    <x v="1806"/>
    <d v="2014-08-29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
    <x v="8"/>
    <s v="photobooks"/>
    <x v="1807"/>
    <d v="2017-01-07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
    <x v="8"/>
    <s v="photobooks"/>
    <x v="1808"/>
    <d v="2015-01-25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09"/>
    <d v="2014-08-09T21:50:26"/>
  </r>
  <r>
    <n v="1811"/>
    <s v="The Year of Sunsets"/>
    <s v="A collection of 365 color photographs of sunsets in 2014, beautifully presented in a hardcover book."/>
    <n v="54000"/>
    <n v="40"/>
    <x v="2"/>
    <s v="US"/>
    <s v="USD"/>
    <n v="1414123200"/>
    <n v="1408962270"/>
    <b v="0"/>
    <n v="26"/>
    <b v="0"/>
    <s v="photography/photobooks"/>
    <n v="7.407407407407407E-4"/>
    <n v="1.54"/>
    <x v="8"/>
    <s v="photobooks"/>
    <x v="1810"/>
    <d v="2014-08-25T10:24:3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1"/>
    <x v="8"/>
    <s v="photobooks"/>
    <x v="1811"/>
    <d v="2016-06-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2"/>
    <d v="2014-07-09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6"/>
    <x v="8"/>
    <s v="photobooks"/>
    <x v="1813"/>
    <d v="2015-01-29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4"/>
    <d v="2015-06-17T21:45:37"/>
  </r>
  <r>
    <n v="1816"/>
    <s v="Moments of Passion"/>
    <s v="A unique Photographic Book Project about the Passionate Moments and Strong Emotions that lie within Karate"/>
    <n v="25000"/>
    <n v="509"/>
    <x v="2"/>
    <s v="CH"/>
    <s v="CHF"/>
    <n v="1469473200"/>
    <n v="1467061303"/>
    <b v="0"/>
    <n v="6"/>
    <b v="0"/>
    <s v="photography/photobooks"/>
    <n v="2.036E-2"/>
    <n v="84.83"/>
    <x v="8"/>
    <s v="photobooks"/>
    <x v="1815"/>
    <d v="2016-06-27T21:01:43"/>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6"/>
    <d v="2016-12-01T15:53:27"/>
  </r>
  <r>
    <n v="1818"/>
    <s v="Give Me Your Goofy-ist"/>
    <s v="We are all different, this is a way to honor and celebrate the authenticity in being different."/>
    <n v="15000"/>
    <n v="0"/>
    <x v="2"/>
    <s v="US"/>
    <s v="USD"/>
    <n v="1428035850"/>
    <n v="1425447450"/>
    <b v="0"/>
    <n v="0"/>
    <b v="0"/>
    <s v="photography/photobooks"/>
    <n v="0"/>
    <e v="#DIV/0!"/>
    <x v="8"/>
    <s v="photobooks"/>
    <x v="1817"/>
    <d v="2015-03-04T05: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8"/>
    <d v="2014-06-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8"/>
    <x v="8"/>
    <s v="photobooks"/>
    <x v="1819"/>
    <d v="2015-03-02T02:01:30"/>
  </r>
  <r>
    <n v="1821"/>
    <s v="Glass Cloud on the road!"/>
    <s v="Glass Cloud tour dates are already beginning to pile up. They are turning to YOU to help get them from town to town."/>
    <n v="2500"/>
    <n v="3372.25"/>
    <x v="0"/>
    <s v="US"/>
    <s v="USD"/>
    <n v="1330760367"/>
    <n v="1326872367"/>
    <b v="0"/>
    <n v="57"/>
    <b v="1"/>
    <s v="music/rock"/>
    <n v="1.3489"/>
    <n v="59.16"/>
    <x v="4"/>
    <s v="rock"/>
    <x v="1820"/>
    <d v="2012-01-18T07:39:27"/>
  </r>
  <r>
    <n v="1822"/>
    <s v="Wood Butcher's new music video- I Don't Wanna Party"/>
    <s v="Wood Butcher needs your help to make this happen. Buy a CD, support local music!"/>
    <n v="300"/>
    <n v="300"/>
    <x v="0"/>
    <s v="CA"/>
    <s v="CAD"/>
    <n v="1391194860"/>
    <n v="1388084862"/>
    <b v="0"/>
    <n v="11"/>
    <b v="1"/>
    <s v="music/rock"/>
    <n v="1"/>
    <n v="27.27"/>
    <x v="4"/>
    <s v="rock"/>
    <x v="1821"/>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8"/>
    <x v="4"/>
    <s v="rock"/>
    <x v="1822"/>
    <d v="2012-09-24T16:26:16"/>
  </r>
  <r>
    <n v="1824"/>
    <s v="Tin Man's Broken Wisdom Fund"/>
    <s v="cd fund raiser"/>
    <n v="3000"/>
    <n v="3002"/>
    <x v="0"/>
    <s v="US"/>
    <s v="USD"/>
    <n v="1389146880"/>
    <n v="1387403967"/>
    <b v="0"/>
    <n v="40"/>
    <b v="1"/>
    <s v="music/rock"/>
    <n v="1.0006666666666666"/>
    <n v="75.05"/>
    <x v="4"/>
    <s v="rock"/>
    <x v="1823"/>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4"/>
    <d v="2013-06-18T20:01:43"/>
  </r>
  <r>
    <n v="1826"/>
    <s v="BEAR GHOST! Professional Recording! Yay!"/>
    <s v="Hear your favorite Bear Ghost in eargasmic quality!"/>
    <n v="2000"/>
    <n v="2020"/>
    <x v="0"/>
    <s v="US"/>
    <s v="USD"/>
    <n v="1392675017"/>
    <n v="1390083017"/>
    <b v="0"/>
    <n v="38"/>
    <b v="1"/>
    <s v="music/rock"/>
    <n v="1.01"/>
    <n v="53.16"/>
    <x v="4"/>
    <s v="rock"/>
    <x v="1825"/>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9"/>
    <x v="4"/>
    <s v="rock"/>
    <x v="1826"/>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
    <x v="4"/>
    <s v="rock"/>
    <x v="1827"/>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7"/>
    <x v="4"/>
    <s v="rock"/>
    <x v="1828"/>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9"/>
    <x v="4"/>
    <s v="rock"/>
    <x v="1829"/>
    <d v="2014-01-25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0"/>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1"/>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2"/>
    <d v="2013-01-29T01:03:23"/>
  </r>
  <r>
    <n v="1834"/>
    <s v="TDJ - All Part of the Plan EP/Tour"/>
    <s v="Help us fund our first tour and promote our new EP!"/>
    <n v="10000"/>
    <n v="11805"/>
    <x v="0"/>
    <s v="US"/>
    <s v="USD"/>
    <n v="1422140895"/>
    <n v="1418684895"/>
    <b v="0"/>
    <n v="90"/>
    <b v="1"/>
    <s v="music/rock"/>
    <n v="1.1805000000000001"/>
    <n v="131.16999999999999"/>
    <x v="4"/>
    <s v="rock"/>
    <x v="1833"/>
    <d v="2014-12-15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4"/>
    <d v="2016-03-01T16:51:11"/>
  </r>
  <r>
    <n v="1836"/>
    <s v="KICKSTART OUR &lt;+3"/>
    <s v="Help fund our 2013 Sound &amp; Lighting Touring rig!"/>
    <n v="5000"/>
    <n v="10017"/>
    <x v="0"/>
    <s v="US"/>
    <s v="USD"/>
    <n v="1361129129"/>
    <n v="1359660329"/>
    <b v="0"/>
    <n v="55"/>
    <b v="1"/>
    <s v="music/rock"/>
    <n v="2.0034000000000001"/>
    <n v="182.13"/>
    <x v="4"/>
    <s v="rock"/>
    <x v="1835"/>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7"/>
    <x v="4"/>
    <s v="rock"/>
    <x v="1836"/>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70000000000003"/>
    <x v="4"/>
    <s v="rock"/>
    <x v="1837"/>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
    <x v="4"/>
    <s v="rock"/>
    <x v="1838"/>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
    <x v="4"/>
    <s v="rock"/>
    <x v="1839"/>
    <d v="2013-04-18T02:18:30"/>
  </r>
  <r>
    <n v="1841"/>
    <s v="Hydra Effect Debut EP"/>
    <s v="Hard Rock with a Positive Message. Help us fund, release and promote our debut EP!"/>
    <n v="2000"/>
    <n v="2035"/>
    <x v="0"/>
    <s v="US"/>
    <s v="USD"/>
    <n v="1400561940"/>
    <n v="1397679445"/>
    <b v="0"/>
    <n v="40"/>
    <b v="1"/>
    <s v="music/rock"/>
    <n v="1.0175000000000001"/>
    <n v="50.88"/>
    <x v="4"/>
    <s v="rock"/>
    <x v="1840"/>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9"/>
    <x v="4"/>
    <s v="rock"/>
    <x v="1841"/>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
    <x v="4"/>
    <s v="rock"/>
    <x v="1842"/>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3"/>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
    <x v="4"/>
    <s v="rock"/>
    <x v="1844"/>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
    <x v="4"/>
    <s v="rock"/>
    <x v="1845"/>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3"/>
    <x v="4"/>
    <s v="rock"/>
    <x v="1846"/>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1"/>
    <x v="4"/>
    <s v="rock"/>
    <x v="1847"/>
    <d v="2011-05-28T18:54:48"/>
  </r>
  <r>
    <n v="1849"/>
    <s v="Release the Skyline Album"/>
    <s v="Release the Skylines is a small, local Cleveland metal band looking to record an album."/>
    <n v="300"/>
    <n v="301"/>
    <x v="0"/>
    <s v="US"/>
    <s v="USD"/>
    <n v="1350505059"/>
    <n v="1347913059"/>
    <b v="0"/>
    <n v="8"/>
    <b v="1"/>
    <s v="music/rock"/>
    <n v="1.0033333333333334"/>
    <n v="37.630000000000003"/>
    <x v="4"/>
    <s v="rock"/>
    <x v="1848"/>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
    <x v="4"/>
    <s v="rock"/>
    <x v="1849"/>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4"/>
    <x v="4"/>
    <s v="rock"/>
    <x v="1850"/>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
    <x v="4"/>
    <s v="rock"/>
    <x v="1851"/>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
    <x v="4"/>
    <s v="rock"/>
    <x v="1852"/>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4"/>
    <x v="4"/>
    <s v="rock"/>
    <x v="1853"/>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8"/>
    <x v="4"/>
    <s v="rock"/>
    <x v="1854"/>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5"/>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000000000001"/>
    <x v="4"/>
    <s v="rock"/>
    <x v="1856"/>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9999999999997"/>
    <x v="4"/>
    <s v="rock"/>
    <x v="1857"/>
    <d v="2011-10-17T04:48:41"/>
  </r>
  <r>
    <n v="1859"/>
    <s v="Queen Kwong Tour to London and Paris"/>
    <s v="Queen Kwong is going ON TOUR to London and Paris!"/>
    <n v="3000"/>
    <n v="3955"/>
    <x v="0"/>
    <s v="US"/>
    <s v="USD"/>
    <n v="1316716129"/>
    <n v="1314124129"/>
    <b v="0"/>
    <n v="56"/>
    <b v="1"/>
    <s v="music/rock"/>
    <n v="1.3183333333333334"/>
    <n v="70.63"/>
    <x v="4"/>
    <s v="rock"/>
    <x v="1858"/>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
    <x v="4"/>
    <s v="rock"/>
    <x v="1859"/>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0"/>
    <d v="2014-12-27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4"/>
    <x v="6"/>
    <s v="mobile games"/>
    <x v="1861"/>
    <d v="2017-01-20T11:49:34"/>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2"/>
    <d v="2014-05-13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
    <x v="6"/>
    <s v="mobile games"/>
    <x v="1863"/>
    <d v="2014-04-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4"/>
    <d v="2016-10-02T08: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5"/>
    <d v="2017-01-07T05:54:57"/>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6"/>
    <d v="2016-10-06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9"/>
    <x v="6"/>
    <s v="mobile games"/>
    <x v="1867"/>
    <d v="2015-11-20T18:42:05"/>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8"/>
    <d v="2016-12-05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2"/>
    <x v="6"/>
    <s v="mobile games"/>
    <x v="1869"/>
    <d v="2016-01-02T08:32:15"/>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2"/>
    <x v="6"/>
    <s v="mobile games"/>
    <x v="1870"/>
    <d v="2014-10-11T18:48:21"/>
  </r>
  <r>
    <n v="1872"/>
    <s v="ZombieTime!"/>
    <s v="A Top-View Action game where you play as Bob, the FIRST zombie to rise from the grave. Bring chaos to town, feast and don't die again."/>
    <n v="20000"/>
    <n v="212"/>
    <x v="2"/>
    <s v="US"/>
    <s v="USD"/>
    <n v="1435633602"/>
    <n v="1433041602"/>
    <b v="0"/>
    <n v="13"/>
    <b v="0"/>
    <s v="games/mobile games"/>
    <n v="1.06E-2"/>
    <n v="16.309999999999999"/>
    <x v="6"/>
    <s v="mobile games"/>
    <x v="1871"/>
    <d v="2015-05-31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2"/>
    <d v="2015-06-09T14:46:5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3"/>
    <d v="2016-06-0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4"/>
    <d v="2016-06-07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5"/>
    <d v="2014-05-17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6"/>
    <d v="2015-01-3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7"/>
    <d v="2014-05-14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8"/>
    <d v="2016-02-13T15:35:29"/>
  </r>
  <r>
    <n v="1880"/>
    <s v="Sim Betting Football"/>
    <s v="Sim Betting Football is the only football (soccer) betting simulation  game."/>
    <n v="5000"/>
    <n v="1004"/>
    <x v="2"/>
    <s v="GB"/>
    <s v="GBP"/>
    <n v="1459341380"/>
    <n v="1456839380"/>
    <b v="0"/>
    <n v="24"/>
    <b v="0"/>
    <s v="games/mobile games"/>
    <n v="0.20080000000000001"/>
    <n v="41.83"/>
    <x v="6"/>
    <s v="mobile games"/>
    <x v="1879"/>
    <d v="2016-03-01T13: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4"/>
    <x v="4"/>
    <s v="indie rock"/>
    <x v="1880"/>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3"/>
    <x v="4"/>
    <s v="indie rock"/>
    <x v="1881"/>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2"/>
    <x v="4"/>
    <s v="indie rock"/>
    <x v="1882"/>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3"/>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9"/>
    <x v="4"/>
    <s v="indie rock"/>
    <x v="1884"/>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
    <x v="4"/>
    <s v="indie rock"/>
    <x v="1885"/>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8"/>
    <x v="4"/>
    <s v="indie rock"/>
    <x v="1886"/>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
    <x v="4"/>
    <s v="indie rock"/>
    <x v="1887"/>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
    <x v="4"/>
    <s v="indie rock"/>
    <x v="1888"/>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3"/>
    <x v="4"/>
    <s v="indie rock"/>
    <x v="1889"/>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6"/>
    <x v="4"/>
    <s v="indie rock"/>
    <x v="1890"/>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7"/>
    <x v="4"/>
    <s v="indie rock"/>
    <x v="1891"/>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2"/>
    <d v="2011-03-30T22:36:25"/>
  </r>
  <r>
    <n v="1894"/>
    <s v="Help me release my first 3 song EP!!"/>
    <s v="Im trying to raise $1000 for a 3 song EP in a studio!"/>
    <n v="1000"/>
    <n v="1145"/>
    <x v="0"/>
    <s v="US"/>
    <s v="USD"/>
    <n v="1329082983"/>
    <n v="1326404583"/>
    <b v="0"/>
    <n v="20"/>
    <b v="1"/>
    <s v="music/indie rock"/>
    <n v="1.145"/>
    <n v="57.25"/>
    <x v="4"/>
    <s v="indie rock"/>
    <x v="1893"/>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
    <x v="4"/>
    <s v="indie rock"/>
    <x v="1894"/>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5"/>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49999999999997"/>
    <x v="4"/>
    <s v="indie rock"/>
    <x v="1896"/>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1"/>
    <x v="4"/>
    <s v="indie rock"/>
    <x v="1897"/>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
    <x v="4"/>
    <s v="indie rock"/>
    <x v="1898"/>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
    <x v="4"/>
    <s v="indie rock"/>
    <x v="1899"/>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0"/>
    <d v="2015-04-22T13:02:09"/>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1"/>
    <d v="2015-02-02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1"/>
    <x v="2"/>
    <s v="gadgets"/>
    <x v="1902"/>
    <d v="2016-11-28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3"/>
    <d v="2015-11-18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4"/>
    <d v="2014-08-08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6"/>
    <x v="2"/>
    <s v="gadgets"/>
    <x v="1905"/>
    <d v="2016-05-24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6"/>
    <d v="2014-05-08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7"/>
    <d v="2016-11-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
    <x v="2"/>
    <s v="gadgets"/>
    <x v="1908"/>
    <d v="2014-09-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
    <x v="2"/>
    <s v="gadgets"/>
    <x v="1909"/>
    <d v="2015-09-17T23:06:57"/>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0"/>
    <d v="2014-07-10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9999999999994"/>
    <x v="2"/>
    <s v="gadgets"/>
    <x v="1911"/>
    <d v="2015-05-05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2"/>
    <d v="2014-09-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3"/>
    <d v="2014-10-17T04:11: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4"/>
    <d v="2014-08-13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5"/>
    <d v="2016-10-13T17:12:55"/>
  </r>
  <r>
    <n v="1917"/>
    <s v="Chronovisor:The MOST innovative watch for night time reading"/>
    <s v="Let's build a legendary brand altogether"/>
    <n v="390000"/>
    <n v="205025"/>
    <x v="2"/>
    <s v="HK"/>
    <s v="HKD"/>
    <n v="1486708133"/>
    <n v="1484116133"/>
    <b v="0"/>
    <n v="70"/>
    <b v="0"/>
    <s v="technology/gadgets"/>
    <n v="0.52570512820512816"/>
    <n v="2928.93"/>
    <x v="2"/>
    <s v="gadgets"/>
    <x v="1916"/>
    <d v="2017-01-11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9"/>
    <x v="2"/>
    <s v="gadgets"/>
    <x v="1917"/>
    <d v="2014-07-08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3"/>
    <x v="2"/>
    <s v="gadgets"/>
    <x v="1918"/>
    <d v="2015-04-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
    <x v="2"/>
    <s v="gadgets"/>
    <x v="1919"/>
    <d v="2015-09-23T21:01:01"/>
  </r>
  <r>
    <n v="1921"/>
    <s v="The Fine Spirits are making an album!"/>
    <s v="The Fine Spirits are making an album, but we need your help!"/>
    <n v="1500"/>
    <n v="2052"/>
    <x v="0"/>
    <s v="US"/>
    <s v="USD"/>
    <n v="1342243143"/>
    <n v="1339651143"/>
    <b v="0"/>
    <n v="38"/>
    <b v="1"/>
    <s v="music/indie rock"/>
    <n v="1.3680000000000001"/>
    <n v="54"/>
    <x v="4"/>
    <s v="indie rock"/>
    <x v="1920"/>
    <d v="2012-06-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1"/>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
    <x v="4"/>
    <s v="indie rock"/>
    <x v="1922"/>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3"/>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3"/>
    <x v="4"/>
    <s v="indie rock"/>
    <x v="1924"/>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9"/>
    <x v="4"/>
    <s v="indie rock"/>
    <x v="1925"/>
    <d v="2010-10-05T22:54:16"/>
  </r>
  <r>
    <n v="1927"/>
    <s v="GBS Detroit Presents Hampshire"/>
    <s v="Hampshire is headed to GBS Detroit."/>
    <n v="600"/>
    <n v="620"/>
    <x v="0"/>
    <s v="US"/>
    <s v="USD"/>
    <n v="1331182740"/>
    <n v="1329856839"/>
    <b v="0"/>
    <n v="11"/>
    <b v="1"/>
    <s v="music/indie rock"/>
    <n v="1.0333333333333334"/>
    <n v="56.36"/>
    <x v="4"/>
    <s v="indie rock"/>
    <x v="1926"/>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49999999999994"/>
    <x v="4"/>
    <s v="indie rock"/>
    <x v="1927"/>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8"/>
    <d v="2011-05-24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29"/>
    <d v="2013-05-08T13:24:42"/>
  </r>
  <r>
    <n v="1931"/>
    <s v="New Lions After Dark EP!"/>
    <s v="We're an indie rock band from Clearwater, FL headed back into the studio to finish our latest EP."/>
    <n v="2000"/>
    <n v="2412.02"/>
    <x v="0"/>
    <s v="US"/>
    <s v="USD"/>
    <n v="1337657400"/>
    <n v="1336512309"/>
    <b v="0"/>
    <n v="50"/>
    <b v="1"/>
    <s v="music/indie rock"/>
    <n v="1.20601"/>
    <n v="48.24"/>
    <x v="4"/>
    <s v="indie rock"/>
    <x v="1930"/>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09999999999994"/>
    <x v="4"/>
    <s v="indie rock"/>
    <x v="1931"/>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
    <x v="4"/>
    <s v="indie rock"/>
    <x v="1932"/>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
    <x v="4"/>
    <s v="indie rock"/>
    <x v="1933"/>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4"/>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7"/>
    <x v="4"/>
    <s v="indie rock"/>
    <x v="1935"/>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
    <x v="4"/>
    <s v="indie rock"/>
    <x v="1936"/>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
    <x v="4"/>
    <s v="indie rock"/>
    <x v="1937"/>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8"/>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40000000000003"/>
    <x v="4"/>
    <s v="indie rock"/>
    <x v="1939"/>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69999999999993"/>
    <x v="2"/>
    <s v="hardware"/>
    <x v="1940"/>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4"/>
    <x v="2"/>
    <s v="hardware"/>
    <x v="1941"/>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9999999999993"/>
    <x v="2"/>
    <s v="hardware"/>
    <x v="1942"/>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
    <x v="2"/>
    <s v="hardware"/>
    <x v="1943"/>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
    <x v="2"/>
    <s v="hardware"/>
    <x v="1944"/>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
    <x v="2"/>
    <s v="hardware"/>
    <x v="1945"/>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x v="1946"/>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1"/>
    <x v="2"/>
    <s v="hardware"/>
    <x v="1947"/>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1"/>
    <n v="56.2"/>
    <x v="2"/>
    <s v="hardware"/>
    <x v="1948"/>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1"/>
    <x v="2"/>
    <s v="hardware"/>
    <x v="1949"/>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
    <x v="2"/>
    <s v="hardware"/>
    <x v="1950"/>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6"/>
    <x v="2"/>
    <s v="hardware"/>
    <x v="1951"/>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6"/>
    <x v="2"/>
    <s v="hardware"/>
    <x v="1952"/>
    <d v="2012-02-02T04:47:45"/>
  </r>
  <r>
    <n v="1954"/>
    <s v="Orison â€“ Rethink the Power of Energy"/>
    <s v="The First Home Battery System You Simply Plug in to Install"/>
    <n v="50000"/>
    <n v="349474"/>
    <x v="0"/>
    <s v="US"/>
    <s v="USD"/>
    <n v="1457758800"/>
    <n v="1453730176"/>
    <b v="1"/>
    <n v="415"/>
    <b v="1"/>
    <s v="technology/hardware"/>
    <n v="6.9894800000000004"/>
    <n v="842.11"/>
    <x v="2"/>
    <s v="hardware"/>
    <x v="1953"/>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8"/>
    <x v="2"/>
    <s v="hardware"/>
    <x v="1954"/>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
    <x v="2"/>
    <s v="hardware"/>
    <x v="1955"/>
    <d v="2015-03-04T22:10:05"/>
  </r>
  <r>
    <n v="1957"/>
    <s v="freeSoC and freeSoC Mini"/>
    <s v="An open hardware platform for the best microcontroller in the world."/>
    <n v="30000"/>
    <n v="50251.41"/>
    <x v="0"/>
    <s v="US"/>
    <s v="USD"/>
    <n v="1351304513"/>
    <n v="1348712513"/>
    <b v="1"/>
    <n v="660"/>
    <b v="1"/>
    <s v="technology/hardware"/>
    <n v="1.6750470000000002"/>
    <n v="76.14"/>
    <x v="2"/>
    <s v="hardware"/>
    <x v="1956"/>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1"/>
    <x v="2"/>
    <s v="hardware"/>
    <x v="1957"/>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7"/>
    <x v="2"/>
    <s v="hardware"/>
    <x v="1958"/>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9999999998"/>
    <x v="2"/>
    <s v="hardware"/>
    <x v="1959"/>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
    <x v="2"/>
    <s v="hardware"/>
    <x v="1960"/>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5"/>
    <x v="2"/>
    <s v="hardware"/>
    <x v="1961"/>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2"/>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
    <x v="2"/>
    <s v="hardware"/>
    <x v="1963"/>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
    <x v="2"/>
    <s v="hardware"/>
    <x v="1964"/>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3999999999999"/>
    <x v="2"/>
    <s v="hardware"/>
    <x v="1965"/>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
    <x v="2"/>
    <s v="hardware"/>
    <x v="1966"/>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8"/>
    <x v="2"/>
    <s v="hardware"/>
    <x v="1967"/>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8"/>
    <x v="2"/>
    <s v="hardware"/>
    <x v="1968"/>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69"/>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6"/>
    <x v="2"/>
    <s v="hardware"/>
    <x v="1970"/>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9999999999994"/>
    <x v="2"/>
    <s v="hardware"/>
    <x v="1971"/>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
    <x v="2"/>
    <s v="hardware"/>
    <x v="1972"/>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
    <x v="2"/>
    <s v="hardware"/>
    <x v="1973"/>
    <d v="2013-06-20T08:01:09"/>
  </r>
  <r>
    <n v="1975"/>
    <s v="Bugle2: A DIY Phono Preamp"/>
    <s v="The Bugle2 is a second generation DIY kit phono preamplifier for vinyl playback."/>
    <n v="16000"/>
    <n v="33393.339999999997"/>
    <x v="0"/>
    <s v="US"/>
    <s v="USD"/>
    <n v="1362938851"/>
    <n v="1360346851"/>
    <b v="1"/>
    <n v="253"/>
    <b v="1"/>
    <s v="technology/hardware"/>
    <n v="2.0870837499999997"/>
    <n v="131.99"/>
    <x v="2"/>
    <s v="hardware"/>
    <x v="1974"/>
    <d v="2013-02-08T18:07:31"/>
  </r>
  <r>
    <n v="1976"/>
    <s v="Pi Lite white - Bright white LED display for Raspberry Pi"/>
    <s v="Can you help us make an ultra bright white one a reality?"/>
    <n v="4000"/>
    <n v="13864"/>
    <x v="0"/>
    <s v="GB"/>
    <s v="GBP"/>
    <n v="1373751325"/>
    <n v="1371159325"/>
    <b v="1"/>
    <n v="473"/>
    <b v="1"/>
    <s v="technology/hardware"/>
    <n v="3.4660000000000002"/>
    <n v="29.31"/>
    <x v="2"/>
    <s v="hardware"/>
    <x v="1975"/>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
    <x v="2"/>
    <s v="hardware"/>
    <x v="1976"/>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
    <x v="2"/>
    <s v="hardware"/>
    <x v="1977"/>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6000000000003"/>
    <x v="2"/>
    <s v="hardware"/>
    <x v="1978"/>
    <d v="2015-10-13T11:02:26"/>
  </r>
  <r>
    <n v="1980"/>
    <s v="YOUMO - Your Smart Modular Power Strip"/>
    <s v="Multi-power charging that is smarter, stylish and designed for you."/>
    <n v="50000"/>
    <n v="177412.01"/>
    <x v="0"/>
    <s v="DE"/>
    <s v="EUR"/>
    <n v="1459684862"/>
    <n v="1456232462"/>
    <b v="1"/>
    <n v="1945"/>
    <b v="1"/>
    <s v="technology/hardware"/>
    <n v="3.5482402000000004"/>
    <n v="91.21"/>
    <x v="2"/>
    <s v="hardware"/>
    <x v="1979"/>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0"/>
    <d v="2014-06-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1"/>
    <d v="2016-11-04T14: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9"/>
    <x v="8"/>
    <s v="people"/>
    <x v="1982"/>
    <d v="2016-08-11T00:16:58"/>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
    <x v="8"/>
    <s v="people"/>
    <x v="1983"/>
    <d v="2014-10-01T18: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4"/>
    <d v="2016-07-04T16:46:1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5"/>
    <d v="2016-02-13T10:24:43"/>
  </r>
  <r>
    <n v="1987"/>
    <s v="Ethiopia: Beheld"/>
    <s v="A collection of images that depicts the beauty and diversity within Ethiopia"/>
    <n v="5500"/>
    <n v="2336"/>
    <x v="2"/>
    <s v="GB"/>
    <s v="GBP"/>
    <n v="1425223276"/>
    <n v="1422631276"/>
    <b v="0"/>
    <n v="28"/>
    <b v="0"/>
    <s v="photography/people"/>
    <n v="0.42472727272727273"/>
    <n v="83.43"/>
    <x v="8"/>
    <s v="people"/>
    <x v="1986"/>
    <d v="2015-01-30T15:21:16"/>
  </r>
  <r>
    <n v="1988"/>
    <s v="Phillip Michael Photography"/>
    <s v="Expressing art in an image!"/>
    <n v="6000"/>
    <n v="25"/>
    <x v="2"/>
    <s v="US"/>
    <s v="USD"/>
    <n v="1440094742"/>
    <n v="1437502742"/>
    <b v="0"/>
    <n v="1"/>
    <b v="0"/>
    <s v="photography/people"/>
    <n v="4.1666666666666666E-3"/>
    <n v="25"/>
    <x v="8"/>
    <s v="people"/>
    <x v="1987"/>
    <d v="2015-07-21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8"/>
    <d v="2016-11-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89"/>
    <d v="2016-01-29T04:42:12"/>
  </r>
  <r>
    <n v="1991"/>
    <s v="Portraits of Resilience"/>
    <s v="Taking (and giving) professional portraits of survivors of human trafficking in Myanmar."/>
    <n v="2000"/>
    <n v="140"/>
    <x v="2"/>
    <s v="US"/>
    <s v="USD"/>
    <n v="1435958786"/>
    <n v="1434144386"/>
    <b v="0"/>
    <n v="3"/>
    <b v="0"/>
    <s v="photography/people"/>
    <n v="7.0000000000000007E-2"/>
    <n v="46.67"/>
    <x v="8"/>
    <s v="people"/>
    <x v="1990"/>
    <d v="2015-06-12T21:26:26"/>
  </r>
  <r>
    <n v="1992"/>
    <s v="The Wonderful World of Princes &amp; Princesses"/>
    <s v="A complete revamp of all the Disney Princes &amp; Princesses!"/>
    <n v="1500"/>
    <n v="2"/>
    <x v="2"/>
    <s v="US"/>
    <s v="USD"/>
    <n v="1424229991"/>
    <n v="1421637991"/>
    <b v="0"/>
    <n v="2"/>
    <b v="0"/>
    <s v="photography/people"/>
    <n v="1.3333333333333333E-3"/>
    <n v="1"/>
    <x v="8"/>
    <s v="people"/>
    <x v="1991"/>
    <d v="2015-01-19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2"/>
    <d v="2015-11-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3"/>
    <d v="2016-10-08T0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4"/>
    <d v="2015-06-2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5"/>
    <d v="2014-06-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6"/>
    <d v="2014-07-27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
    <x v="8"/>
    <s v="people"/>
    <x v="1997"/>
    <d v="2014-06-17T02:50:38"/>
  </r>
  <r>
    <n v="1999"/>
    <s v="Planet Venus"/>
    <s v="This is a portrait photo project aiming to inspire women to explore themselves and live their passion"/>
    <n v="31000"/>
    <n v="236"/>
    <x v="2"/>
    <s v="GB"/>
    <s v="GBP"/>
    <n v="1415882108"/>
    <n v="1413286508"/>
    <b v="0"/>
    <n v="7"/>
    <b v="0"/>
    <s v="photography/people"/>
    <n v="7.6129032258064515E-3"/>
    <n v="33.71"/>
    <x v="8"/>
    <s v="people"/>
    <x v="1998"/>
    <d v="2014-10-14T11: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1999"/>
    <d v="2015-12-07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999999999999"/>
    <x v="2"/>
    <s v="hardware"/>
    <x v="2000"/>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
    <x v="2"/>
    <s v="hardware"/>
    <x v="2001"/>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2"/>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
    <x v="2"/>
    <s v="hardware"/>
    <x v="2003"/>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
    <x v="2"/>
    <s v="hardware"/>
    <x v="2004"/>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8"/>
    <x v="2"/>
    <s v="hardware"/>
    <x v="2005"/>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6"/>
    <x v="2"/>
    <s v="hardware"/>
    <x v="2006"/>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
    <x v="2"/>
    <s v="hardware"/>
    <x v="2007"/>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
    <x v="2"/>
    <s v="hardware"/>
    <x v="2008"/>
    <d v="2016-10-18T07:45:43"/>
  </r>
  <r>
    <n v="2010"/>
    <s v="Weighitz: Weigh Smarter"/>
    <s v="Weighitz are miniature smart scales designed to weigh anything in the home."/>
    <n v="30000"/>
    <n v="96015.9"/>
    <x v="0"/>
    <s v="US"/>
    <s v="USD"/>
    <n v="1471564491"/>
    <n v="1468972491"/>
    <b v="1"/>
    <n v="1737"/>
    <b v="1"/>
    <s v="technology/hardware"/>
    <n v="3.2005299999999997"/>
    <n v="55.28"/>
    <x v="2"/>
    <s v="hardware"/>
    <x v="2009"/>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
    <x v="2"/>
    <s v="hardware"/>
    <x v="2010"/>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000000000007"/>
    <x v="2"/>
    <s v="hardware"/>
    <x v="2011"/>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8"/>
    <x v="2"/>
    <s v="hardware"/>
    <x v="2012"/>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
    <x v="2"/>
    <s v="hardware"/>
    <x v="2013"/>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
    <x v="2"/>
    <s v="hardware"/>
    <x v="2014"/>
    <d v="2011-08-10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9"/>
    <x v="2"/>
    <s v="hardware"/>
    <x v="2015"/>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2"/>
    <x v="2"/>
    <s v="hardware"/>
    <x v="2016"/>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
    <x v="2"/>
    <s v="hardware"/>
    <x v="2017"/>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7"/>
    <x v="2"/>
    <s v="hardware"/>
    <x v="2018"/>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5"/>
    <x v="2"/>
    <s v="hardware"/>
    <x v="2019"/>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999999999999"/>
    <x v="2"/>
    <s v="hardware"/>
    <x v="2020"/>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4"/>
    <x v="2"/>
    <s v="hardware"/>
    <x v="2021"/>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
    <x v="2"/>
    <s v="hardware"/>
    <x v="2022"/>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
    <x v="2"/>
    <s v="hardware"/>
    <x v="2023"/>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
    <x v="2"/>
    <s v="hardware"/>
    <x v="2024"/>
    <d v="2015-05-12T04:25:46"/>
  </r>
  <r>
    <n v="2026"/>
    <s v="MIDI Sprout - Biodata Sonification Device"/>
    <s v="MIDI Sprout enables plants to play synthesizers in real time."/>
    <n v="25000"/>
    <n v="33370.769999999997"/>
    <x v="0"/>
    <s v="US"/>
    <s v="USD"/>
    <n v="1398052740"/>
    <n v="1394127585"/>
    <b v="1"/>
    <n v="454"/>
    <b v="1"/>
    <s v="technology/hardware"/>
    <n v="1.3348307999999998"/>
    <n v="73.5"/>
    <x v="2"/>
    <s v="hardware"/>
    <x v="2025"/>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1"/>
    <x v="2"/>
    <s v="hardware"/>
    <x v="2026"/>
    <d v="2015-02-13T19:31:59"/>
  </r>
  <r>
    <n v="2028"/>
    <s v="Building the Open Source Bussard Fusion Reactor "/>
    <s v="Building an open source Bussard fusion reactor, aka the Polywell."/>
    <n v="3000"/>
    <n v="3785"/>
    <x v="0"/>
    <s v="US"/>
    <s v="USD"/>
    <n v="1268690100"/>
    <n v="1265493806"/>
    <b v="1"/>
    <n v="79"/>
    <b v="1"/>
    <s v="technology/hardware"/>
    <n v="1.2616666666666667"/>
    <n v="47.91"/>
    <x v="2"/>
    <s v="hardware"/>
    <x v="2027"/>
    <d v="2010-02-06T22:03:26"/>
  </r>
  <r>
    <n v="2029"/>
    <s v="Lumin8 Pro"/>
    <s v="Lumin8 Pro is a fun and easy to use light controller that makes light dance to your favorite music."/>
    <n v="2500"/>
    <n v="9030"/>
    <x v="0"/>
    <s v="US"/>
    <s v="USD"/>
    <n v="1409099481"/>
    <n v="1406507481"/>
    <b v="1"/>
    <n v="94"/>
    <b v="1"/>
    <s v="technology/hardware"/>
    <n v="3.6120000000000001"/>
    <n v="96.06"/>
    <x v="2"/>
    <s v="hardware"/>
    <x v="2028"/>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
    <x v="2"/>
    <s v="hardware"/>
    <x v="2029"/>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0"/>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
    <x v="2"/>
    <s v="hardware"/>
    <x v="2031"/>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2000000000003"/>
    <x v="2"/>
    <s v="hardware"/>
    <x v="2032"/>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4000000000005"/>
    <x v="2"/>
    <s v="hardware"/>
    <x v="2033"/>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6000000000003"/>
    <x v="2"/>
    <s v="hardware"/>
    <x v="2034"/>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
    <x v="2"/>
    <s v="hardware"/>
    <x v="2035"/>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0000000000006"/>
    <x v="2"/>
    <s v="hardware"/>
    <x v="2036"/>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1"/>
    <x v="2"/>
    <s v="hardware"/>
    <x v="2037"/>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
    <x v="2"/>
    <s v="hardware"/>
    <x v="2038"/>
    <d v="2016-11-01T10:32:05"/>
  </r>
  <r>
    <n v="2040"/>
    <s v="Programmable Capacitor"/>
    <s v="4.29 Billion+ Capacitor Combinations._x000a_No Coding Required."/>
    <n v="3000"/>
    <n v="7445.14"/>
    <x v="0"/>
    <s v="US"/>
    <s v="USD"/>
    <n v="1384557303"/>
    <n v="1383257703"/>
    <b v="1"/>
    <n v="271"/>
    <b v="1"/>
    <s v="technology/hardware"/>
    <n v="2.4817133333333334"/>
    <n v="27.47"/>
    <x v="2"/>
    <s v="hardware"/>
    <x v="2039"/>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999999999999"/>
    <x v="2"/>
    <s v="hardware"/>
    <x v="2040"/>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4"/>
    <x v="2"/>
    <s v="hardware"/>
    <x v="2041"/>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3"/>
    <x v="2"/>
    <s v="hardware"/>
    <x v="2042"/>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8"/>
    <x v="2"/>
    <s v="hardware"/>
    <x v="2043"/>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
    <x v="2"/>
    <s v="hardware"/>
    <x v="2044"/>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1"/>
    <x v="2"/>
    <s v="hardware"/>
    <x v="2045"/>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
    <x v="2"/>
    <s v="hardware"/>
    <x v="2046"/>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3"/>
    <x v="2"/>
    <s v="hardware"/>
    <x v="2047"/>
    <d v="2013-04-23T15:38:11"/>
  </r>
  <r>
    <n v="2049"/>
    <s v="LOCK8 - the World's First Smart Bike Lock"/>
    <s v="Keyless. Alarm secured. GPS tracking."/>
    <n v="50000"/>
    <n v="60095.35"/>
    <x v="0"/>
    <s v="GB"/>
    <s v="GBP"/>
    <n v="1386025140"/>
    <n v="1382963963"/>
    <b v="0"/>
    <n v="742"/>
    <b v="1"/>
    <s v="technology/hardware"/>
    <n v="1.2019070000000001"/>
    <n v="80.989999999999995"/>
    <x v="2"/>
    <s v="hardware"/>
    <x v="2048"/>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
    <x v="2"/>
    <s v="hardware"/>
    <x v="2049"/>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1"/>
    <x v="2"/>
    <s v="hardware"/>
    <x v="2050"/>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000000000002"/>
    <x v="2"/>
    <s v="hardware"/>
    <x v="2051"/>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2"/>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
    <x v="2"/>
    <s v="hardware"/>
    <x v="2053"/>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6"/>
    <x v="2"/>
    <s v="hardware"/>
    <x v="2054"/>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
    <x v="2"/>
    <s v="hardware"/>
    <x v="2055"/>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5"/>
    <x v="2"/>
    <s v="hardware"/>
    <x v="2056"/>
    <d v="2016-01-27T11:52:12"/>
  </r>
  <r>
    <n v="2058"/>
    <s v="Raspberry Pi Debug Clip"/>
    <s v="Making using the serial terminal on the Raspberry Pi as easy as Pi!"/>
    <n v="2560"/>
    <n v="4308"/>
    <x v="0"/>
    <s v="GB"/>
    <s v="GBP"/>
    <n v="1425326400"/>
    <n v="1421916830"/>
    <b v="0"/>
    <n v="410"/>
    <b v="1"/>
    <s v="technology/hardware"/>
    <n v="1.6828125"/>
    <n v="10.51"/>
    <x v="2"/>
    <s v="hardware"/>
    <x v="2057"/>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7"/>
    <x v="2"/>
    <s v="hardware"/>
    <x v="2058"/>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59"/>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6999999999999"/>
    <x v="2"/>
    <s v="hardware"/>
    <x v="2060"/>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9"/>
    <x v="2"/>
    <s v="hardware"/>
    <x v="2061"/>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6"/>
    <x v="2"/>
    <s v="hardware"/>
    <x v="2062"/>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
    <x v="2"/>
    <s v="hardware"/>
    <x v="2063"/>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
    <x v="2"/>
    <s v="hardware"/>
    <x v="2064"/>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0000000000005"/>
    <x v="2"/>
    <s v="hardware"/>
    <x v="2065"/>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6"/>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
    <x v="2"/>
    <s v="hardware"/>
    <x v="2067"/>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2"/>
    <x v="2"/>
    <s v="hardware"/>
    <x v="2068"/>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
    <x v="2"/>
    <s v="hardware"/>
    <x v="2069"/>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
    <x v="2"/>
    <s v="hardware"/>
    <x v="2070"/>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1"/>
    <x v="2"/>
    <s v="hardware"/>
    <x v="2071"/>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2"/>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3"/>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7"/>
    <x v="2"/>
    <s v="hardware"/>
    <x v="2074"/>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
    <x v="2"/>
    <s v="hardware"/>
    <x v="2075"/>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
    <x v="2"/>
    <s v="hardware"/>
    <x v="2076"/>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9000000000005"/>
    <x v="2"/>
    <s v="hardware"/>
    <x v="2077"/>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
    <x v="2"/>
    <s v="hardware"/>
    <x v="2078"/>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79"/>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1"/>
    <x v="4"/>
    <s v="indie rock"/>
    <x v="2080"/>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
    <x v="4"/>
    <s v="indie rock"/>
    <x v="2081"/>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2"/>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0000000000006"/>
    <x v="4"/>
    <s v="indie rock"/>
    <x v="2083"/>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
    <x v="4"/>
    <s v="indie rock"/>
    <x v="2084"/>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9"/>
    <x v="4"/>
    <s v="indie rock"/>
    <x v="2085"/>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6"/>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
    <x v="4"/>
    <s v="indie rock"/>
    <x v="2087"/>
    <d v="2010-08-05T17:09:12"/>
  </r>
  <r>
    <n v="2089"/>
    <s v="Little Moses EP"/>
    <s v="Little Moses is trying to record their first EP, and we can't do it without your help!"/>
    <n v="2500"/>
    <n v="3010.01"/>
    <x v="0"/>
    <s v="US"/>
    <s v="USD"/>
    <n v="1375408194"/>
    <n v="1372384194"/>
    <b v="0"/>
    <n v="62"/>
    <b v="1"/>
    <s v="music/indie rock"/>
    <n v="1.2040040000000001"/>
    <n v="48.55"/>
    <x v="4"/>
    <s v="indie rock"/>
    <x v="2088"/>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
    <x v="4"/>
    <s v="indie rock"/>
    <x v="2089"/>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5"/>
    <x v="4"/>
    <s v="indie rock"/>
    <x v="2090"/>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
    <x v="4"/>
    <s v="indie rock"/>
    <x v="2091"/>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3"/>
    <x v="4"/>
    <s v="indie rock"/>
    <x v="2092"/>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6"/>
    <x v="4"/>
    <s v="indie rock"/>
    <x v="2093"/>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4"/>
    <x v="4"/>
    <s v="indie rock"/>
    <x v="2094"/>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
    <x v="4"/>
    <s v="indie rock"/>
    <x v="2095"/>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
    <n v="78.95"/>
    <x v="4"/>
    <s v="indie rock"/>
    <x v="2096"/>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3"/>
    <x v="4"/>
    <s v="indie rock"/>
    <x v="2097"/>
    <d v="2012-02-07T02:43:55"/>
  </r>
  <r>
    <n v="2099"/>
    <s v="Roosevelt Died."/>
    <s v="Our tour van died, we need help!"/>
    <n v="3000"/>
    <n v="3971"/>
    <x v="0"/>
    <s v="US"/>
    <s v="USD"/>
    <n v="1435808400"/>
    <n v="1434650084"/>
    <b v="0"/>
    <n v="63"/>
    <b v="1"/>
    <s v="music/indie rock"/>
    <n v="1.3236666666666668"/>
    <n v="63.03"/>
    <x v="4"/>
    <s v="indie rock"/>
    <x v="2098"/>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
    <x v="4"/>
    <s v="indie rock"/>
    <x v="2099"/>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8"/>
    <x v="4"/>
    <s v="indie rock"/>
    <x v="2100"/>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1"/>
    <d v="2011-04-05T20:50:48"/>
  </r>
  <r>
    <n v="2103"/>
    <s v="Matthew Moon's New Album"/>
    <s v="Indie rocker, Matthew Moon, has something to share with you..."/>
    <n v="7777"/>
    <n v="11364"/>
    <x v="0"/>
    <s v="US"/>
    <s v="USD"/>
    <n v="1352488027"/>
    <n v="1349892427"/>
    <b v="0"/>
    <n v="115"/>
    <b v="1"/>
    <s v="music/indie rock"/>
    <n v="1.4612318374694613"/>
    <n v="98.82"/>
    <x v="4"/>
    <s v="indie rock"/>
    <x v="2102"/>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3"/>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4"/>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
    <x v="4"/>
    <s v="indie rock"/>
    <x v="2105"/>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5"/>
    <x v="4"/>
    <s v="indie rock"/>
    <x v="2106"/>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9"/>
    <x v="4"/>
    <s v="indie rock"/>
    <x v="2107"/>
    <d v="2012-08-14T04:13:00"/>
  </r>
  <r>
    <n v="2109"/>
    <s v="Skyline Sounds - First Studio Album (and Merch!)"/>
    <s v="We are ready to make our first full-length album, and with your help, we can make it happen!"/>
    <n v="4000"/>
    <n v="4261"/>
    <x v="0"/>
    <s v="US"/>
    <s v="USD"/>
    <n v="1436115617"/>
    <n v="1433523617"/>
    <b v="0"/>
    <n v="40"/>
    <b v="1"/>
    <s v="music/indie rock"/>
    <n v="1.06525"/>
    <n v="106.53"/>
    <x v="4"/>
    <s v="indie rock"/>
    <x v="2108"/>
    <d v="2015-06-05T17:00:17"/>
  </r>
  <r>
    <n v="2110"/>
    <s v="&quot;Vision&quot; - New Album - Brent Brown"/>
    <s v="Brent Brown's breakout new album! Requires help from the record label... You!"/>
    <n v="2000"/>
    <n v="2007"/>
    <x v="0"/>
    <s v="US"/>
    <s v="USD"/>
    <n v="1401253140"/>
    <n v="1398873969"/>
    <b v="0"/>
    <n v="38"/>
    <b v="1"/>
    <s v="music/indie rock"/>
    <n v="1.0035000000000001"/>
    <n v="52.82"/>
    <x v="4"/>
    <s v="indie rock"/>
    <x v="2109"/>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2"/>
    <x v="4"/>
    <s v="indie rock"/>
    <x v="2110"/>
    <d v="2011-06-09T04:43:45"/>
  </r>
  <r>
    <n v="2112"/>
    <s v="BBB Kickstarter Two"/>
    <s v="BBB is going back into the studio to record and release &quot;Felix From Canada&quot; by popular demand.  We need your help!"/>
    <n v="300"/>
    <n v="300"/>
    <x v="0"/>
    <s v="US"/>
    <s v="USD"/>
    <n v="1366064193"/>
    <n v="1364854593"/>
    <b v="0"/>
    <n v="11"/>
    <b v="1"/>
    <s v="music/indie rock"/>
    <n v="1"/>
    <n v="27.27"/>
    <x v="4"/>
    <s v="indie rock"/>
    <x v="2111"/>
    <d v="2013-04-01T22:16:33"/>
  </r>
  <r>
    <n v="2113"/>
    <s v="Summer Underground // Honeycomb LP"/>
    <s v="Help us fund our second full-length album Honeycomb!"/>
    <n v="7000"/>
    <n v="7340"/>
    <x v="0"/>
    <s v="US"/>
    <s v="USD"/>
    <n v="1411505176"/>
    <n v="1408481176"/>
    <b v="0"/>
    <n v="107"/>
    <b v="1"/>
    <s v="music/indie rock"/>
    <n v="1.0485714285714285"/>
    <n v="68.599999999999994"/>
    <x v="4"/>
    <s v="indie rock"/>
    <x v="2112"/>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
    <x v="4"/>
    <s v="indie rock"/>
    <x v="2113"/>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3"/>
    <x v="4"/>
    <s v="indie rock"/>
    <x v="2114"/>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6"/>
    <x v="4"/>
    <s v="indie rock"/>
    <x v="2115"/>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6"/>
    <d v="2015-10-13T01:25:49"/>
  </r>
  <r>
    <n v="2118"/>
    <s v="PORCHES. vs. THE U.S.A."/>
    <s v="PORCHES.  and Documentarians tour from New York to San Francisco and back."/>
    <n v="1000"/>
    <n v="1346.11"/>
    <x v="0"/>
    <s v="US"/>
    <s v="USD"/>
    <n v="1311538136"/>
    <n v="1308946136"/>
    <b v="0"/>
    <n v="17"/>
    <b v="1"/>
    <s v="music/indie rock"/>
    <n v="1.3461099999999999"/>
    <n v="79.180000000000007"/>
    <x v="4"/>
    <s v="indie rock"/>
    <x v="2117"/>
    <d v="2011-06-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
    <x v="4"/>
    <s v="indie rock"/>
    <x v="2118"/>
    <d v="2012-07-17T03:07:25"/>
  </r>
  <r>
    <n v="2120"/>
    <s v="Hearty Har Full Length Album"/>
    <s v="&lt;3_x000a_Coming in from outer space. Help Hearty Har record their 1st album!!"/>
    <n v="8000"/>
    <n v="8070.43"/>
    <x v="0"/>
    <s v="US"/>
    <s v="USD"/>
    <n v="1388617736"/>
    <n v="1384384136"/>
    <b v="0"/>
    <n v="69"/>
    <b v="1"/>
    <s v="music/indie rock"/>
    <n v="1.00880375"/>
    <n v="116.96"/>
    <x v="4"/>
    <s v="indie rock"/>
    <x v="2119"/>
    <d v="2013-11-13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0"/>
    <d v="2016-12-12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
    <x v="6"/>
    <s v="video games"/>
    <x v="2121"/>
    <d v="2016-12-08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2"/>
    <d v="2010-01-20T10:11:47"/>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3"/>
    <d v="2010-10-13T00:40:35"/>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6"/>
    <x v="6"/>
    <s v="video games"/>
    <x v="2124"/>
    <d v="2015-07-06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5"/>
    <d v="2014-11-08T23:21:27"/>
  </r>
  <r>
    <n v="2127"/>
    <s v="Three Monkeys - Part 1: Into the Abyss"/>
    <s v="Three Monkeys is an audio adventure game for PC."/>
    <n v="28000"/>
    <n v="8076"/>
    <x v="2"/>
    <s v="GB"/>
    <s v="GBP"/>
    <n v="1426158463"/>
    <n v="1423570063"/>
    <b v="0"/>
    <n v="236"/>
    <b v="0"/>
    <s v="games/video games"/>
    <n v="0.28842857142857142"/>
    <n v="34.22"/>
    <x v="6"/>
    <s v="video games"/>
    <x v="2126"/>
    <d v="2015-02-10T12: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7"/>
    <d v="2014-07-23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70000000000002"/>
    <x v="6"/>
    <s v="video games"/>
    <x v="2128"/>
    <d v="2016-02-09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29"/>
    <d v="2014-07-12T02:04:23"/>
  </r>
  <r>
    <n v="2131"/>
    <s v="Scout's Honor"/>
    <s v="From frightened girl to empowered woman, Scout's Honor is a tale about facing your fears and overcoming odds."/>
    <n v="500"/>
    <n v="25"/>
    <x v="2"/>
    <s v="US"/>
    <s v="USD"/>
    <n v="1436677091"/>
    <n v="1434085091"/>
    <b v="0"/>
    <n v="3"/>
    <b v="0"/>
    <s v="games/video games"/>
    <n v="0.05"/>
    <n v="8.33"/>
    <x v="6"/>
    <s v="video games"/>
    <x v="2130"/>
    <d v="2015-06-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
    <x v="6"/>
    <s v="video games"/>
    <x v="2131"/>
    <d v="2014-01-04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
    <x v="6"/>
    <s v="video games"/>
    <x v="2132"/>
    <d v="2011-03-17T02:19:59"/>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7"/>
    <x v="6"/>
    <s v="video games"/>
    <x v="2133"/>
    <d v="2013-03-28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3"/>
    <x v="6"/>
    <s v="video games"/>
    <x v="2134"/>
    <d v="2012-09-04T23:07:13"/>
  </r>
  <r>
    <n v="2136"/>
    <s v="Dark Paradise"/>
    <s v="A dark and twisted game with physiological madness and corruption as a man becomes the ultimate bio weapon."/>
    <n v="80000"/>
    <n v="47.69"/>
    <x v="2"/>
    <s v="US"/>
    <s v="USD"/>
    <n v="1382184786"/>
    <n v="1379592786"/>
    <b v="0"/>
    <n v="4"/>
    <b v="0"/>
    <s v="games/video games"/>
    <n v="5.9612499999999998E-4"/>
    <n v="11.92"/>
    <x v="6"/>
    <s v="video games"/>
    <x v="2135"/>
    <d v="2013-09-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6"/>
    <x v="6"/>
    <s v="video games"/>
    <x v="2136"/>
    <d v="2014-11-05T18:30:29"/>
  </r>
  <r>
    <n v="2138"/>
    <s v="Tales Of Tameria - Dawning Light"/>
    <s v="A game with a mixture of a few genres from RPG, Simulation and to adventure elements."/>
    <n v="1000"/>
    <n v="128"/>
    <x v="2"/>
    <s v="GB"/>
    <s v="GBP"/>
    <n v="1383959939"/>
    <n v="1381364339"/>
    <b v="0"/>
    <n v="12"/>
    <b v="0"/>
    <s v="games/video games"/>
    <n v="0.128"/>
    <n v="10.67"/>
    <x v="6"/>
    <s v="video games"/>
    <x v="2137"/>
    <d v="2013-10-10T0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4"/>
    <x v="6"/>
    <s v="video games"/>
    <x v="2138"/>
    <d v="2016-10-04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1"/>
    <x v="6"/>
    <s v="video games"/>
    <x v="2139"/>
    <d v="2012-12-12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0"/>
    <d v="2014-10-15T05: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
    <x v="6"/>
    <s v="video games"/>
    <x v="2141"/>
    <d v="2015-12-02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2"/>
    <d v="2010-06-03T21:16:52"/>
  </r>
  <r>
    <n v="2144"/>
    <s v="Project Starborn"/>
    <s v="A thousand community-built sandbox games (and more!) with a fully-customizable game engine."/>
    <n v="35500"/>
    <n v="607"/>
    <x v="2"/>
    <s v="US"/>
    <s v="USD"/>
    <n v="1379164040"/>
    <n v="1376399240"/>
    <b v="0"/>
    <n v="24"/>
    <b v="0"/>
    <s v="games/video games"/>
    <n v="1.7098591549295775E-2"/>
    <n v="25.29"/>
    <x v="6"/>
    <s v="video games"/>
    <x v="2143"/>
    <d v="2013-08-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
    <x v="6"/>
    <s v="video games"/>
    <x v="2144"/>
    <d v="2013-10-28T05: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5"/>
    <d v="2016-01-28T16:18:30"/>
  </r>
  <r>
    <n v="2147"/>
    <s v="Johnny Rocketfingers 3"/>
    <s v="A Point and Click Adventure on Steroids."/>
    <n v="390000"/>
    <n v="2716"/>
    <x v="2"/>
    <s v="US"/>
    <s v="USD"/>
    <n v="1416125148"/>
    <n v="1413356748"/>
    <b v="0"/>
    <n v="55"/>
    <b v="0"/>
    <s v="games/video games"/>
    <n v="6.9641025641025639E-3"/>
    <n v="49.38"/>
    <x v="6"/>
    <s v="video games"/>
    <x v="2146"/>
    <d v="2014-10-15T07: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7"/>
    <d v="2015-03-03T17: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8"/>
    <d v="2010-06-26T00:35:56"/>
  </r>
  <r>
    <n v="2150"/>
    <s v="The Unknown Door"/>
    <s v="A pixel styled open world detective game."/>
    <n v="50000"/>
    <n v="405"/>
    <x v="2"/>
    <s v="NO"/>
    <s v="NOK"/>
    <n v="1468392599"/>
    <n v="1465800599"/>
    <b v="0"/>
    <n v="4"/>
    <b v="0"/>
    <s v="games/video games"/>
    <n v="8.0999999999999996E-3"/>
    <n v="101.25"/>
    <x v="6"/>
    <s v="video games"/>
    <x v="2149"/>
    <d v="2016-06-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70000000000002"/>
    <x v="6"/>
    <s v="video games"/>
    <x v="2150"/>
    <d v="2016-05-30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1"/>
    <d v="2014-02-13T19: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2"/>
    <d v="2014-12-01T21:51:58"/>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3"/>
    <d v="2014-01-0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4"/>
    <d v="2016-03-01T17:56:25"/>
  </r>
  <r>
    <n v="2156"/>
    <s v="Beyond Black Space"/>
    <s v="Captain and manage your ship along with your crew in this deep space adventure! (PC/Linux/Mac)"/>
    <n v="56000"/>
    <n v="1493"/>
    <x v="2"/>
    <s v="US"/>
    <s v="USD"/>
    <n v="1379363406"/>
    <n v="1375475406"/>
    <b v="0"/>
    <n v="83"/>
    <b v="0"/>
    <s v="games/video games"/>
    <n v="2.6660714285714284E-2"/>
    <n v="17.989999999999998"/>
    <x v="6"/>
    <s v="video games"/>
    <x v="2155"/>
    <d v="2013-08-02T20:30:06"/>
  </r>
  <r>
    <n v="2157"/>
    <s v="Nin"/>
    <s v="Gamers and 90's fans unite in this small tale of epic proportions!"/>
    <n v="75000"/>
    <n v="21144"/>
    <x v="2"/>
    <s v="US"/>
    <s v="USD"/>
    <n v="1482479940"/>
    <n v="1479684783"/>
    <b v="0"/>
    <n v="57"/>
    <b v="0"/>
    <s v="games/video games"/>
    <n v="0.28192"/>
    <n v="370.95"/>
    <x v="6"/>
    <s v="video games"/>
    <x v="2156"/>
    <d v="2016-11-20T23:33:03"/>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7"/>
    <x v="6"/>
    <s v="video games"/>
    <x v="2157"/>
    <d v="2012-12-21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8"/>
    <d v="2011-06-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
    <x v="6"/>
    <s v="video games"/>
    <x v="2159"/>
    <d v="2012-04-19T17:05:05"/>
  </r>
  <r>
    <n v="2161"/>
    <s v="CallMeGhost DEBUT ALBUM preorder!"/>
    <s v="We're trying to fund hard copies of our debut album!"/>
    <n v="400"/>
    <n v="463"/>
    <x v="0"/>
    <s v="US"/>
    <s v="USD"/>
    <n v="1443040059"/>
    <n v="1440448059"/>
    <b v="0"/>
    <n v="13"/>
    <b v="1"/>
    <s v="music/rock"/>
    <n v="1.1575"/>
    <n v="35.619999999999997"/>
    <x v="4"/>
    <s v="rock"/>
    <x v="2160"/>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
    <x v="4"/>
    <s v="rock"/>
    <x v="2161"/>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
    <x v="4"/>
    <s v="rock"/>
    <x v="2162"/>
    <d v="2015-04-17T21:35:20"/>
  </r>
  <r>
    <n v="2164"/>
    <s v="Rosaline debut record"/>
    <s v="South Florida roots country/rock outfit's long awaited debut record"/>
    <n v="5500"/>
    <n v="5645"/>
    <x v="0"/>
    <s v="US"/>
    <s v="USD"/>
    <n v="1466827140"/>
    <n v="1464196414"/>
    <b v="0"/>
    <n v="83"/>
    <b v="1"/>
    <s v="music/rock"/>
    <n v="1.0263636363636364"/>
    <n v="68.010000000000005"/>
    <x v="4"/>
    <s v="rock"/>
    <x v="2163"/>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
    <x v="4"/>
    <s v="rock"/>
    <x v="2164"/>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5"/>
    <d v="2014-10-21T20:06:58"/>
  </r>
  <r>
    <n v="2167"/>
    <s v="Planes and Planets needs to get their EP finished!!"/>
    <s v="We need YOUR HELP to take one more step to this make release sound amazing!"/>
    <n v="150"/>
    <n v="180"/>
    <x v="0"/>
    <s v="US"/>
    <s v="USD"/>
    <n v="1347672937"/>
    <n v="1346463337"/>
    <b v="0"/>
    <n v="8"/>
    <b v="1"/>
    <s v="music/rock"/>
    <n v="1.2"/>
    <n v="22.5"/>
    <x v="4"/>
    <s v="rock"/>
    <x v="2166"/>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7"/>
    <x v="4"/>
    <s v="rock"/>
    <x v="2167"/>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6"/>
    <x v="4"/>
    <s v="rock"/>
    <x v="2168"/>
    <d v="2017-02-27T16:49:11"/>
  </r>
  <r>
    <n v="2170"/>
    <s v="STETSON'S NEW EP"/>
    <s v="We are a hard rock band from Northern California trying to raise $350 for our next EP. Be a part of our journey!"/>
    <n v="350"/>
    <n v="633"/>
    <x v="0"/>
    <s v="US"/>
    <s v="USD"/>
    <n v="1440266422"/>
    <n v="1436810422"/>
    <b v="0"/>
    <n v="19"/>
    <b v="1"/>
    <s v="music/rock"/>
    <n v="1.8085714285714285"/>
    <n v="33.32"/>
    <x v="4"/>
    <s v="rock"/>
    <x v="2169"/>
    <d v="2015-07-13T18:00:22"/>
  </r>
  <r>
    <n v="2171"/>
    <s v="Brainspoonâ€™s New Record"/>
    <s v="Like records? We do, too! Help this Los Angeles based rock 'n' roll band get their new album out on vinyl!"/>
    <n v="4000"/>
    <n v="4243"/>
    <x v="0"/>
    <s v="US"/>
    <s v="USD"/>
    <n v="1434949200"/>
    <n v="1431903495"/>
    <b v="0"/>
    <n v="47"/>
    <b v="1"/>
    <s v="music/rock"/>
    <n v="1.0607500000000001"/>
    <n v="90.28"/>
    <x v="4"/>
    <s v="rock"/>
    <x v="2170"/>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
    <n v="76.92"/>
    <x v="4"/>
    <s v="rock"/>
    <x v="2171"/>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
    <x v="4"/>
    <s v="rock"/>
    <x v="2172"/>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
    <x v="4"/>
    <s v="rock"/>
    <x v="2173"/>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1"/>
    <x v="4"/>
    <s v="rock"/>
    <x v="2174"/>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5"/>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7"/>
    <x v="4"/>
    <s v="rock"/>
    <x v="2176"/>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5"/>
    <x v="4"/>
    <s v="rock"/>
    <x v="2177"/>
    <d v="2016-12-19T15:16:37"/>
  </r>
  <r>
    <n v="2179"/>
    <s v="Woodhouse EP"/>
    <s v="Woodhouse is making an EP!  If you are a fan of whiskey and loud guitars, contribute to the cause!"/>
    <n v="1000"/>
    <n v="1614"/>
    <x v="0"/>
    <s v="US"/>
    <s v="USD"/>
    <n v="1428725192"/>
    <n v="1426133192"/>
    <b v="0"/>
    <n v="21"/>
    <b v="1"/>
    <s v="music/rock"/>
    <n v="1.6140000000000001"/>
    <n v="76.86"/>
    <x v="4"/>
    <s v="rock"/>
    <x v="2178"/>
    <d v="2015-03-12T04:06:32"/>
  </r>
  <r>
    <n v="2180"/>
    <s v="FOUR STAR MARY &quot;PIECES&quot;"/>
    <s v="Help fund the new record by independent alternative rockers FOUR STAR MARY &quot;PIECES&quot;"/>
    <n v="5000"/>
    <n v="5359.21"/>
    <x v="0"/>
    <s v="US"/>
    <s v="USD"/>
    <n v="1447434268"/>
    <n v="1443801868"/>
    <b v="0"/>
    <n v="78"/>
    <b v="1"/>
    <s v="music/rock"/>
    <n v="1.071842"/>
    <n v="68.709999999999994"/>
    <x v="4"/>
    <s v="rock"/>
    <x v="2179"/>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
    <x v="6"/>
    <s v="tabletop games"/>
    <x v="2180"/>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
    <x v="6"/>
    <s v="tabletop games"/>
    <x v="2181"/>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7"/>
    <x v="6"/>
    <s v="tabletop games"/>
    <x v="2182"/>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5"/>
    <x v="6"/>
    <s v="tabletop games"/>
    <x v="2183"/>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
    <x v="6"/>
    <s v="tabletop games"/>
    <x v="2184"/>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9"/>
    <n v="55.96"/>
    <x v="6"/>
    <s v="tabletop games"/>
    <x v="2185"/>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
    <x v="6"/>
    <s v="tabletop games"/>
    <x v="2186"/>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6"/>
    <x v="6"/>
    <s v="tabletop games"/>
    <x v="2187"/>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3"/>
    <x v="6"/>
    <s v="tabletop games"/>
    <x v="2188"/>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9999999999993"/>
    <x v="6"/>
    <s v="tabletop games"/>
    <x v="2189"/>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0"/>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
    <x v="6"/>
    <s v="tabletop games"/>
    <x v="2191"/>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50000000000006"/>
    <x v="6"/>
    <s v="tabletop games"/>
    <x v="2192"/>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
    <x v="6"/>
    <s v="tabletop games"/>
    <x v="2193"/>
    <d v="2016-02-25T18:11:30"/>
  </r>
  <r>
    <n v="2195"/>
    <s v="Purgatoria: City of Angels"/>
    <s v="A gritty, noir tabletop RPG with a fast-paced combo-based battle system."/>
    <n v="4600"/>
    <n v="5535"/>
    <x v="0"/>
    <s v="US"/>
    <s v="USD"/>
    <n v="1439317900"/>
    <n v="1436725900"/>
    <b v="0"/>
    <n v="115"/>
    <b v="1"/>
    <s v="games/tabletop games"/>
    <n v="1.2032608695652174"/>
    <n v="48.13"/>
    <x v="6"/>
    <s v="tabletop games"/>
    <x v="2194"/>
    <d v="2015-07-12T18:31:40"/>
  </r>
  <r>
    <n v="2196"/>
    <s v="LACORSA Grand Prix Game (relaunch)"/>
    <s v="Race your friends in style with this classic Grand Prix game."/>
    <n v="14000"/>
    <n v="15937"/>
    <x v="0"/>
    <s v="US"/>
    <s v="USD"/>
    <n v="1480662000"/>
    <n v="1478000502"/>
    <b v="0"/>
    <n v="234"/>
    <b v="1"/>
    <s v="games/tabletop games"/>
    <n v="1.1383571428571428"/>
    <n v="68.11"/>
    <x v="6"/>
    <s v="tabletop games"/>
    <x v="2195"/>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
    <x v="6"/>
    <s v="tabletop games"/>
    <x v="2196"/>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0000000000006"/>
    <x v="6"/>
    <s v="tabletop games"/>
    <x v="2197"/>
    <d v="2015-10-15T12:20:00"/>
  </r>
  <r>
    <n v="2199"/>
    <s v="Decadolo. Flip it!"/>
    <s v="A new strategic board game designed to flip out your opponent."/>
    <n v="9000"/>
    <n v="13228"/>
    <x v="0"/>
    <s v="IE"/>
    <s v="EUR"/>
    <n v="1444903198"/>
    <n v="1442311198"/>
    <b v="1"/>
    <n v="251"/>
    <b v="1"/>
    <s v="games/tabletop games"/>
    <n v="1.4697777777777778"/>
    <n v="52.7"/>
    <x v="6"/>
    <s v="tabletop games"/>
    <x v="2198"/>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199"/>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4"/>
    <x v="4"/>
    <s v="electronic music"/>
    <x v="2200"/>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7"/>
    <x v="4"/>
    <s v="electronic music"/>
    <x v="2201"/>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2"/>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
    <x v="4"/>
    <s v="electronic music"/>
    <x v="2203"/>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4"/>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4"/>
    <x v="4"/>
    <s v="electronic music"/>
    <x v="2205"/>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
    <n v="285.70999999999998"/>
    <x v="4"/>
    <s v="electronic music"/>
    <x v="2206"/>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7"/>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
    <n v="50.27"/>
    <x v="4"/>
    <s v="electronic music"/>
    <x v="2208"/>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
    <x v="4"/>
    <s v="electronic music"/>
    <x v="2209"/>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0"/>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8"/>
    <x v="4"/>
    <s v="electronic music"/>
    <x v="2211"/>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2"/>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3"/>
    <x v="4"/>
    <s v="electronic music"/>
    <x v="2213"/>
    <d v="2014-01-07T19:00:48"/>
  </r>
  <r>
    <n v="2215"/>
    <s v="&quot;Something to See, Not to Say&quot; - Anemometer's First EP Album"/>
    <s v="Ambient Electro Grind-fest!"/>
    <n v="550"/>
    <n v="860"/>
    <x v="0"/>
    <s v="US"/>
    <s v="USD"/>
    <n v="1331621940"/>
    <n v="1329671572"/>
    <b v="0"/>
    <n v="33"/>
    <b v="1"/>
    <s v="music/electronic music"/>
    <n v="1.5636363636363637"/>
    <n v="26.06"/>
    <x v="4"/>
    <s v="electronic music"/>
    <x v="2214"/>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
    <x v="4"/>
    <s v="electronic music"/>
    <x v="2215"/>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
    <x v="4"/>
    <s v="electronic music"/>
    <x v="2216"/>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
    <x v="4"/>
    <s v="electronic music"/>
    <x v="2217"/>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
    <x v="4"/>
    <s v="electronic music"/>
    <x v="2218"/>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
    <x v="4"/>
    <s v="electronic music"/>
    <x v="2219"/>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200000000000003"/>
    <x v="6"/>
    <s v="tabletop games"/>
    <x v="2220"/>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1"/>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2"/>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5"/>
    <x v="6"/>
    <s v="tabletop games"/>
    <x v="2223"/>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8"/>
    <x v="6"/>
    <s v="tabletop games"/>
    <x v="2224"/>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
    <x v="6"/>
    <s v="tabletop games"/>
    <x v="2225"/>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
    <x v="6"/>
    <s v="tabletop games"/>
    <x v="2226"/>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
    <x v="6"/>
    <s v="tabletop games"/>
    <x v="2227"/>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3"/>
    <x v="6"/>
    <s v="tabletop games"/>
    <x v="2228"/>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5"/>
    <x v="6"/>
    <s v="tabletop games"/>
    <x v="2229"/>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3"/>
    <x v="6"/>
    <s v="tabletop games"/>
    <x v="2230"/>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
    <x v="6"/>
    <s v="tabletop games"/>
    <x v="2231"/>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
    <x v="6"/>
    <s v="tabletop games"/>
    <x v="2232"/>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3"/>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9"/>
    <x v="6"/>
    <s v="tabletop games"/>
    <x v="2234"/>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2"/>
    <x v="6"/>
    <s v="tabletop games"/>
    <x v="2235"/>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3"/>
    <x v="6"/>
    <s v="tabletop games"/>
    <x v="2236"/>
    <d v="2014-10-03T00:04:43"/>
  </r>
  <r>
    <n v="2238"/>
    <s v="28mm Fantasy Miniature range Feral Orcs!"/>
    <s v="28mm Fantasy Miniature Range in leadfree white metal: Orcs, wolves and more."/>
    <n v="4000"/>
    <n v="5496"/>
    <x v="0"/>
    <s v="DE"/>
    <s v="EUR"/>
    <n v="1489157716"/>
    <n v="1486565716"/>
    <b v="0"/>
    <n v="79"/>
    <b v="1"/>
    <s v="games/tabletop games"/>
    <n v="1.3740000000000001"/>
    <n v="69.569999999999993"/>
    <x v="6"/>
    <s v="tabletop games"/>
    <x v="2237"/>
    <d v="2017-02-08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
    <x v="6"/>
    <s v="tabletop games"/>
    <x v="2238"/>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99999999999"/>
    <x v="6"/>
    <s v="tabletop games"/>
    <x v="2239"/>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
    <x v="6"/>
    <s v="tabletop games"/>
    <x v="2240"/>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7"/>
    <x v="6"/>
    <s v="tabletop games"/>
    <x v="2241"/>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
    <x v="6"/>
    <s v="tabletop games"/>
    <x v="2242"/>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3"/>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8"/>
    <x v="6"/>
    <s v="tabletop games"/>
    <x v="2244"/>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
    <x v="6"/>
    <s v="tabletop games"/>
    <x v="2245"/>
    <d v="2015-08-05T19:00:10"/>
  </r>
  <r>
    <n v="2247"/>
    <s v="Foragers"/>
    <s v="Take on the role of an ancient forager in this fun strategy game from the designer of Biblios."/>
    <n v="18500"/>
    <n v="19324"/>
    <x v="0"/>
    <s v="US"/>
    <s v="USD"/>
    <n v="1438185565"/>
    <n v="1436975965"/>
    <b v="0"/>
    <n v="380"/>
    <b v="1"/>
    <s v="games/tabletop games"/>
    <n v="1.0445405405405406"/>
    <n v="50.85"/>
    <x v="6"/>
    <s v="tabletop games"/>
    <x v="2246"/>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
    <x v="6"/>
    <s v="tabletop games"/>
    <x v="2247"/>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2"/>
    <x v="6"/>
    <s v="tabletop games"/>
    <x v="2248"/>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
    <x v="6"/>
    <s v="tabletop games"/>
    <x v="2249"/>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1"/>
    <x v="6"/>
    <s v="tabletop games"/>
    <x v="2250"/>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
    <x v="6"/>
    <s v="tabletop games"/>
    <x v="2251"/>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
    <x v="6"/>
    <s v="tabletop games"/>
    <x v="2252"/>
    <d v="2015-10-19T15:09:07"/>
  </r>
  <r>
    <n v="2254"/>
    <s v="Green Couch Games Limited: FrogFlip!"/>
    <s v="A dexterity microgame by father/daughter team, Jason and Claire Kotarski. Make 100 project."/>
    <n v="500"/>
    <n v="2299"/>
    <x v="0"/>
    <s v="US"/>
    <s v="USD"/>
    <n v="1485271968"/>
    <n v="1484667168"/>
    <b v="0"/>
    <n v="197"/>
    <b v="1"/>
    <s v="games/tabletop games"/>
    <n v="4.5979999999999999"/>
    <n v="11.67"/>
    <x v="6"/>
    <s v="tabletop games"/>
    <x v="2253"/>
    <d v="2017-01-17T15:32:48"/>
  </r>
  <r>
    <n v="2255"/>
    <s v="Jumbo Jets - Jet Set Expansion Set #2"/>
    <s v="This is the second set of 5 expansions for our route-building game, Jet Set!"/>
    <n v="3950"/>
    <n v="11323"/>
    <x v="0"/>
    <s v="US"/>
    <s v="USD"/>
    <n v="1462661451"/>
    <n v="1460069451"/>
    <b v="0"/>
    <n v="271"/>
    <b v="1"/>
    <s v="games/tabletop games"/>
    <n v="2.8665822784810127"/>
    <n v="41.78"/>
    <x v="6"/>
    <s v="tabletop games"/>
    <x v="2254"/>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5"/>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
    <x v="6"/>
    <s v="tabletop games"/>
    <x v="2256"/>
    <d v="2016-05-15T22:28:49"/>
  </r>
  <r>
    <n v="2258"/>
    <s v="A Sundered World"/>
    <s v="A Dungeon World campaign setting that takes place after the end of the worlds."/>
    <n v="2200"/>
    <n v="3223"/>
    <x v="0"/>
    <s v="US"/>
    <s v="USD"/>
    <n v="1434045687"/>
    <n v="1431453687"/>
    <b v="0"/>
    <n v="205"/>
    <b v="1"/>
    <s v="games/tabletop games"/>
    <n v="1.4650000000000001"/>
    <n v="15.72"/>
    <x v="6"/>
    <s v="tabletop games"/>
    <x v="2257"/>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4"/>
    <x v="6"/>
    <s v="tabletop games"/>
    <x v="2258"/>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3"/>
    <x v="6"/>
    <s v="tabletop games"/>
    <x v="2259"/>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999999999997"/>
    <x v="6"/>
    <s v="tabletop games"/>
    <x v="2260"/>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
    <x v="6"/>
    <s v="tabletop games"/>
    <x v="2261"/>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
    <x v="6"/>
    <s v="tabletop games"/>
    <x v="2262"/>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
    <x v="6"/>
    <s v="tabletop games"/>
    <x v="2263"/>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9999999999997"/>
    <x v="6"/>
    <s v="tabletop games"/>
    <x v="2264"/>
    <d v="2016-11-15T20:28:27"/>
  </r>
  <r>
    <n v="2266"/>
    <s v="GOAT LORDS."/>
    <s v="Want to be LORD OF THE GOATS? Start building your herd using thievery, magic, bombs and mostly goats."/>
    <n v="1500"/>
    <n v="4804"/>
    <x v="0"/>
    <s v="US"/>
    <s v="USD"/>
    <n v="1461722400"/>
    <n v="1460235592"/>
    <b v="0"/>
    <n v="194"/>
    <b v="1"/>
    <s v="games/tabletop games"/>
    <n v="3.2026666666666666"/>
    <n v="24.76"/>
    <x v="6"/>
    <s v="tabletop games"/>
    <x v="2265"/>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8"/>
    <x v="6"/>
    <s v="tabletop games"/>
    <x v="2266"/>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000000000001"/>
    <x v="6"/>
    <s v="tabletop games"/>
    <x v="2267"/>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
    <x v="6"/>
    <s v="tabletop games"/>
    <x v="2268"/>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
    <x v="6"/>
    <s v="tabletop games"/>
    <x v="2269"/>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
    <x v="6"/>
    <s v="tabletop games"/>
    <x v="2270"/>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
    <x v="6"/>
    <s v="tabletop games"/>
    <x v="2271"/>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9999999999997"/>
    <x v="6"/>
    <s v="tabletop games"/>
    <x v="2272"/>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3"/>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49999999999997"/>
    <x v="6"/>
    <s v="tabletop games"/>
    <x v="2274"/>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5"/>
    <x v="6"/>
    <s v="tabletop games"/>
    <x v="2275"/>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
    <x v="6"/>
    <s v="tabletop games"/>
    <x v="2276"/>
    <d v="2012-01-28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8"/>
    <x v="6"/>
    <s v="tabletop games"/>
    <x v="2277"/>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
    <x v="6"/>
    <s v="tabletop games"/>
    <x v="2278"/>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4"/>
    <x v="6"/>
    <s v="tabletop games"/>
    <x v="2279"/>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0"/>
    <d v="2011-05-24T06:51:37"/>
  </r>
  <r>
    <n v="2282"/>
    <s v="Sage King's Debut Album"/>
    <s v="Sage King is recording his debut album and wants YOU to be a part of the creation process"/>
    <n v="750"/>
    <n v="1390"/>
    <x v="0"/>
    <s v="US"/>
    <s v="USD"/>
    <n v="1452744686"/>
    <n v="1447560686"/>
    <b v="0"/>
    <n v="12"/>
    <b v="1"/>
    <s v="music/rock"/>
    <n v="1.8533333333333333"/>
    <n v="115.83"/>
    <x v="4"/>
    <s v="rock"/>
    <x v="2281"/>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
    <x v="4"/>
    <s v="rock"/>
    <x v="2282"/>
    <d v="2012-03-10T03:00:04"/>
  </r>
  <r>
    <n v="2284"/>
    <s v="Make a record, write a song, take the Vinyl Skyway. "/>
    <s v="The Vinyl Skyway reunite to make a third album. "/>
    <n v="6000"/>
    <n v="6373.27"/>
    <x v="0"/>
    <s v="US"/>
    <s v="USD"/>
    <n v="1299902400"/>
    <n v="1297451245"/>
    <b v="0"/>
    <n v="59"/>
    <b v="1"/>
    <s v="music/rock"/>
    <n v="1.0622116666666668"/>
    <n v="108.02"/>
    <x v="4"/>
    <s v="rock"/>
    <x v="2283"/>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9"/>
    <x v="4"/>
    <s v="rock"/>
    <x v="2284"/>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
    <x v="4"/>
    <s v="rock"/>
    <x v="2285"/>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
    <x v="4"/>
    <s v="rock"/>
    <x v="2286"/>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7"/>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8"/>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3"/>
    <x v="4"/>
    <s v="rock"/>
    <x v="2289"/>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0"/>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
    <x v="4"/>
    <s v="rock"/>
    <x v="2291"/>
    <d v="2012-03-19T16:44:36"/>
  </r>
  <r>
    <n v="2293"/>
    <s v="&quot;Hurt N' Wrong&quot; New Album Fundraiser!"/>
    <s v="Donate here to be a part of the upcoming album. Every little bit helps!"/>
    <n v="850"/>
    <n v="920"/>
    <x v="0"/>
    <s v="US"/>
    <s v="USD"/>
    <n v="1348545540"/>
    <n v="1346345999"/>
    <b v="0"/>
    <n v="27"/>
    <b v="1"/>
    <s v="music/rock"/>
    <n v="1.0823529411764705"/>
    <n v="34.07"/>
    <x v="4"/>
    <s v="rock"/>
    <x v="2292"/>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09999999999994"/>
    <x v="4"/>
    <s v="rock"/>
    <x v="2293"/>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1"/>
    <x v="4"/>
    <s v="rock"/>
    <x v="2294"/>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7"/>
    <x v="4"/>
    <s v="rock"/>
    <x v="2295"/>
    <d v="2012-01-19T17:33:46"/>
  </r>
  <r>
    <n v="2297"/>
    <s v="Company Company: Debut EP"/>
    <s v="New Jersey Alternative Rock band COCO needs YOUR help self-releasing debut EP!"/>
    <n v="1000"/>
    <n v="1006"/>
    <x v="0"/>
    <s v="US"/>
    <s v="USD"/>
    <n v="1331697540"/>
    <n v="1328749249"/>
    <b v="0"/>
    <n v="19"/>
    <b v="1"/>
    <s v="music/rock"/>
    <n v="1.006"/>
    <n v="52.95"/>
    <x v="4"/>
    <s v="rock"/>
    <x v="2296"/>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3"/>
    <n v="109.45"/>
    <x v="4"/>
    <s v="rock"/>
    <x v="2297"/>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40000000000006"/>
    <x v="4"/>
    <s v="rock"/>
    <x v="2298"/>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299"/>
    <d v="2012-06-14T17:26:56"/>
  </r>
  <r>
    <n v="2301"/>
    <s v="Time Crash"/>
    <s v="We are America's first trock band, and we're ready to bring you our first album!"/>
    <n v="5000"/>
    <n v="6680.22"/>
    <x v="0"/>
    <s v="US"/>
    <s v="USD"/>
    <n v="1371785496"/>
    <n v="1369193496"/>
    <b v="1"/>
    <n v="211"/>
    <b v="1"/>
    <s v="music/indie rock"/>
    <n v="1.336044"/>
    <n v="31.66"/>
    <x v="4"/>
    <s v="indie rock"/>
    <x v="2300"/>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8"/>
    <x v="4"/>
    <s v="indie rock"/>
    <x v="2301"/>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
    <x v="4"/>
    <s v="indie rock"/>
    <x v="2302"/>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7"/>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1"/>
    <x v="4"/>
    <s v="indie rock"/>
    <x v="2303"/>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9"/>
    <x v="4"/>
    <s v="indie rock"/>
    <x v="2304"/>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4"/>
    <x v="4"/>
    <s v="indie rock"/>
    <x v="2305"/>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5"/>
    <x v="4"/>
    <s v="indie rock"/>
    <x v="2306"/>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2"/>
    <x v="4"/>
    <s v="indie rock"/>
    <x v="2307"/>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9999999999993"/>
    <x v="4"/>
    <s v="indie rock"/>
    <x v="2308"/>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1"/>
    <x v="4"/>
    <s v="indie rock"/>
    <x v="2309"/>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
    <x v="4"/>
    <s v="indie rock"/>
    <x v="2310"/>
    <d v="2014-03-18T15:11:18"/>
  </r>
  <r>
    <n v="2313"/>
    <s v="A SUNNY DAY IN GLASGOW"/>
    <s v="A Sunny Day in Glasgow are recording a new album and we need your help!"/>
    <n v="5000"/>
    <n v="8792.02"/>
    <x v="0"/>
    <s v="US"/>
    <s v="USD"/>
    <n v="1336086026"/>
    <n v="1333494026"/>
    <b v="1"/>
    <n v="157"/>
    <b v="1"/>
    <s v="music/indie rock"/>
    <n v="1.7584040000000001"/>
    <n v="56"/>
    <x v="4"/>
    <s v="indie rock"/>
    <x v="2311"/>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
    <x v="4"/>
    <s v="indie rock"/>
    <x v="2312"/>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8"/>
    <x v="4"/>
    <s v="indie rock"/>
    <x v="2313"/>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
    <x v="4"/>
    <s v="indie rock"/>
    <x v="2314"/>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5"/>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0000000000003"/>
    <x v="4"/>
    <s v="indie rock"/>
    <x v="2316"/>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
    <x v="4"/>
    <s v="indie rock"/>
    <x v="2317"/>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18"/>
    <d v="2014-02-26T19: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
    <x v="7"/>
    <s v="small batch"/>
    <x v="2319"/>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0"/>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1"/>
    <d v="2017-03-13T18:07:27"/>
  </r>
  <r>
    <n v="2324"/>
    <s v="Pies not Lies"/>
    <s v="A city centre shop selling great locally made food with room to chat and learn about eachother."/>
    <n v="7500"/>
    <n v="1555"/>
    <x v="3"/>
    <s v="GB"/>
    <s v="GBP"/>
    <n v="1490559285"/>
    <n v="1487970885"/>
    <b v="0"/>
    <n v="61"/>
    <b v="0"/>
    <s v="food/small batch"/>
    <n v="0.20733333333333334"/>
    <n v="25.49"/>
    <x v="7"/>
    <s v="small batch"/>
    <x v="2322"/>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3"/>
    <x v="7"/>
    <s v="small batch"/>
    <x v="2323"/>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4"/>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32"/>
    <n v="54.88"/>
    <x v="7"/>
    <s v="small batch"/>
    <x v="2325"/>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
    <x v="7"/>
    <s v="small batch"/>
    <x v="2326"/>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7"/>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3"/>
    <x v="7"/>
    <s v="small batch"/>
    <x v="2328"/>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9999999999997"/>
    <x v="7"/>
    <s v="small batch"/>
    <x v="2329"/>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
    <x v="7"/>
    <s v="small batch"/>
    <x v="2330"/>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
    <x v="7"/>
    <s v="small batch"/>
    <x v="2331"/>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7"/>
    <x v="7"/>
    <s v="small batch"/>
    <x v="2332"/>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
    <x v="7"/>
    <s v="small batch"/>
    <x v="2333"/>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
    <x v="7"/>
    <s v="small batch"/>
    <x v="2334"/>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0000000000007"/>
    <x v="7"/>
    <s v="small batch"/>
    <x v="2335"/>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5"/>
    <x v="7"/>
    <s v="small batch"/>
    <x v="2336"/>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
    <x v="7"/>
    <s v="small batch"/>
    <x v="2337"/>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
    <x v="7"/>
    <s v="small batch"/>
    <x v="2338"/>
    <d v="2016-09-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39"/>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0"/>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1"/>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2"/>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3"/>
    <d v="2015-02-25T00:02:36"/>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4"/>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5"/>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6"/>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7"/>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48"/>
    <d v="2016-12-04T20:12:50"/>
  </r>
  <r>
    <n v="2351"/>
    <s v="NZ Auction site.  No listing or success fees. Only $2 p/m"/>
    <s v="Donate $30 or more and receive a free selfie stick."/>
    <n v="18900"/>
    <n v="108"/>
    <x v="1"/>
    <s v="NZ"/>
    <s v="NZD"/>
    <n v="1430360739"/>
    <n v="1427768739"/>
    <b v="0"/>
    <n v="7"/>
    <b v="0"/>
    <s v="technology/web"/>
    <n v="5.7142857142857143E-3"/>
    <n v="15.43"/>
    <x v="2"/>
    <s v="web"/>
    <x v="2349"/>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0"/>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1"/>
    <d v="2015-04-09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2"/>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3"/>
    <d v="2015-04-02T22:02:16"/>
  </r>
  <r>
    <n v="2356"/>
    <s v="HardstyleUnited.com (Canceled)"/>
    <s v="HardstyleUnited.com The Global Hardstyle community. Your Hardstyle community."/>
    <n v="10000"/>
    <n v="0"/>
    <x v="1"/>
    <s v="NL"/>
    <s v="EUR"/>
    <n v="1433530104"/>
    <n v="1430938104"/>
    <b v="0"/>
    <n v="0"/>
    <b v="0"/>
    <s v="technology/web"/>
    <n v="0"/>
    <e v="#DIV/0!"/>
    <x v="2"/>
    <s v="web"/>
    <x v="2354"/>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5"/>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6"/>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7"/>
    <d v="2015-06-04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58"/>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59"/>
    <d v="2016-04-06T20:36:48"/>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0"/>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1"/>
    <d v="2015-11-14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2"/>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3"/>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1"/>
    <x v="2"/>
    <s v="web"/>
    <x v="2364"/>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6"/>
    <x v="2"/>
    <s v="web"/>
    <x v="2365"/>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6"/>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7"/>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68"/>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69"/>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0"/>
    <d v="2015-03-25T01:39:31"/>
  </r>
  <r>
    <n v="2373"/>
    <s v="Cykelauktion.com (Canceled)"/>
    <s v="We want to create a safe marketplace for buying and selling bicycles."/>
    <n v="850000"/>
    <n v="50"/>
    <x v="1"/>
    <s v="SE"/>
    <s v="SEK"/>
    <n v="1440863624"/>
    <n v="1438271624"/>
    <b v="0"/>
    <n v="1"/>
    <b v="0"/>
    <s v="technology/web"/>
    <n v="5.8823529411764708E-5"/>
    <n v="50"/>
    <x v="2"/>
    <s v="web"/>
    <x v="2371"/>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2"/>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3"/>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
    <x v="2"/>
    <s v="web"/>
    <x v="2374"/>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5"/>
    <d v="2016-10-26T20:53:03"/>
  </r>
  <r>
    <n v="2378"/>
    <s v="KEEPUP INC (Canceled)"/>
    <s v="KEEPUP allows you to extend your social circle by introducing you to new people via your friends."/>
    <n v="110000"/>
    <n v="0"/>
    <x v="1"/>
    <s v="US"/>
    <s v="USD"/>
    <n v="1440548330"/>
    <n v="1438042730"/>
    <b v="0"/>
    <n v="0"/>
    <b v="0"/>
    <s v="technology/web"/>
    <n v="0"/>
    <e v="#DIV/0!"/>
    <x v="2"/>
    <s v="web"/>
    <x v="2376"/>
    <d v="2015-07-28T00:18:50"/>
  </r>
  <r>
    <n v="2379"/>
    <s v="SelectCooks.com (Canceled)"/>
    <s v="Selectcooks.com is a community marketplace for people to list, find and hire chefs."/>
    <n v="30000"/>
    <n v="0"/>
    <x v="1"/>
    <s v="US"/>
    <s v="USD"/>
    <n v="1444004616"/>
    <n v="1440116616"/>
    <b v="0"/>
    <n v="0"/>
    <b v="0"/>
    <s v="technology/web"/>
    <n v="0"/>
    <e v="#DIV/0!"/>
    <x v="2"/>
    <s v="web"/>
    <x v="2377"/>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29999999999998"/>
    <x v="2"/>
    <s v="web"/>
    <x v="2378"/>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3"/>
    <x v="2"/>
    <s v="web"/>
    <x v="2379"/>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0"/>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1"/>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2"/>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
    <x v="2"/>
    <s v="web"/>
    <x v="2383"/>
    <d v="2015-07-06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4"/>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5"/>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8"/>
    <x v="2"/>
    <s v="web"/>
    <x v="2386"/>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7"/>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88"/>
    <d v="2014-11-25T06:17:44"/>
  </r>
  <r>
    <n v="2391"/>
    <s v="oToBOTS.com - Freedom from high cost auto repairs (Canceled)"/>
    <s v="Using the power of internet to help people save hundreds in car repair."/>
    <n v="20000"/>
    <n v="25"/>
    <x v="1"/>
    <s v="US"/>
    <s v="USD"/>
    <n v="1427825044"/>
    <n v="1425236644"/>
    <b v="0"/>
    <n v="1"/>
    <b v="0"/>
    <s v="technology/web"/>
    <n v="1.25E-3"/>
    <n v="25"/>
    <x v="2"/>
    <s v="web"/>
    <x v="2389"/>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0"/>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1"/>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2"/>
    <d v="2015-01-27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3"/>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4"/>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5"/>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6"/>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7"/>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398"/>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
    <x v="7"/>
    <s v="food trucks"/>
    <x v="2399"/>
    <d v="2016-01-05T19:44:56"/>
  </r>
  <r>
    <n v="2402"/>
    <s v="Cupcake Truck Unite"/>
    <s v="Small town, delicious treats, and a mobile truck"/>
    <n v="12000"/>
    <n v="52"/>
    <x v="2"/>
    <s v="US"/>
    <s v="USD"/>
    <n v="1431533931"/>
    <n v="1428941931"/>
    <b v="0"/>
    <n v="1"/>
    <b v="0"/>
    <s v="food/food trucks"/>
    <n v="4.3333333333333331E-3"/>
    <n v="52"/>
    <x v="7"/>
    <s v="food trucks"/>
    <x v="2400"/>
    <d v="2015-04-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29999999999998"/>
    <x v="7"/>
    <s v="food trucks"/>
    <x v="2401"/>
    <d v="2016-01-30T21: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2"/>
    <d v="2015-12-04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3"/>
    <d v="2016-08-1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
    <x v="7"/>
    <s v="food trucks"/>
    <x v="2404"/>
    <d v="2014-12-10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
    <x v="7"/>
    <s v="food trucks"/>
    <x v="2405"/>
    <d v="2015-03-19T13:48:48"/>
  </r>
  <r>
    <n v="2408"/>
    <s v="Sabroso On Wheels"/>
    <s v="A US Army Vet trying to get a Peruvian food truck going! Really good Peruvian food now mobile!"/>
    <n v="15000"/>
    <n v="30"/>
    <x v="2"/>
    <s v="US"/>
    <s v="USD"/>
    <n v="1415247757"/>
    <n v="1412652157"/>
    <b v="0"/>
    <n v="2"/>
    <b v="0"/>
    <s v="food/food trucks"/>
    <n v="2E-3"/>
    <n v="15"/>
    <x v="7"/>
    <s v="food trucks"/>
    <x v="2406"/>
    <d v="2014-10-07T0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7"/>
    <x v="7"/>
    <s v="food trucks"/>
    <x v="2407"/>
    <d v="2015-07-19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08"/>
    <d v="2015-08-08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
    <x v="7"/>
    <s v="food trucks"/>
    <x v="2409"/>
    <d v="2015-07-26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0"/>
    <d v="2016-10-12T17: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
    <x v="7"/>
    <s v="food trucks"/>
    <x v="2411"/>
    <d v="2014-05-01T02:38:0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0000000000003"/>
    <x v="7"/>
    <s v="food trucks"/>
    <x v="2412"/>
    <d v="2015-07-13T16:41: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
    <x v="7"/>
    <s v="food trucks"/>
    <x v="2413"/>
    <d v="2016-06-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4"/>
    <d v="2015-01-15T17:42:23"/>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5"/>
    <d v="2014-07-11T21:13:07"/>
  </r>
  <r>
    <n v="2418"/>
    <s v="Mexican food truck"/>
    <s v="I want to start my food truck business."/>
    <n v="25000"/>
    <n v="5"/>
    <x v="2"/>
    <s v="US"/>
    <s v="USD"/>
    <n v="1427225644"/>
    <n v="1422045244"/>
    <b v="0"/>
    <n v="5"/>
    <b v="0"/>
    <s v="food/food trucks"/>
    <n v="2.0000000000000001E-4"/>
    <n v="1"/>
    <x v="7"/>
    <s v="food trucks"/>
    <x v="2416"/>
    <d v="2015-01-23T20: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7"/>
    <d v="2014-12-20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
    <x v="7"/>
    <s v="food trucks"/>
    <x v="2418"/>
    <d v="2014-09-11T00:41:35"/>
  </r>
  <r>
    <n v="2421"/>
    <s v="hot dog cart"/>
    <s v="help me start Merrill's first hot dog cart in this empty lot"/>
    <n v="6000"/>
    <n v="1"/>
    <x v="2"/>
    <s v="US"/>
    <s v="USD"/>
    <n v="1424536196"/>
    <n v="1421944196"/>
    <b v="0"/>
    <n v="1"/>
    <b v="0"/>
    <s v="food/food trucks"/>
    <n v="1.6666666666666666E-4"/>
    <n v="1"/>
    <x v="7"/>
    <s v="food trucks"/>
    <x v="2419"/>
    <d v="2015-01-22T16:29:56"/>
  </r>
  <r>
    <n v="2422"/>
    <s v="Help starting a family owned food truck"/>
    <s v="Family owned business serving BBQ and seafood to the public"/>
    <n v="500"/>
    <n v="1"/>
    <x v="2"/>
    <s v="US"/>
    <s v="USD"/>
    <n v="1426091036"/>
    <n v="1423502636"/>
    <b v="0"/>
    <n v="1"/>
    <b v="0"/>
    <s v="food/food trucks"/>
    <n v="2E-3"/>
    <n v="1"/>
    <x v="7"/>
    <s v="food trucks"/>
    <x v="2420"/>
    <d v="2015-02-09T17: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1"/>
    <d v="2014-12-01T16:54:50"/>
  </r>
  <r>
    <n v="2424"/>
    <s v="Lily and Memphs"/>
    <s v="Great and creative food from the heart in the form of a sweet food truck!"/>
    <n v="25000"/>
    <n v="310"/>
    <x v="2"/>
    <s v="US"/>
    <s v="USD"/>
    <n v="1414445108"/>
    <n v="1411853108"/>
    <b v="0"/>
    <n v="9"/>
    <b v="0"/>
    <s v="food/food trucks"/>
    <n v="1.24E-2"/>
    <n v="34.44"/>
    <x v="7"/>
    <s v="food trucks"/>
    <x v="2422"/>
    <d v="2014-09-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3"/>
    <d v="2016-05-12T21:55: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4"/>
    <d v="2015-06-09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5"/>
    <d v="2016-02-12T07:38:53"/>
  </r>
  <r>
    <n v="2428"/>
    <s v="Premium Burgers"/>
    <s v="From Moo 2 You! We want to offer premium burgers to a taco flooded environment."/>
    <n v="35000"/>
    <n v="1"/>
    <x v="2"/>
    <s v="US"/>
    <s v="USD"/>
    <n v="1426182551"/>
    <n v="1423594151"/>
    <b v="0"/>
    <n v="1"/>
    <b v="0"/>
    <s v="food/food trucks"/>
    <n v="2.8571428571428571E-5"/>
    <n v="1"/>
    <x v="7"/>
    <s v="food trucks"/>
    <x v="2426"/>
    <d v="2015-02-10T18: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7"/>
    <d v="2016-12-30T21:06:0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28"/>
    <d v="2016-01-13T03:08:24"/>
  </r>
  <r>
    <n v="2431"/>
    <s v="Murphy's good eatin'"/>
    <s v="Go to Colorado and run a food truck with homemade food of all kinds."/>
    <n v="100000"/>
    <n v="2"/>
    <x v="2"/>
    <s v="US"/>
    <s v="USD"/>
    <n v="1467080613"/>
    <n v="1461896613"/>
    <b v="0"/>
    <n v="2"/>
    <b v="0"/>
    <s v="food/food trucks"/>
    <n v="2.0000000000000002E-5"/>
    <n v="1"/>
    <x v="7"/>
    <s v="food trucks"/>
    <x v="2429"/>
    <d v="2016-04-29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0"/>
    <d v="2015-02-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1"/>
    <d v="2016-01-28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2"/>
    <d v="2015-06-25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3"/>
    <d v="2015-09-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4"/>
    <d v="2015-11-30T14:46:10"/>
  </r>
  <r>
    <n v="2437"/>
    <s v="Cuppa Gumbos"/>
    <s v="Homemade Gumbo, Stews and Curry to be served hot and fresh everyday at any festival or concert we can attend."/>
    <n v="8000"/>
    <n v="0"/>
    <x v="2"/>
    <s v="US"/>
    <s v="USD"/>
    <n v="1426615200"/>
    <n v="1422400188"/>
    <b v="0"/>
    <n v="0"/>
    <b v="0"/>
    <s v="food/food trucks"/>
    <n v="0"/>
    <e v="#DIV/0!"/>
    <x v="7"/>
    <s v="food trucks"/>
    <x v="2435"/>
    <d v="2015-01-27T23:09:48"/>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6"/>
    <d v="2015-10-08T21: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7"/>
    <d v="2015-09-18T19:38:49"/>
  </r>
  <r>
    <n v="2440"/>
    <s v="The first green Food Truck in Phnom Penh"/>
    <s v="Starting a entire clean energy food truck and set a new standard for Cambodia"/>
    <n v="5000"/>
    <n v="10"/>
    <x v="2"/>
    <s v="BE"/>
    <s v="EUR"/>
    <n v="1455399313"/>
    <n v="1452807313"/>
    <b v="0"/>
    <n v="2"/>
    <b v="0"/>
    <s v="food/food trucks"/>
    <n v="2E-3"/>
    <n v="5"/>
    <x v="7"/>
    <s v="food trucks"/>
    <x v="2438"/>
    <d v="2016-01-14T21:35:13"/>
  </r>
  <r>
    <n v="2441"/>
    <s v="Bring Alchemy Pops to the People!"/>
    <s v="YOU can help Alchemy Pops POP up on a street near you!"/>
    <n v="7500"/>
    <n v="8091"/>
    <x v="0"/>
    <s v="US"/>
    <s v="USD"/>
    <n v="1437627540"/>
    <n v="1435806054"/>
    <b v="0"/>
    <n v="109"/>
    <b v="1"/>
    <s v="food/small batch"/>
    <n v="1.0788"/>
    <n v="74.23"/>
    <x v="7"/>
    <s v="small batch"/>
    <x v="2439"/>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
    <x v="7"/>
    <s v="small batch"/>
    <x v="2440"/>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2999999999999"/>
    <x v="7"/>
    <s v="small batch"/>
    <x v="2441"/>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1"/>
    <x v="7"/>
    <s v="small batch"/>
    <x v="2442"/>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3"/>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4"/>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
    <x v="7"/>
    <s v="small batch"/>
    <x v="2445"/>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6"/>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7"/>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
    <x v="7"/>
    <s v="small batch"/>
    <x v="2448"/>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7"/>
    <x v="7"/>
    <s v="small batch"/>
    <x v="2449"/>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0"/>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1"/>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1"/>
    <x v="7"/>
    <s v="small batch"/>
    <x v="2452"/>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3"/>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
    <x v="7"/>
    <s v="small batch"/>
    <x v="2454"/>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6"/>
    <x v="7"/>
    <s v="small batch"/>
    <x v="2455"/>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
    <x v="7"/>
    <s v="small batch"/>
    <x v="2456"/>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7"/>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9"/>
    <x v="7"/>
    <s v="small batch"/>
    <x v="2458"/>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1837"/>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
    <x v="4"/>
    <s v="indie rock"/>
    <x v="2459"/>
    <d v="2012-06-29T04:28:16"/>
  </r>
  <r>
    <n v="2463"/>
    <s v="Emma Ate the Lion &quot;Songs Two Count Too&quot;"/>
    <s v="Emma Ate The Lion's debut full length album"/>
    <n v="2000"/>
    <n v="2325"/>
    <x v="0"/>
    <s v="US"/>
    <s v="USD"/>
    <n v="1366138800"/>
    <n v="1362710425"/>
    <b v="0"/>
    <n v="75"/>
    <b v="1"/>
    <s v="music/indie rock"/>
    <n v="1.1625000000000001"/>
    <n v="31"/>
    <x v="4"/>
    <s v="indie rock"/>
    <x v="2460"/>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1"/>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
    <x v="4"/>
    <s v="indie rock"/>
    <x v="2462"/>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8"/>
    <x v="4"/>
    <s v="indie rock"/>
    <x v="2463"/>
    <d v="2013-04-09T02:27:33"/>
  </r>
  <r>
    <n v="2467"/>
    <s v="Nature Boy Explorer EP"/>
    <s v="We've finished our first EP and we're taking it on the road in three weeks! Help us fund manufacturing?"/>
    <n v="1000"/>
    <n v="1185"/>
    <x v="0"/>
    <s v="US"/>
    <s v="USD"/>
    <n v="1336669200"/>
    <n v="1335473931"/>
    <b v="0"/>
    <n v="43"/>
    <b v="1"/>
    <s v="music/indie rock"/>
    <n v="1.1850000000000001"/>
    <n v="27.56"/>
    <x v="4"/>
    <s v="indie rock"/>
    <x v="2464"/>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
    <x v="4"/>
    <s v="indie rock"/>
    <x v="2465"/>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
    <x v="4"/>
    <s v="indie rock"/>
    <x v="2466"/>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6"/>
    <x v="4"/>
    <s v="indie rock"/>
    <x v="2467"/>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68"/>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
    <x v="4"/>
    <s v="indie rock"/>
    <x v="2469"/>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
    <x v="4"/>
    <s v="indie rock"/>
    <x v="2470"/>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000000000001"/>
    <x v="4"/>
    <s v="indie rock"/>
    <x v="2471"/>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
    <x v="4"/>
    <s v="indie rock"/>
    <x v="2472"/>
    <d v="2010-05-12T06:54:15"/>
  </r>
  <r>
    <n v="2476"/>
    <s v="Arts &amp; Crafts"/>
    <s v="Eleven songs, the accumulation of several memorable occurrences in a sleepy town; stories of fiction &amp; fact."/>
    <n v="3200"/>
    <n v="3360.72"/>
    <x v="0"/>
    <s v="US"/>
    <s v="USD"/>
    <n v="1415004770"/>
    <n v="1412149970"/>
    <b v="0"/>
    <n v="55"/>
    <b v="1"/>
    <s v="music/indie rock"/>
    <n v="1.050225"/>
    <n v="61.1"/>
    <x v="4"/>
    <s v="indie rock"/>
    <x v="2473"/>
    <d v="2014-10-01T07:52:50"/>
  </r>
  <r>
    <n v="2477"/>
    <s v="Debut Album"/>
    <s v="Releasing my first album in August, and I need your help in order to get it done!"/>
    <n v="750"/>
    <n v="1285"/>
    <x v="0"/>
    <s v="US"/>
    <s v="USD"/>
    <n v="1344789345"/>
    <n v="1340901345"/>
    <b v="0"/>
    <n v="41"/>
    <b v="1"/>
    <s v="music/indie rock"/>
    <n v="1.7133333333333334"/>
    <n v="31.34"/>
    <x v="4"/>
    <s v="indie rock"/>
    <x v="2474"/>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000000000001"/>
    <x v="4"/>
    <s v="indie rock"/>
    <x v="2475"/>
    <d v="2012-12-14T22:48:33"/>
  </r>
  <r>
    <n v="2479"/>
    <s v="FUEL FAKE NATIVES"/>
    <s v="Fake Natives is headed on tour this summer. Help them fill their tank with fossil fuels."/>
    <n v="300"/>
    <n v="400.33"/>
    <x v="0"/>
    <s v="US"/>
    <s v="USD"/>
    <n v="1343440800"/>
    <n v="1342545994"/>
    <b v="0"/>
    <n v="16"/>
    <b v="1"/>
    <s v="music/indie rock"/>
    <n v="1.3344333333333334"/>
    <n v="25.02"/>
    <x v="4"/>
    <s v="indie rock"/>
    <x v="2476"/>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77"/>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
    <x v="4"/>
    <s v="indie rock"/>
    <x v="2478"/>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79"/>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
    <x v="4"/>
    <s v="indie rock"/>
    <x v="2480"/>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
    <x v="4"/>
    <s v="indie rock"/>
    <x v="2481"/>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2"/>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7"/>
    <x v="4"/>
    <s v="indie rock"/>
    <x v="2483"/>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
    <x v="4"/>
    <s v="indie rock"/>
    <x v="2484"/>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5"/>
    <x v="4"/>
    <s v="indie rock"/>
    <x v="2485"/>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6"/>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4"/>
    <x v="4"/>
    <s v="indie rock"/>
    <x v="2487"/>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8"/>
    <d v="2010-12-30T20:08:34"/>
  </r>
  <r>
    <n v="2492"/>
    <s v="SUPER NICE EP 2012"/>
    <s v="We're a band from Hawaii trying to produce our first EP and we need help!"/>
    <n v="600"/>
    <n v="750"/>
    <x v="0"/>
    <s v="US"/>
    <s v="USD"/>
    <n v="1339840740"/>
    <n v="1335397188"/>
    <b v="0"/>
    <n v="27"/>
    <b v="1"/>
    <s v="music/indie rock"/>
    <n v="1.25"/>
    <n v="27.78"/>
    <x v="4"/>
    <s v="indie rock"/>
    <x v="2489"/>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0"/>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5"/>
    <x v="4"/>
    <s v="indie rock"/>
    <x v="2491"/>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5"/>
    <x v="4"/>
    <s v="indie rock"/>
    <x v="2492"/>
    <d v="2012-05-07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3"/>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
    <x v="4"/>
    <s v="indie rock"/>
    <x v="2494"/>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5"/>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8"/>
    <x v="4"/>
    <s v="indie rock"/>
    <x v="2496"/>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5"/>
    <x v="4"/>
    <s v="indie rock"/>
    <x v="2497"/>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
    <x v="7"/>
    <s v="restaurants"/>
    <x v="2498"/>
    <d v="2015-08-28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499"/>
    <d v="2014-08-07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0"/>
    <d v="2016-05-08T21:35:08"/>
  </r>
  <r>
    <n v="2504"/>
    <s v="Halal Restaurant and Internet Cafe"/>
    <s v="Halal Restaurant and Internet Cafe 20 percent of profits will go to building masjids."/>
    <n v="35000"/>
    <n v="0"/>
    <x v="2"/>
    <s v="US"/>
    <s v="USD"/>
    <n v="1416014534"/>
    <n v="1413418934"/>
    <b v="0"/>
    <n v="0"/>
    <b v="0"/>
    <s v="food/restaurants"/>
    <n v="0"/>
    <e v="#DIV/0!"/>
    <x v="7"/>
    <s v="restaurants"/>
    <x v="2501"/>
    <d v="2014-10-16T0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2"/>
    <d v="2015-02-12T01: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3"/>
    <d v="2015-09-11T07:07:49"/>
  </r>
  <r>
    <n v="2507"/>
    <s v="Help Cafe Talavera get a New Kitchen!"/>
    <s v="Unique dishes for a unique city!."/>
    <n v="42850"/>
    <n v="0"/>
    <x v="2"/>
    <s v="US"/>
    <s v="USD"/>
    <n v="1431308704"/>
    <n v="1428716704"/>
    <b v="0"/>
    <n v="0"/>
    <b v="0"/>
    <s v="food/restaurants"/>
    <n v="0"/>
    <e v="#DIV/0!"/>
    <x v="7"/>
    <s v="restaurants"/>
    <x v="2504"/>
    <d v="2015-04-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5"/>
    <d v="2014-07-15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
    <x v="7"/>
    <s v="restaurants"/>
    <x v="2506"/>
    <d v="2015-02-23T19: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07"/>
    <d v="2015-03-15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08"/>
    <d v="2016-01-02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09"/>
    <d v="2014-11-28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0"/>
    <d v="2016-12-28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1"/>
    <d v="2014-08-03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2"/>
    <d v="2015-01-23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3"/>
    <d v="2014-10-30T15: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5"/>
    <x v="7"/>
    <s v="restaurants"/>
    <x v="2514"/>
    <d v="2015-02-17T19: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5"/>
    <d v="2014-10-14T16: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6"/>
    <d v="2014-06-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17"/>
    <d v="2016-08-30T14:24:45"/>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
    <x v="4"/>
    <s v="classical music"/>
    <x v="2518"/>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9"/>
    <x v="4"/>
    <s v="classical music"/>
    <x v="2519"/>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
    <x v="4"/>
    <s v="classical music"/>
    <x v="2520"/>
    <d v="2014-10-18T23: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1"/>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3"/>
    <x v="4"/>
    <s v="classical music"/>
    <x v="2522"/>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1"/>
    <x v="4"/>
    <s v="classical music"/>
    <x v="2523"/>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4"/>
    <x v="4"/>
    <s v="classical music"/>
    <x v="2524"/>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
    <x v="4"/>
    <s v="classical music"/>
    <x v="2525"/>
    <d v="2015-08-01T20:01:43"/>
  </r>
  <r>
    <n v="2529"/>
    <s v="UrbanArias is DC's Contemporary Opera Company"/>
    <s v="Opera. Short. New."/>
    <n v="6000"/>
    <n v="6257"/>
    <x v="0"/>
    <s v="US"/>
    <s v="USD"/>
    <n v="1332636975"/>
    <n v="1328752575"/>
    <b v="0"/>
    <n v="76"/>
    <b v="1"/>
    <s v="music/classical music"/>
    <n v="1.0428333333333333"/>
    <n v="82.33"/>
    <x v="4"/>
    <s v="classical music"/>
    <x v="2526"/>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999999999999"/>
    <x v="4"/>
    <s v="classical music"/>
    <x v="2527"/>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28"/>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
    <x v="4"/>
    <s v="classical music"/>
    <x v="2529"/>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3"/>
    <x v="4"/>
    <s v="classical music"/>
    <x v="2530"/>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1"/>
    <d v="2009-11-10T16:48:32"/>
  </r>
  <r>
    <n v="2535"/>
    <s v="Mark Hayes Requiem Recording"/>
    <s v="Mark Hayes: Requiem Recording"/>
    <n v="20000"/>
    <n v="20755"/>
    <x v="0"/>
    <s v="US"/>
    <s v="USD"/>
    <n v="1417463945"/>
    <n v="1414781945"/>
    <b v="0"/>
    <n v="78"/>
    <b v="1"/>
    <s v="music/classical music"/>
    <n v="1.03775"/>
    <n v="266.08999999999997"/>
    <x v="4"/>
    <s v="classical music"/>
    <x v="2532"/>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3"/>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4"/>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
    <n v="109.96"/>
    <x v="4"/>
    <s v="classical music"/>
    <x v="2535"/>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2"/>
    <x v="4"/>
    <s v="classical music"/>
    <x v="2536"/>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37"/>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
    <x v="4"/>
    <s v="classical music"/>
    <x v="2538"/>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7"/>
    <x v="4"/>
    <s v="classical music"/>
    <x v="2539"/>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8"/>
    <x v="4"/>
    <s v="classical music"/>
    <x v="2540"/>
    <d v="2010-12-02T02:34:58"/>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1"/>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
    <x v="4"/>
    <s v="classical music"/>
    <x v="2542"/>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
    <x v="4"/>
    <s v="classical music"/>
    <x v="2543"/>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
    <x v="4"/>
    <s v="classical music"/>
    <x v="2544"/>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5"/>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
    <x v="4"/>
    <s v="classical music"/>
    <x v="2546"/>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7"/>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2"/>
    <x v="4"/>
    <s v="classical music"/>
    <x v="2548"/>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49"/>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0000000000003"/>
    <x v="4"/>
    <s v="classical music"/>
    <x v="2550"/>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1"/>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
    <x v="4"/>
    <s v="classical music"/>
    <x v="2552"/>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2"/>
    <x v="4"/>
    <s v="classical music"/>
    <x v="2553"/>
    <d v="2012-11-09T23:47:37"/>
  </r>
  <r>
    <n v="2557"/>
    <s v="European Tour"/>
    <s v="Raising money for our concert tour of Switzerland and Germany in June/July 2014"/>
    <n v="900"/>
    <n v="1066"/>
    <x v="0"/>
    <s v="GB"/>
    <s v="GBP"/>
    <n v="1400176386"/>
    <n v="1397584386"/>
    <b v="0"/>
    <n v="36"/>
    <b v="1"/>
    <s v="music/classical music"/>
    <n v="1.1844444444444444"/>
    <n v="29.61"/>
    <x v="4"/>
    <s v="classical music"/>
    <x v="2554"/>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5"/>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6"/>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57"/>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58"/>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59"/>
    <d v="2016-08-12T12:35:39"/>
  </r>
  <r>
    <n v="2563"/>
    <s v="Phoenix Pearl Boba Tea Truck (Canceled)"/>
    <s v="Michigan based bubble tea and specialty ice cream food truck"/>
    <n v="20000"/>
    <n v="0"/>
    <x v="1"/>
    <s v="US"/>
    <s v="USD"/>
    <n v="1438226451"/>
    <n v="1433042451"/>
    <b v="0"/>
    <n v="0"/>
    <b v="0"/>
    <s v="food/food trucks"/>
    <n v="0"/>
    <e v="#DIV/0!"/>
    <x v="7"/>
    <s v="food trucks"/>
    <x v="2560"/>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1"/>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2"/>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3"/>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4"/>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5"/>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6"/>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67"/>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68"/>
    <d v="2016-03-20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69"/>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0"/>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1"/>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2"/>
    <d v="2014-12-13T02:36:34"/>
  </r>
  <r>
    <n v="2576"/>
    <s v="2 Go Fast Food (Canceled)"/>
    <s v="A New Twist with an American and Philippine fast food Mobile Trailer."/>
    <n v="10000"/>
    <n v="0"/>
    <x v="1"/>
    <s v="US"/>
    <s v="USD"/>
    <n v="1428707647"/>
    <n v="1424823247"/>
    <b v="0"/>
    <n v="0"/>
    <b v="0"/>
    <s v="food/food trucks"/>
    <n v="0"/>
    <e v="#DIV/0!"/>
    <x v="7"/>
    <s v="food trucks"/>
    <x v="2573"/>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4"/>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5"/>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
    <x v="7"/>
    <s v="food trucks"/>
    <x v="2576"/>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77"/>
    <d v="2015-04-16T07:50:03"/>
  </r>
  <r>
    <n v="2581"/>
    <s v="A Flying Sausage Food Truck"/>
    <s v="Creating a Food Truck to bring gourmet sausage sliders to Jacksonville, FL for breakfast, lunch, and special events."/>
    <n v="5000"/>
    <n v="530"/>
    <x v="2"/>
    <s v="US"/>
    <s v="USD"/>
    <n v="1447689898"/>
    <n v="1445094298"/>
    <b v="0"/>
    <n v="11"/>
    <b v="0"/>
    <s v="food/food trucks"/>
    <n v="0.106"/>
    <n v="48.18"/>
    <x v="7"/>
    <s v="food trucks"/>
    <x v="2578"/>
    <d v="2015-10-17T15:04:58"/>
  </r>
  <r>
    <n v="2582"/>
    <s v="Drunken Wings"/>
    <s v="The place where chicken meets liquor for the first time!"/>
    <n v="90000"/>
    <n v="1"/>
    <x v="2"/>
    <s v="US"/>
    <s v="USD"/>
    <n v="1477784634"/>
    <n v="1475192634"/>
    <b v="0"/>
    <n v="1"/>
    <b v="0"/>
    <s v="food/food trucks"/>
    <n v="1.1111111111111112E-5"/>
    <n v="1"/>
    <x v="7"/>
    <s v="food trucks"/>
    <x v="2579"/>
    <d v="2016-09-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0"/>
    <d v="2015-01-15T18: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1"/>
    <d v="2015-05-16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2"/>
    <d v="2014-06-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3"/>
    <d v="2015-11-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
    <x v="7"/>
    <s v="food trucks"/>
    <x v="2584"/>
    <d v="2015-11-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3"/>
    <x v="7"/>
    <s v="food trucks"/>
    <x v="2585"/>
    <d v="2015-02-07T16:13:4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6"/>
    <d v="2016-02-22T12: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87"/>
    <d v="2016-01-19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88"/>
    <d v="2016-01-13T21: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89"/>
    <d v="2014-09-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0"/>
    <d v="2015-03-26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1"/>
    <d v="2014-07-08T23:13:48"/>
  </r>
  <r>
    <n v="2595"/>
    <s v="Food Truck for Little Fox Bakery"/>
    <s v="Looking to put the best baked goods in Bowling Green on wheels"/>
    <n v="15000"/>
    <n v="1825"/>
    <x v="2"/>
    <s v="US"/>
    <s v="USD"/>
    <n v="1487915500"/>
    <n v="1485323500"/>
    <b v="0"/>
    <n v="19"/>
    <b v="0"/>
    <s v="food/food trucks"/>
    <n v="0.12166666666666667"/>
    <n v="96.05"/>
    <x v="7"/>
    <s v="food trucks"/>
    <x v="2592"/>
    <d v="2017-01-25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999999999997"/>
    <x v="7"/>
    <s v="food trucks"/>
    <x v="2593"/>
    <d v="2014-07-08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
    <x v="7"/>
    <s v="food trucks"/>
    <x v="2594"/>
    <d v="2016-05-20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
    <x v="7"/>
    <s v="food trucks"/>
    <x v="2595"/>
    <d v="2015-08-24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6"/>
    <d v="2014-06-19T18:05:47"/>
  </r>
  <r>
    <n v="2600"/>
    <s v="Help Buttz Return From the Ashes"/>
    <s v="On Sunday November 8, 2015 our food truck burned to the ground. Please help us get rebuilt."/>
    <n v="50000"/>
    <n v="3466"/>
    <x v="2"/>
    <s v="US"/>
    <s v="USD"/>
    <n v="1458938200"/>
    <n v="1453757800"/>
    <b v="0"/>
    <n v="30"/>
    <b v="0"/>
    <s v="food/food trucks"/>
    <n v="6.9320000000000007E-2"/>
    <n v="115.53"/>
    <x v="7"/>
    <s v="food trucks"/>
    <x v="2597"/>
    <d v="2016-01-25T21: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
    <x v="2"/>
    <s v="space exploration"/>
    <x v="2598"/>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
    <x v="2"/>
    <s v="space exploration"/>
    <x v="2599"/>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0"/>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0000000000007"/>
    <x v="2"/>
    <s v="space exploration"/>
    <x v="2601"/>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7"/>
    <x v="2"/>
    <s v="space exploration"/>
    <x v="2602"/>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
    <x v="2"/>
    <s v="space exploration"/>
    <x v="2603"/>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4"/>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3"/>
    <x v="2"/>
    <s v="space exploration"/>
    <x v="2605"/>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
    <x v="2"/>
    <s v="space exploration"/>
    <x v="2606"/>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6"/>
    <x v="2"/>
    <s v="space exploration"/>
    <x v="2607"/>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
    <x v="2"/>
    <s v="space exploration"/>
    <x v="2608"/>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
    <x v="2"/>
    <s v="space exploration"/>
    <x v="2609"/>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
    <x v="2"/>
    <s v="space exploration"/>
    <x v="2610"/>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1"/>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
    <x v="2"/>
    <s v="space exploration"/>
    <x v="2612"/>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1"/>
    <x v="2"/>
    <s v="space exploration"/>
    <x v="2613"/>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6"/>
    <x v="2"/>
    <s v="space exploration"/>
    <x v="2614"/>
    <d v="2014-09-20T20:59:11"/>
  </r>
  <r>
    <n v="2618"/>
    <s v="SPACE ART FEATURING ASTRONAUTS #WeBelieveInAstronauts"/>
    <s v="LTD ED COLLECTIBLE SPACE ART FEAT. ASTRONAUTS"/>
    <n v="15000"/>
    <n v="15808"/>
    <x v="0"/>
    <s v="US"/>
    <s v="USD"/>
    <n v="1449000061"/>
    <n v="1443812461"/>
    <b v="1"/>
    <n v="77"/>
    <b v="1"/>
    <s v="technology/space exploration"/>
    <n v="1.0538666666666667"/>
    <n v="205.3"/>
    <x v="2"/>
    <s v="space exploration"/>
    <x v="2615"/>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9999999999997"/>
    <x v="2"/>
    <s v="space exploration"/>
    <x v="2616"/>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4"/>
    <x v="2"/>
    <s v="space exploration"/>
    <x v="2617"/>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6"/>
    <x v="2"/>
    <s v="space exploration"/>
    <x v="2618"/>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
    <x v="2"/>
    <s v="space exploration"/>
    <x v="2619"/>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0"/>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
    <x v="2"/>
    <s v="space exploration"/>
    <x v="2621"/>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2"/>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3"/>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6"/>
    <x v="2"/>
    <s v="space exploration"/>
    <x v="2624"/>
    <d v="2015-10-27T19:54:21"/>
  </r>
  <r>
    <n v="2628"/>
    <s v="Pie In Space!"/>
    <s v="A high school freshman is sending pie into space and you can be a part of it.  GO SCIENCE!!!"/>
    <n v="839"/>
    <n v="926"/>
    <x v="0"/>
    <s v="US"/>
    <s v="USD"/>
    <n v="1417389067"/>
    <n v="1415661067"/>
    <b v="0"/>
    <n v="21"/>
    <b v="1"/>
    <s v="technology/space exploration"/>
    <n v="1.1036948748510131"/>
    <n v="44.1"/>
    <x v="2"/>
    <s v="space exploration"/>
    <x v="2625"/>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6"/>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27"/>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9"/>
    <x v="2"/>
    <s v="space exploration"/>
    <x v="2628"/>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
    <x v="2"/>
    <s v="space exploration"/>
    <x v="2629"/>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
    <x v="2"/>
    <s v="space exploration"/>
    <x v="2630"/>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1"/>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
    <x v="2"/>
    <s v="space exploration"/>
    <x v="2632"/>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3"/>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
    <x v="2"/>
    <s v="space exploration"/>
    <x v="2634"/>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
    <x v="2"/>
    <s v="space exploration"/>
    <x v="2635"/>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6"/>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
    <x v="2"/>
    <s v="space exploration"/>
    <x v="2637"/>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38"/>
    <d v="2014-08-29T19:51:0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39"/>
    <d v="2016-06-15T05:55:0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79999999999997"/>
    <x v="2"/>
    <s v="space exploration"/>
    <x v="2640"/>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
    <x v="2"/>
    <s v="space exploration"/>
    <x v="2641"/>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7"/>
    <x v="2"/>
    <s v="space exploration"/>
    <x v="2642"/>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3"/>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70000000000002"/>
    <x v="2"/>
    <s v="space exploration"/>
    <x v="2644"/>
    <d v="2016-02-08T17:09:20"/>
  </r>
  <r>
    <n v="2649"/>
    <s v="The Mission - Please Check Back Soon (Canceled)"/>
    <s v="They have launched a Kickstarter."/>
    <n v="125000"/>
    <n v="124"/>
    <x v="1"/>
    <s v="US"/>
    <s v="USD"/>
    <n v="1454370941"/>
    <n v="1449186941"/>
    <b v="0"/>
    <n v="3"/>
    <b v="0"/>
    <s v="technology/space exploration"/>
    <n v="9.9200000000000004E-4"/>
    <n v="41.33"/>
    <x v="2"/>
    <s v="space exploration"/>
    <x v="2645"/>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46"/>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
    <x v="2"/>
    <s v="space exploration"/>
    <x v="2647"/>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
    <x v="2"/>
    <s v="space exploration"/>
    <x v="2648"/>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
    <x v="2"/>
    <s v="space exploration"/>
    <x v="2649"/>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0"/>
    <d v="2015-02-20T14:25:26"/>
  </r>
  <r>
    <n v="2655"/>
    <s v="Balloons (Canceled)"/>
    <s v="Thank you for your support!"/>
    <n v="15000"/>
    <n v="3155"/>
    <x v="1"/>
    <s v="US"/>
    <s v="USD"/>
    <n v="1455048000"/>
    <n v="1452631647"/>
    <b v="0"/>
    <n v="43"/>
    <b v="0"/>
    <s v="technology/space exploration"/>
    <n v="0.21033333333333334"/>
    <n v="73.37"/>
    <x v="2"/>
    <s v="space exploration"/>
    <x v="2651"/>
    <d v="2016-01-12T20:47:27"/>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
    <x v="2"/>
    <s v="space exploration"/>
    <x v="2652"/>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8"/>
    <x v="2"/>
    <s v="space exploration"/>
    <x v="2653"/>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4"/>
    <d v="2016-06-30T21:13:14"/>
  </r>
  <r>
    <n v="2659"/>
    <s v="test (Canceled)"/>
    <s v="test"/>
    <n v="49000"/>
    <n v="1333"/>
    <x v="1"/>
    <s v="US"/>
    <s v="USD"/>
    <n v="1429321210"/>
    <n v="1426729210"/>
    <b v="0"/>
    <n v="10"/>
    <b v="0"/>
    <s v="technology/space exploration"/>
    <n v="2.720408163265306E-2"/>
    <n v="133.30000000000001"/>
    <x v="2"/>
    <s v="space exploration"/>
    <x v="2655"/>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56"/>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7"/>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8"/>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6"/>
    <x v="2"/>
    <s v="makerspaces"/>
    <x v="2659"/>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4"/>
    <x v="2"/>
    <s v="makerspaces"/>
    <x v="2660"/>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7"/>
    <x v="2"/>
    <s v="makerspaces"/>
    <x v="2661"/>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3"/>
    <x v="2"/>
    <s v="makerspaces"/>
    <x v="2662"/>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
    <x v="2"/>
    <s v="makerspaces"/>
    <x v="2663"/>
    <d v="2016-01-11T22:13:36"/>
  </r>
  <r>
    <n v="2668"/>
    <s v="UOttawa Makermobile"/>
    <s v="Creativity on the go! |_x000a_CrÃ©ativitÃ© en mouvement !"/>
    <n v="1000"/>
    <n v="1707"/>
    <x v="0"/>
    <s v="CA"/>
    <s v="CAD"/>
    <n v="1447079520"/>
    <n v="1443449265"/>
    <b v="0"/>
    <n v="28"/>
    <b v="1"/>
    <s v="technology/makerspaces"/>
    <n v="1.7070000000000001"/>
    <n v="60.96"/>
    <x v="2"/>
    <s v="makerspaces"/>
    <x v="2664"/>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5"/>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
    <x v="2"/>
    <s v="makerspaces"/>
    <x v="2666"/>
    <d v="2014-07-01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
    <x v="2"/>
    <s v="makerspaces"/>
    <x v="2667"/>
    <d v="2014-11-19T17:58:36"/>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2"/>
    <x v="2"/>
    <s v="makerspaces"/>
    <x v="2668"/>
    <d v="2015-12-06T21:13:1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
    <x v="2"/>
    <s v="makerspaces"/>
    <x v="2669"/>
    <d v="2014-09-30T12:59:5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2"/>
    <x v="2"/>
    <s v="makerspaces"/>
    <x v="2670"/>
    <d v="2016-06-08T15:11:1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
    <x v="2"/>
    <s v="makerspaces"/>
    <x v="2671"/>
    <d v="2014-10-11T20: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6"/>
    <x v="2"/>
    <s v="makerspaces"/>
    <x v="2672"/>
    <d v="2016-04-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
    <x v="2"/>
    <s v="makerspaces"/>
    <x v="2673"/>
    <d v="2014-06-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4"/>
    <d v="2015-08-25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5"/>
    <d v="2015-01-29T00:01:34"/>
  </r>
  <r>
    <n v="2680"/>
    <s v="iHeart Pillow"/>
    <s v="iHeartPillow, Connecting loved ones"/>
    <n v="32000"/>
    <n v="276"/>
    <x v="2"/>
    <s v="ES"/>
    <s v="EUR"/>
    <n v="1459915491"/>
    <n v="1457327091"/>
    <b v="0"/>
    <n v="4"/>
    <b v="0"/>
    <s v="technology/makerspaces"/>
    <n v="8.6250000000000007E-3"/>
    <n v="69"/>
    <x v="2"/>
    <s v="makerspaces"/>
    <x v="2676"/>
    <d v="2016-03-07T05: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77"/>
    <d v="2014-06-15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78"/>
    <d v="2014-10-20T20:55:4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79"/>
    <d v="2015-01-30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0"/>
    <d v="2014-06-30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1"/>
    <d v="2015-02-26T16: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2"/>
    <d v="2014-09-10T23:23:43"/>
  </r>
  <r>
    <n v="2687"/>
    <s v="Munch Wagon"/>
    <s v="Your American Pizzas, Wings, Stuffed Gouda Burger, Sweet &amp; Russet Potato Fries served on a food Truck!!"/>
    <n v="15000"/>
    <n v="0"/>
    <x v="2"/>
    <s v="US"/>
    <s v="USD"/>
    <n v="1435591318"/>
    <n v="1432999318"/>
    <b v="0"/>
    <n v="0"/>
    <b v="0"/>
    <s v="food/food trucks"/>
    <n v="0"/>
    <e v="#DIV/0!"/>
    <x v="7"/>
    <s v="food trucks"/>
    <x v="2683"/>
    <d v="2015-05-30T15:21:58"/>
  </r>
  <r>
    <n v="2688"/>
    <s v="Mac N Cheez Food Truck"/>
    <s v="The amazing gourmet Mac N Cheez Food Truck Campaigne!"/>
    <n v="50000"/>
    <n v="74"/>
    <x v="2"/>
    <s v="US"/>
    <s v="USD"/>
    <n v="1424746800"/>
    <n v="1422067870"/>
    <b v="0"/>
    <n v="14"/>
    <b v="0"/>
    <s v="food/food trucks"/>
    <n v="1.48E-3"/>
    <n v="5.29"/>
    <x v="7"/>
    <s v="food trucks"/>
    <x v="2684"/>
    <d v="2015-01-24T02:51:1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5"/>
    <d v="2016-06-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0000000000005"/>
    <x v="7"/>
    <s v="food trucks"/>
    <x v="2686"/>
    <d v="2015-04-19T02:31:16"/>
  </r>
  <r>
    <n v="2691"/>
    <s v="Cook"/>
    <s v="A Great New local Food Truck serving up ethnic fusion inspired eats in Ottawa."/>
    <n v="65000"/>
    <n v="35"/>
    <x v="2"/>
    <s v="CA"/>
    <s v="CAD"/>
    <n v="1431278557"/>
    <n v="1427390557"/>
    <b v="0"/>
    <n v="2"/>
    <b v="0"/>
    <s v="food/food trucks"/>
    <n v="5.3846153846153844E-4"/>
    <n v="17.5"/>
    <x v="7"/>
    <s v="food trucks"/>
    <x v="2687"/>
    <d v="2015-03-26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88"/>
    <d v="2015-02-23T08: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
    <x v="7"/>
    <s v="food trucks"/>
    <x v="2689"/>
    <d v="2014-07-14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0"/>
    <d v="2014-08-27T03:22:19"/>
  </r>
  <r>
    <n v="2695"/>
    <s v="Fat daddy mac food truck"/>
    <s v="I am creating food magic on the go! Amazing food isn't just for sitdown restaraunts anymore!"/>
    <n v="15000"/>
    <n v="71"/>
    <x v="2"/>
    <s v="US"/>
    <s v="USD"/>
    <n v="1428981718"/>
    <n v="1423801318"/>
    <b v="0"/>
    <n v="3"/>
    <b v="0"/>
    <s v="food/food trucks"/>
    <n v="4.7333333333333333E-3"/>
    <n v="23.67"/>
    <x v="7"/>
    <s v="food trucks"/>
    <x v="2691"/>
    <d v="2015-02-13T04: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
    <x v="7"/>
    <s v="food trucks"/>
    <x v="2692"/>
    <d v="2014-11-21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6"/>
    <x v="7"/>
    <s v="food trucks"/>
    <x v="2693"/>
    <d v="2015-07-02T22:33:4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1"/>
    <x v="7"/>
    <s v="food trucks"/>
    <x v="2694"/>
    <d v="2014-05-28T21:33:28"/>
  </r>
  <r>
    <n v="2699"/>
    <s v="my bakery truck"/>
    <s v="Hi, I want make my first bakery. Food truck was great, but I not have a car licence. So, help me to be my dream!"/>
    <n v="2"/>
    <n v="0"/>
    <x v="2"/>
    <s v="CA"/>
    <s v="CAD"/>
    <n v="1407533463"/>
    <n v="1404941463"/>
    <b v="0"/>
    <n v="0"/>
    <b v="0"/>
    <s v="food/food trucks"/>
    <n v="0"/>
    <e v="#DIV/0!"/>
    <x v="7"/>
    <s v="food trucks"/>
    <x v="2695"/>
    <d v="2014-07-09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696"/>
    <d v="2014-08-19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000000000003"/>
    <x v="1"/>
    <s v="spaces"/>
    <x v="2697"/>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5"/>
    <x v="1"/>
    <s v="spaces"/>
    <x v="2698"/>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
    <x v="1"/>
    <s v="spaces"/>
    <x v="2699"/>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
    <x v="1"/>
    <s v="spaces"/>
    <x v="2700"/>
    <d v="2017-02-21T20:41:54"/>
  </r>
  <r>
    <n v="2705"/>
    <s v="Fischer Theatre Marquee"/>
    <s v="Help light the lights at the historic Fischer Theatre in Danville, IL."/>
    <n v="16500"/>
    <n v="1739"/>
    <x v="3"/>
    <s v="US"/>
    <s v="USD"/>
    <n v="1490389158"/>
    <n v="1486504758"/>
    <b v="0"/>
    <n v="8"/>
    <b v="0"/>
    <s v="theater/spaces"/>
    <n v="0.10539393939393939"/>
    <n v="217.38"/>
    <x v="1"/>
    <s v="spaces"/>
    <x v="2701"/>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
    <x v="1"/>
    <s v="spaces"/>
    <x v="2702"/>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9999999999995"/>
    <x v="1"/>
    <s v="spaces"/>
    <x v="2703"/>
    <d v="2013-04-27T18:47:23"/>
  </r>
  <r>
    <n v="2708"/>
    <s v="Angel Comedy Club"/>
    <s v="Angel Comedy Club: A permanent home for Londonâ€™s loveliest comedy night - a community comedy club"/>
    <n v="20000"/>
    <n v="46643.07"/>
    <x v="0"/>
    <s v="GB"/>
    <s v="GBP"/>
    <n v="1469119526"/>
    <n v="1463935526"/>
    <b v="1"/>
    <n v="1049"/>
    <b v="1"/>
    <s v="theater/spaces"/>
    <n v="2.3321535"/>
    <n v="44.46"/>
    <x v="1"/>
    <s v="spaces"/>
    <x v="2704"/>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
    <x v="1"/>
    <s v="spaces"/>
    <x v="2705"/>
    <d v="2016-08-30T03:35:41"/>
  </r>
  <r>
    <n v="2710"/>
    <s v="House of Yes"/>
    <s v="Building Brooklyn's own creative venue for circus, theater and events of all types."/>
    <n v="60000"/>
    <n v="92340.21"/>
    <x v="0"/>
    <s v="US"/>
    <s v="USD"/>
    <n v="1407549600"/>
    <n v="1404797428"/>
    <b v="1"/>
    <n v="1088"/>
    <b v="1"/>
    <s v="theater/spaces"/>
    <n v="1.5390035000000002"/>
    <n v="84.87"/>
    <x v="1"/>
    <s v="spaces"/>
    <x v="2706"/>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5"/>
    <x v="1"/>
    <s v="spaces"/>
    <x v="2707"/>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
    <x v="1"/>
    <s v="spaces"/>
    <x v="2708"/>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x v="2709"/>
    <d v="2015-11-14T15:41:24"/>
  </r>
  <r>
    <n v="2714"/>
    <s v="The Crane Theater"/>
    <s v="The Crane will be the new home for independent theater in Northeast Minneapolis"/>
    <n v="25000"/>
    <n v="29089"/>
    <x v="0"/>
    <s v="US"/>
    <s v="USD"/>
    <n v="1476486000"/>
    <n v="1474040596"/>
    <b v="1"/>
    <n v="305"/>
    <b v="1"/>
    <s v="theater/spaces"/>
    <n v="1.1635599999999999"/>
    <n v="95.37"/>
    <x v="1"/>
    <s v="spaces"/>
    <x v="2710"/>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
    <x v="1"/>
    <s v="spaces"/>
    <x v="2711"/>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
    <x v="1"/>
    <s v="spaces"/>
    <x v="2712"/>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9"/>
    <x v="1"/>
    <s v="spaces"/>
    <x v="2713"/>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8"/>
    <x v="1"/>
    <s v="spaces"/>
    <x v="2714"/>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4"/>
    <x v="1"/>
    <s v="spaces"/>
    <x v="2715"/>
    <d v="2016-02-18T00:44:54"/>
  </r>
  <r>
    <n v="2720"/>
    <s v="The Comedy Project"/>
    <s v="An improv, sketch and experimental comedy and cocktail venue in downtown Grand Rapids, Michigan"/>
    <n v="25000"/>
    <n v="29531"/>
    <x v="0"/>
    <s v="US"/>
    <s v="USD"/>
    <n v="1478866253"/>
    <n v="1476270653"/>
    <b v="0"/>
    <n v="173"/>
    <b v="1"/>
    <s v="theater/spaces"/>
    <n v="1.1812400000000001"/>
    <n v="170.7"/>
    <x v="1"/>
    <s v="spaces"/>
    <x v="2716"/>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17"/>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
    <x v="2"/>
    <s v="hardware"/>
    <x v="2718"/>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19"/>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
    <x v="2"/>
    <s v="hardware"/>
    <x v="2720"/>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
    <x v="2"/>
    <s v="hardware"/>
    <x v="2721"/>
    <d v="2017-01-10T17:52:15"/>
  </r>
  <r>
    <n v="2726"/>
    <s v="Krimston TWO - Dual SIM case for iPhone"/>
    <s v="Krimston TWO: iPhone Dual SIM Case"/>
    <n v="100000"/>
    <n v="105745"/>
    <x v="0"/>
    <s v="US"/>
    <s v="USD"/>
    <n v="1461333311"/>
    <n v="1458741311"/>
    <b v="0"/>
    <n v="404"/>
    <b v="1"/>
    <s v="technology/hardware"/>
    <n v="1.05745"/>
    <n v="261.75"/>
    <x v="2"/>
    <s v="hardware"/>
    <x v="2722"/>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000000000005"/>
    <x v="2"/>
    <s v="hardware"/>
    <x v="2723"/>
    <d v="2015-07-13T16:14:23"/>
  </r>
  <r>
    <n v="2728"/>
    <s v="Multi-Function SSD Shield for the Raspberry Pi 2"/>
    <s v="SSD, WiFi, RTC w/Battery and high power USB all in one shield."/>
    <n v="15000"/>
    <n v="30274"/>
    <x v="0"/>
    <s v="US"/>
    <s v="USD"/>
    <n v="1451485434"/>
    <n v="1448461434"/>
    <b v="0"/>
    <n v="392"/>
    <b v="1"/>
    <s v="technology/hardware"/>
    <n v="2.0182666666666669"/>
    <n v="77.23"/>
    <x v="2"/>
    <s v="hardware"/>
    <x v="2724"/>
    <d v="2015-11-25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5"/>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2"/>
    <x v="2"/>
    <s v="hardware"/>
    <x v="2726"/>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
    <x v="2"/>
    <s v="hardware"/>
    <x v="2727"/>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
    <x v="2"/>
    <s v="hardware"/>
    <x v="2728"/>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
    <x v="2"/>
    <s v="hardware"/>
    <x v="2729"/>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999999999999"/>
    <x v="2"/>
    <s v="hardware"/>
    <x v="2730"/>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
    <x v="2"/>
    <s v="hardware"/>
    <x v="2731"/>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2"/>
    <x v="2"/>
    <s v="hardware"/>
    <x v="2732"/>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
    <x v="2"/>
    <s v="hardware"/>
    <x v="2733"/>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4"/>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
    <x v="2"/>
    <s v="hardware"/>
    <x v="2735"/>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9999999999998"/>
    <x v="2"/>
    <s v="hardware"/>
    <x v="2736"/>
    <d v="2015-02-10T00:45:52"/>
  </r>
  <r>
    <n v="2741"/>
    <s v="Mrs. Brown and Her Lost Puppy."/>
    <s v="Help me publish my 1st children's book as an aspiring author!"/>
    <n v="8000"/>
    <n v="35"/>
    <x v="2"/>
    <s v="US"/>
    <s v="USD"/>
    <n v="1413770820"/>
    <n v="1412005602"/>
    <b v="0"/>
    <n v="4"/>
    <b v="0"/>
    <s v="publishing/children's books"/>
    <n v="4.3750000000000004E-3"/>
    <n v="8.75"/>
    <x v="3"/>
    <s v="children's books"/>
    <x v="2737"/>
    <d v="2014-09-29T15:46:42"/>
  </r>
  <r>
    <n v="2742"/>
    <s v="What a Zoo!"/>
    <s v="The pachyderms at the Denver Zoo are moving. Follow along on the convoluted journey to their new home."/>
    <n v="2500"/>
    <n v="731"/>
    <x v="2"/>
    <s v="US"/>
    <s v="USD"/>
    <n v="1337102187"/>
    <n v="1335892587"/>
    <b v="0"/>
    <n v="18"/>
    <b v="0"/>
    <s v="publishing/children's books"/>
    <n v="0.29239999999999999"/>
    <n v="40.61"/>
    <x v="3"/>
    <s v="children's books"/>
    <x v="2738"/>
    <d v="2012-05-01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39"/>
    <d v="2016-09-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0000000000003"/>
    <x v="3"/>
    <s v="children's books"/>
    <x v="2740"/>
    <d v="2012-01-30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29999999999997"/>
    <x v="3"/>
    <s v="children's books"/>
    <x v="2741"/>
    <d v="2012-05-15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6"/>
    <x v="3"/>
    <s v="children's books"/>
    <x v="2742"/>
    <d v="2014-07-30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3"/>
    <d v="2012-05-15T15:33:17"/>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4"/>
    <d v="2016-08-03T17:03:22"/>
  </r>
  <r>
    <n v="2749"/>
    <s v="A Tree is a Tree, no matter what you see.  CHILDREN'S BOOK"/>
    <s v="Self-publishing my children's book."/>
    <n v="10000"/>
    <n v="110"/>
    <x v="2"/>
    <s v="US"/>
    <s v="USD"/>
    <n v="1428171037"/>
    <n v="1425582637"/>
    <b v="0"/>
    <n v="2"/>
    <b v="0"/>
    <s v="publishing/children's books"/>
    <n v="1.0999999999999999E-2"/>
    <n v="55"/>
    <x v="3"/>
    <s v="children's books"/>
    <x v="2745"/>
    <d v="2015-03-05T19: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46"/>
    <d v="2012-06-18T21:35:4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47"/>
    <d v="2014-04-18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9"/>
    <x v="3"/>
    <s v="children's books"/>
    <x v="2748"/>
    <d v="2011-11-0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49"/>
    <d v="2012-07-27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0"/>
    <d v="2014-08-12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29999999999998"/>
    <x v="3"/>
    <s v="children's books"/>
    <x v="2751"/>
    <d v="2015-03-09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6"/>
    <x v="3"/>
    <s v="children's books"/>
    <x v="2752"/>
    <d v="2013-12-12T21:36:41"/>
  </r>
  <r>
    <n v="2757"/>
    <s v="C is for Crooked"/>
    <s v="A children's letter book that Lampoons Hillary Clinton"/>
    <n v="1500"/>
    <n v="10"/>
    <x v="2"/>
    <s v="US"/>
    <s v="USD"/>
    <n v="1470498332"/>
    <n v="1469202332"/>
    <b v="0"/>
    <n v="2"/>
    <b v="0"/>
    <s v="publishing/children's books"/>
    <n v="6.6666666666666671E-3"/>
    <n v="5"/>
    <x v="3"/>
    <s v="children's books"/>
    <x v="2753"/>
    <d v="2016-07-22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4"/>
    <d v="2016-09-26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5"/>
    <d v="2016-06-03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56"/>
    <d v="2013-05-21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57"/>
    <d v="2012-12-04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58"/>
    <d v="2012-01-19T00: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59"/>
    <d v="2013-04-09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0"/>
    <d v="2012-05-01T07:00:3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1"/>
    <d v="2012-10-12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2"/>
    <d v="2011-07-12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
    <x v="3"/>
    <s v="children's books"/>
    <x v="2763"/>
    <d v="2015-06-17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
    <x v="3"/>
    <s v="children's books"/>
    <x v="2764"/>
    <d v="2012-02-28T14: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5"/>
    <d v="2014-04-16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1"/>
    <x v="3"/>
    <s v="children's books"/>
    <x v="2766"/>
    <d v="2014-02-16T16: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67"/>
    <d v="2012-12-14T12:45:4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68"/>
    <d v="2013-09-20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69"/>
    <d v="2016-04-1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5"/>
    <x v="3"/>
    <s v="children's books"/>
    <x v="2770"/>
    <d v="2013-02-06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1"/>
    <d v="2011-11-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
    <x v="3"/>
    <s v="children's books"/>
    <x v="2772"/>
    <d v="2015-05-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3"/>
    <d v="2015-06-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7"/>
    <x v="3"/>
    <s v="children's books"/>
    <x v="2774"/>
    <d v="2014-07-26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5"/>
    <d v="2015-10-23T14:03:41"/>
  </r>
  <r>
    <n v="2780"/>
    <s v="Travel with baby"/>
    <s v="Turn the World with my kids, and then write a book with the advice for traveling with baby"/>
    <n v="100000"/>
    <n v="0"/>
    <x v="2"/>
    <s v="IT"/>
    <s v="EUR"/>
    <n v="1489142688"/>
    <n v="1486550688"/>
    <b v="0"/>
    <n v="0"/>
    <b v="0"/>
    <s v="publishing/children's books"/>
    <n v="0"/>
    <e v="#DIV/0!"/>
    <x v="3"/>
    <s v="children's books"/>
    <x v="2776"/>
    <d v="2017-02-08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7"/>
    <d v="2015-01-14T22:35:54"/>
  </r>
  <r>
    <n v="2782"/>
    <s v="Better Than Ever Productions presents Geezer Game"/>
    <s v="The premiere theatre troupe in SE Michigan offering acting opportunities for the 50+ actor."/>
    <n v="1000"/>
    <n v="1200"/>
    <x v="0"/>
    <s v="US"/>
    <s v="USD"/>
    <n v="1424149140"/>
    <n v="1421964718"/>
    <b v="0"/>
    <n v="18"/>
    <b v="1"/>
    <s v="theater/plays"/>
    <n v="1.2"/>
    <n v="66.67"/>
    <x v="1"/>
    <s v="plays"/>
    <x v="2778"/>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79"/>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0"/>
    <d v="2014-10-08T18:54:03"/>
  </r>
  <r>
    <n v="2785"/>
    <s v="Henry VI: The War of the Roses"/>
    <s v="Bare Theatre and Raleigh Little Theatre present Shakespeare's epic, set in a post-apocalyptic dystopia."/>
    <n v="5000"/>
    <n v="5234"/>
    <x v="0"/>
    <s v="US"/>
    <s v="USD"/>
    <n v="1470430800"/>
    <n v="1467865967"/>
    <b v="0"/>
    <n v="142"/>
    <b v="1"/>
    <s v="theater/plays"/>
    <n v="1.0468"/>
    <n v="36.86"/>
    <x v="1"/>
    <s v="plays"/>
    <x v="2781"/>
    <d v="2016-07-07T04:32:47"/>
  </r>
  <r>
    <n v="2786"/>
    <s v="Fierce"/>
    <s v="A heart-melting farce about sex, art and the lovelorn lay-abouts of London-town."/>
    <n v="2500"/>
    <n v="2946"/>
    <x v="0"/>
    <s v="GB"/>
    <s v="GBP"/>
    <n v="1404913180"/>
    <n v="1403703580"/>
    <b v="0"/>
    <n v="74"/>
    <b v="1"/>
    <s v="theater/plays"/>
    <n v="1.1783999999999999"/>
    <n v="39.81"/>
    <x v="1"/>
    <s v="plays"/>
    <x v="2782"/>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3"/>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4"/>
    <d v="2016-06-29T16:50:43"/>
  </r>
  <r>
    <n v="2789"/>
    <s v="The Adventurers Club"/>
    <s v="BNT's Biggest Adventure So Far: Our 2015 full length production!"/>
    <n v="3000"/>
    <n v="3035"/>
    <x v="0"/>
    <s v="US"/>
    <s v="USD"/>
    <n v="1426132800"/>
    <n v="1424477934"/>
    <b v="0"/>
    <n v="24"/>
    <b v="1"/>
    <s v="theater/plays"/>
    <n v="1.0116666666666667"/>
    <n v="126.46"/>
    <x v="1"/>
    <s v="plays"/>
    <x v="2785"/>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8"/>
    <x v="1"/>
    <s v="plays"/>
    <x v="2786"/>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09999999999994"/>
    <x v="1"/>
    <s v="plays"/>
    <x v="2787"/>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7"/>
    <x v="1"/>
    <s v="plays"/>
    <x v="2788"/>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
    <x v="1"/>
    <s v="plays"/>
    <x v="2789"/>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0"/>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1"/>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2"/>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6"/>
    <x v="1"/>
    <s v="plays"/>
    <x v="2793"/>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4"/>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6"/>
    <x v="1"/>
    <s v="plays"/>
    <x v="2795"/>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796"/>
    <d v="2014-11-05T13:16:06"/>
  </r>
  <r>
    <n v="2801"/>
    <s v="A Dream Play"/>
    <s v="Arise Theatre Company's production of August Strindberg's expressionist masterpiece 'A Dream Play'."/>
    <n v="500"/>
    <n v="666"/>
    <x v="0"/>
    <s v="AU"/>
    <s v="AUD"/>
    <n v="1412938800"/>
    <n v="1411019409"/>
    <b v="0"/>
    <n v="13"/>
    <b v="1"/>
    <s v="theater/plays"/>
    <n v="1.3320000000000001"/>
    <n v="51.23"/>
    <x v="1"/>
    <s v="plays"/>
    <x v="2797"/>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
    <x v="1"/>
    <s v="plays"/>
    <x v="2798"/>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
    <x v="1"/>
    <s v="plays"/>
    <x v="2799"/>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0"/>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1"/>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2"/>
    <d v="2015-06-30T06:24:50"/>
  </r>
  <r>
    <n v="2807"/>
    <s v="The Commission Theatre Co."/>
    <s v="Bringing Shakespeare back to the Playwrights"/>
    <n v="5000"/>
    <n v="6300"/>
    <x v="0"/>
    <s v="US"/>
    <s v="USD"/>
    <n v="1435611438"/>
    <n v="1433019438"/>
    <b v="0"/>
    <n v="93"/>
    <b v="1"/>
    <s v="theater/plays"/>
    <n v="1.26"/>
    <n v="67.739999999999995"/>
    <x v="1"/>
    <s v="plays"/>
    <x v="2803"/>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8"/>
    <x v="1"/>
    <s v="plays"/>
    <x v="2804"/>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5"/>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6"/>
    <x v="1"/>
    <s v="plays"/>
    <x v="2806"/>
    <d v="2014-04-30T03:21:04"/>
  </r>
  <r>
    <n v="2811"/>
    <s v="Ray Gunn and Starburst"/>
    <s v="Ray Gunn and Starburst is an audio sci-fi/comedy sending up the tropes of classic and pulp science-fiction."/>
    <n v="10000"/>
    <n v="10027"/>
    <x v="0"/>
    <s v="GB"/>
    <s v="GBP"/>
    <n v="1424692503"/>
    <n v="1422100503"/>
    <b v="0"/>
    <n v="108"/>
    <b v="1"/>
    <s v="theater/plays"/>
    <n v="1.0026999999999999"/>
    <n v="92.84"/>
    <x v="1"/>
    <s v="plays"/>
    <x v="2807"/>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08"/>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1"/>
    <x v="1"/>
    <s v="plays"/>
    <x v="2809"/>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0"/>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1"/>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
    <x v="1"/>
    <s v="plays"/>
    <x v="2812"/>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
    <n v="23.64"/>
    <x v="1"/>
    <s v="plays"/>
    <x v="2813"/>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4"/>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
    <x v="1"/>
    <s v="plays"/>
    <x v="2815"/>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6"/>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
    <x v="1"/>
    <s v="plays"/>
    <x v="2817"/>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3"/>
    <x v="1"/>
    <s v="plays"/>
    <x v="2818"/>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19"/>
    <d v="2015-03-04T00:16:46"/>
  </r>
  <r>
    <n v="2824"/>
    <s v="The Rooftop"/>
    <s v="I wrote a One Act play called The Rooftop for a Female Playwright's festival. Every little bit helps!"/>
    <n v="650"/>
    <n v="760"/>
    <x v="0"/>
    <s v="US"/>
    <s v="USD"/>
    <n v="1434159780"/>
    <n v="1431412196"/>
    <b v="0"/>
    <n v="15"/>
    <b v="1"/>
    <s v="theater/plays"/>
    <n v="1.1692307692307693"/>
    <n v="50.67"/>
    <x v="1"/>
    <s v="plays"/>
    <x v="2820"/>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
    <x v="1"/>
    <s v="plays"/>
    <x v="2821"/>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
    <x v="1"/>
    <s v="plays"/>
    <x v="2822"/>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7"/>
    <x v="1"/>
    <s v="plays"/>
    <x v="2823"/>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1"/>
    <x v="1"/>
    <s v="plays"/>
    <x v="2824"/>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4"/>
    <x v="1"/>
    <s v="plays"/>
    <x v="2825"/>
    <d v="2016-05-05T10:25:18"/>
  </r>
  <r>
    <n v="2830"/>
    <s v="Nakhtik and Avalon"/>
    <s v="Avalon is a new South African Township play and Nakhtik is a  danced political lecture."/>
    <n v="3000"/>
    <n v="3000"/>
    <x v="0"/>
    <s v="US"/>
    <s v="USD"/>
    <n v="1399867140"/>
    <n v="1398802148"/>
    <b v="0"/>
    <n v="11"/>
    <b v="1"/>
    <s v="theater/plays"/>
    <n v="1"/>
    <n v="272.73"/>
    <x v="1"/>
    <s v="plays"/>
    <x v="2826"/>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5"/>
    <x v="1"/>
    <s v="plays"/>
    <x v="2827"/>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9"/>
    <x v="1"/>
    <s v="plays"/>
    <x v="2828"/>
    <d v="2014-10-26T17:01:34"/>
  </r>
  <r>
    <n v="2833"/>
    <s v="Star Man Rocket Man"/>
    <s v="A new play about exploring outer space"/>
    <n v="2700"/>
    <n v="2923"/>
    <x v="0"/>
    <s v="US"/>
    <s v="USD"/>
    <n v="1444528800"/>
    <n v="1442804633"/>
    <b v="0"/>
    <n v="35"/>
    <b v="1"/>
    <s v="theater/plays"/>
    <n v="1.0825925925925926"/>
    <n v="83.51"/>
    <x v="1"/>
    <s v="plays"/>
    <x v="2829"/>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
    <n v="64.760000000000005"/>
    <x v="1"/>
    <s v="plays"/>
    <x v="2830"/>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2"/>
    <x v="1"/>
    <s v="plays"/>
    <x v="2831"/>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
    <x v="1"/>
    <s v="plays"/>
    <x v="2832"/>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9999999999997"/>
    <x v="1"/>
    <s v="plays"/>
    <x v="2833"/>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4"/>
    <x v="1"/>
    <s v="plays"/>
    <x v="2834"/>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1"/>
    <x v="1"/>
    <s v="plays"/>
    <x v="2835"/>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36"/>
    <d v="2015-02-25T00:51:19"/>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37"/>
    <d v="2015-10-14T17: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38"/>
    <d v="2014-05-25T22:51:35"/>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39"/>
    <d v="2016-05-02T17:42:3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0"/>
    <d v="2016-12-05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7"/>
    <x v="1"/>
    <s v="plays"/>
    <x v="2841"/>
    <d v="2015-04-09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2"/>
    <d v="2015-04-14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3"/>
    <d v="2016-03-24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
    <x v="1"/>
    <s v="plays"/>
    <x v="2844"/>
    <d v="2015-04-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5"/>
    <d v="2016-03-24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
    <x v="1"/>
    <s v="plays"/>
    <x v="2846"/>
    <d v="2014-08-07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47"/>
    <d v="2016-01-21T00:03:49"/>
  </r>
  <r>
    <n v="2852"/>
    <s v="Freedom Train"/>
    <s v="Just one time back to the past on the Freedom Train will open your eyes and your lives will never ever be the same!"/>
    <n v="5000"/>
    <n v="95"/>
    <x v="2"/>
    <s v="US"/>
    <s v="USD"/>
    <n v="1403312703"/>
    <n v="1400720703"/>
    <b v="0"/>
    <n v="6"/>
    <b v="0"/>
    <s v="theater/plays"/>
    <n v="1.9E-2"/>
    <n v="15.83"/>
    <x v="1"/>
    <s v="plays"/>
    <x v="2848"/>
    <d v="2014-05-22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49"/>
    <d v="2014-07-16T04:34:57"/>
  </r>
  <r>
    <n v="2854"/>
    <s v="Ultimate Political Selfie!"/>
    <s v="Almost Random Theatre's play about a candidate - with no policies - who is seeking election in May 2015"/>
    <n v="1000"/>
    <n v="417"/>
    <x v="2"/>
    <s v="GB"/>
    <s v="GBP"/>
    <n v="1431018719"/>
    <n v="1429290719"/>
    <b v="0"/>
    <n v="14"/>
    <b v="0"/>
    <s v="theater/plays"/>
    <n v="0.41699999999999998"/>
    <n v="29.79"/>
    <x v="1"/>
    <s v="plays"/>
    <x v="2850"/>
    <d v="2015-04-1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1"/>
    <d v="2016-01-01T00:11:1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
    <x v="1"/>
    <s v="plays"/>
    <x v="2852"/>
    <d v="2015-06-10T00:54:07"/>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3"/>
    <d v="2016-12-22T22:04:55"/>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4"/>
    <d v="2014-11-11T13:04:55"/>
  </r>
  <r>
    <n v="2859"/>
    <s v="Grover Theatre Company (GTC)"/>
    <s v="A theatre company that will create works to inspire young people and get everyone involved."/>
    <n v="2000"/>
    <n v="35"/>
    <x v="2"/>
    <s v="AU"/>
    <s v="AUD"/>
    <n v="1444984904"/>
    <n v="1439800904"/>
    <b v="0"/>
    <n v="1"/>
    <b v="0"/>
    <s v="theater/plays"/>
    <n v="1.7500000000000002E-2"/>
    <n v="35"/>
    <x v="1"/>
    <s v="plays"/>
    <x v="2855"/>
    <d v="2015-08-17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6"/>
    <x v="1"/>
    <s v="plays"/>
    <x v="2856"/>
    <d v="2016-04-20T19:12:56"/>
  </r>
  <r>
    <n v="2861"/>
    <s v="Julius Caesar"/>
    <s v="The University of Queensland Drama Production Course is putting on an adaptation of William Shakespeares Julius Caesar"/>
    <n v="250"/>
    <n v="80"/>
    <x v="2"/>
    <s v="AU"/>
    <s v="AUD"/>
    <n v="1443103848"/>
    <n v="1441894248"/>
    <b v="0"/>
    <n v="3"/>
    <b v="0"/>
    <s v="theater/plays"/>
    <n v="0.32"/>
    <n v="26.67"/>
    <x v="1"/>
    <s v="plays"/>
    <x v="2857"/>
    <d v="2015-09-10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29999999999998"/>
    <x v="1"/>
    <s v="plays"/>
    <x v="2858"/>
    <d v="2014-05-25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59"/>
    <d v="2014-07-11T16:12:03"/>
  </r>
  <r>
    <n v="2864"/>
    <s v="'Haunting Julia' by Alan Ayckbourn"/>
    <s v="Accessible, original theatre for all!"/>
    <n v="2500"/>
    <n v="40"/>
    <x v="2"/>
    <s v="GB"/>
    <s v="GBP"/>
    <n v="1437139080"/>
    <n v="1434552207"/>
    <b v="0"/>
    <n v="3"/>
    <b v="0"/>
    <s v="theater/plays"/>
    <n v="1.6E-2"/>
    <n v="13.33"/>
    <x v="1"/>
    <s v="plays"/>
    <x v="2860"/>
    <d v="2015-06-17T14:43:27"/>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1"/>
    <d v="2014-11-07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2"/>
    <d v="2016-09-14T22:55:21"/>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3"/>
    <d v="2016-06-10T04:41:1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3"/>
    <x v="1"/>
    <s v="plays"/>
    <x v="2864"/>
    <d v="2016-09-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5"/>
    <d v="2016-06-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
    <x v="1"/>
    <s v="plays"/>
    <x v="2866"/>
    <d v="2014-04-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
    <x v="1"/>
    <s v="plays"/>
    <x v="2867"/>
    <d v="2014-12-01T17:43:33"/>
  </r>
  <r>
    <n v="2872"/>
    <s v="Loud Arts"/>
    <s v="Local Theatre group in Loudoun County, Virginia. Looking for funds to start producing shows!"/>
    <n v="3000"/>
    <n v="0"/>
    <x v="2"/>
    <s v="US"/>
    <s v="USD"/>
    <n v="1434768438"/>
    <n v="1429584438"/>
    <b v="0"/>
    <n v="0"/>
    <b v="0"/>
    <s v="theater/plays"/>
    <n v="0"/>
    <e v="#DIV/0!"/>
    <x v="1"/>
    <s v="plays"/>
    <x v="2868"/>
    <d v="2015-04-21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3"/>
    <x v="1"/>
    <s v="plays"/>
    <x v="2869"/>
    <d v="2014-12-29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
    <x v="1"/>
    <s v="plays"/>
    <x v="2870"/>
    <d v="2016-12-18T20:16:26"/>
  </r>
  <r>
    <n v="2875"/>
    <s v="Right Tracey!"/>
    <s v="Play about Tracey a gay man trapped in his room by his Bible thumping mother. He finds love but the room can not keep the love alive."/>
    <n v="20000"/>
    <n v="7"/>
    <x v="2"/>
    <s v="US"/>
    <s v="USD"/>
    <n v="1462417493"/>
    <n v="1459825493"/>
    <b v="0"/>
    <n v="3"/>
    <b v="0"/>
    <s v="theater/plays"/>
    <n v="3.5E-4"/>
    <n v="2.33"/>
    <x v="1"/>
    <s v="plays"/>
    <x v="2871"/>
    <d v="2016-04-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2"/>
    <d v="2015-06-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
    <x v="1"/>
    <s v="plays"/>
    <x v="2873"/>
    <d v="2016-10-29T22:55:24"/>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4"/>
    <d v="2015-05-04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5"/>
    <d v="2015-12-21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
    <x v="1"/>
    <s v="plays"/>
    <x v="2876"/>
    <d v="2015-07-07T21:44:12"/>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77"/>
    <d v="2014-10-04T14: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78"/>
    <d v="2016-04-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79"/>
    <d v="2016-01-01T21:40:37"/>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0"/>
    <d v="2014-11-05T17:27:15"/>
  </r>
  <r>
    <n v="2885"/>
    <s v="The Wedding"/>
    <s v="An historic and proud work of Polish nationalistic literature performed on stage."/>
    <n v="400"/>
    <n v="130"/>
    <x v="2"/>
    <s v="US"/>
    <s v="USD"/>
    <n v="1426294201"/>
    <n v="1423705801"/>
    <b v="0"/>
    <n v="5"/>
    <b v="0"/>
    <s v="theater/plays"/>
    <n v="0.32500000000000001"/>
    <n v="26"/>
    <x v="1"/>
    <s v="plays"/>
    <x v="2881"/>
    <d v="2015-02-12T01: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2"/>
    <d v="2015-09-14T15:11:24"/>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3"/>
    <d v="2014-12-12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4"/>
    <d v="2014-10-10T12:50:40"/>
  </r>
  <r>
    <n v="2889"/>
    <s v="Halfway, Nebraska"/>
    <s v="Halfway, Nebraska explores the limits of hope and what it means to love someone who may be too far damaged to save."/>
    <n v="3000"/>
    <n v="1142"/>
    <x v="2"/>
    <s v="US"/>
    <s v="USD"/>
    <n v="1409344985"/>
    <n v="1406752985"/>
    <b v="0"/>
    <n v="14"/>
    <b v="0"/>
    <s v="theater/plays"/>
    <n v="0.38066666666666665"/>
    <n v="81.569999999999993"/>
    <x v="1"/>
    <s v="plays"/>
    <x v="2885"/>
    <d v="2014-07-30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86"/>
    <d v="2014-07-11T17:49:52"/>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87"/>
    <d v="2016-02-15T21: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
    <x v="1"/>
    <s v="plays"/>
    <x v="2888"/>
    <d v="2014-08-18T17:08:24"/>
  </r>
  <r>
    <n v="2893"/>
    <s v="REDISCOVERING KIA THE PLAY"/>
    <s v="Fundraising for REDISCOVERING KIA THE PLAY"/>
    <n v="5000"/>
    <n v="25"/>
    <x v="2"/>
    <s v="US"/>
    <s v="USD"/>
    <n v="1420768800"/>
    <n v="1415644395"/>
    <b v="0"/>
    <n v="2"/>
    <b v="0"/>
    <s v="theater/plays"/>
    <n v="5.0000000000000001E-3"/>
    <n v="12.5"/>
    <x v="1"/>
    <s v="plays"/>
    <x v="2889"/>
    <d v="2014-11-10T18:33:15"/>
  </r>
  <r>
    <n v="2894"/>
    <s v="How Could You Do This To Me (The Stage Play)"/>
    <s v="This Is A Story About A Woman A Man And A Woman"/>
    <n v="50000"/>
    <n v="0"/>
    <x v="2"/>
    <s v="US"/>
    <s v="USD"/>
    <n v="1428100815"/>
    <n v="1422920415"/>
    <b v="0"/>
    <n v="0"/>
    <b v="0"/>
    <s v="theater/plays"/>
    <n v="0"/>
    <e v="#DIV/0!"/>
    <x v="1"/>
    <s v="plays"/>
    <x v="2890"/>
    <d v="2015-02-02T23: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1"/>
    <d v="2014-06-21T13:19:52"/>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
    <x v="1"/>
    <s v="plays"/>
    <x v="2892"/>
    <d v="2016-11-27T21:48:41"/>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
    <x v="1"/>
    <s v="plays"/>
    <x v="2893"/>
    <d v="2015-09-11T15:30:5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
    <x v="1"/>
    <s v="plays"/>
    <x v="2894"/>
    <d v="2015-10-0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5"/>
    <d v="2016-05-25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3"/>
    <x v="1"/>
    <s v="plays"/>
    <x v="2896"/>
    <d v="2014-07-10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897"/>
    <d v="2014-12-09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898"/>
    <d v="2015-07-25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899"/>
    <d v="2015-07-11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0"/>
    <d v="2014-10-28T23:13:51"/>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90000000000003"/>
    <x v="1"/>
    <s v="plays"/>
    <x v="2901"/>
    <d v="2016-08-24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09999999999994"/>
    <x v="1"/>
    <s v="plays"/>
    <x v="2902"/>
    <d v="2015-07-14T15:34:2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3"/>
    <d v="2016-03-15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4"/>
    <d v="2016-05-09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5"/>
    <d v="2014-10-17T06:23:21"/>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06"/>
    <d v="2015-04-13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3"/>
    <x v="1"/>
    <s v="plays"/>
    <x v="2907"/>
    <d v="2015-05-18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8"/>
    <x v="1"/>
    <s v="plays"/>
    <x v="2908"/>
    <d v="2015-12-16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09"/>
    <d v="2014-07-08T22:08:59"/>
  </r>
  <r>
    <n v="2914"/>
    <s v="Hercules the Panto"/>
    <s v="Hercules must complete four challenges in order to meet the father he never knew"/>
    <n v="25000"/>
    <n v="1"/>
    <x v="2"/>
    <s v="GB"/>
    <s v="GBP"/>
    <n v="1426365994"/>
    <n v="1421185594"/>
    <b v="0"/>
    <n v="1"/>
    <b v="0"/>
    <s v="theater/plays"/>
    <n v="4.0000000000000003E-5"/>
    <n v="1"/>
    <x v="1"/>
    <s v="plays"/>
    <x v="2910"/>
    <d v="2015-01-13T21: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7"/>
    <x v="1"/>
    <s v="plays"/>
    <x v="2911"/>
    <d v="2016-02-15T09: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
    <x v="1"/>
    <s v="plays"/>
    <x v="2912"/>
    <d v="2014-04-26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6"/>
    <x v="1"/>
    <s v="plays"/>
    <x v="2913"/>
    <d v="2015-08-29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4"/>
    <d v="2015-10-01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5"/>
    <d v="2014-07-06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2"/>
    <x v="1"/>
    <s v="plays"/>
    <x v="2916"/>
    <d v="2015-02-23T19: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7"/>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
    <x v="1"/>
    <s v="musical"/>
    <x v="2918"/>
    <d v="2015-04-03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19"/>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0"/>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
    <x v="1"/>
    <s v="musical"/>
    <x v="2921"/>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2"/>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
    <x v="1"/>
    <s v="musical"/>
    <x v="2923"/>
    <d v="2014-06-16T16:03:49"/>
  </r>
  <r>
    <n v="2928"/>
    <s v="Music Theatre of Idaho Presents &quot;A Year with Frog and Toad"/>
    <s v="This is a touring production for schools in the Treasure Valley!"/>
    <n v="1000"/>
    <n v="1000"/>
    <x v="0"/>
    <s v="US"/>
    <s v="USD"/>
    <n v="1457135846"/>
    <n v="1454543846"/>
    <b v="0"/>
    <n v="24"/>
    <b v="1"/>
    <s v="theater/musical"/>
    <n v="1"/>
    <n v="41.67"/>
    <x v="1"/>
    <s v="musical"/>
    <x v="2924"/>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
    <x v="1"/>
    <s v="musical"/>
    <x v="2925"/>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000000000001"/>
    <x v="1"/>
    <s v="musical"/>
    <x v="2926"/>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27"/>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4"/>
    <x v="1"/>
    <s v="musical"/>
    <x v="2928"/>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
    <x v="1"/>
    <s v="musical"/>
    <x v="2929"/>
    <d v="2016-05-05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0"/>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4"/>
    <x v="1"/>
    <s v="musical"/>
    <x v="2931"/>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2"/>
    <d v="2014-09-30T15:37:03"/>
  </r>
  <r>
    <n v="2937"/>
    <s v="UCAS"/>
    <s v="UCAS is a new British musical premiering at the Edinburgh Fringe Festival 2014."/>
    <n v="1500"/>
    <n v="2000"/>
    <x v="0"/>
    <s v="GB"/>
    <s v="GBP"/>
    <n v="1405249113"/>
    <n v="1402657113"/>
    <b v="0"/>
    <n v="55"/>
    <b v="1"/>
    <s v="theater/musical"/>
    <n v="1.3333333333333333"/>
    <n v="36.36"/>
    <x v="1"/>
    <s v="musical"/>
    <x v="2933"/>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2"/>
    <x v="1"/>
    <s v="musical"/>
    <x v="2934"/>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5"/>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39999999999995"/>
    <x v="1"/>
    <s v="musical"/>
    <x v="2936"/>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37"/>
    <d v="2015-01-30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3"/>
    <x v="1"/>
    <s v="spaces"/>
    <x v="2938"/>
    <d v="2015-11-26T19:17:3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39"/>
    <d v="2015-03-14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0"/>
    <d v="2015-05-08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1"/>
    <d v="2015-04-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2"/>
    <d v="2016-07-16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
    <x v="1"/>
    <s v="spaces"/>
    <x v="2943"/>
    <d v="2016-10-06T13:29:2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7"/>
    <x v="1"/>
    <s v="spaces"/>
    <x v="2944"/>
    <d v="2015-04-03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5"/>
    <d v="2015-10-20T19: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46"/>
    <d v="2015-12-24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9999999999999"/>
    <x v="1"/>
    <s v="spaces"/>
    <x v="2947"/>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3"/>
    <x v="1"/>
    <s v="spaces"/>
    <x v="2948"/>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7"/>
    <x v="1"/>
    <s v="spaces"/>
    <x v="2949"/>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0"/>
    <d v="2017-02-24T14: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1"/>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2"/>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
    <x v="1"/>
    <s v="spaces"/>
    <x v="2953"/>
    <d v="2015-01-27T00: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4"/>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5"/>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56"/>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57"/>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8"/>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59"/>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
    <x v="1"/>
    <s v="plays"/>
    <x v="2960"/>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1"/>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
    <x v="1"/>
    <s v="plays"/>
    <x v="2962"/>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3"/>
    <d v="2015-02-07T04:44:52"/>
  </r>
  <r>
    <n v="2968"/>
    <s v="The Curse of the Babywoman @ FringeNYC"/>
    <s v="The Curse of the Babywoman is real â€” and it is coming to FringeNYC this August."/>
    <n v="3500"/>
    <n v="3710"/>
    <x v="0"/>
    <s v="US"/>
    <s v="USD"/>
    <n v="1471406340"/>
    <n v="1470227660"/>
    <b v="0"/>
    <n v="47"/>
    <b v="1"/>
    <s v="theater/plays"/>
    <n v="1.06"/>
    <n v="78.94"/>
    <x v="1"/>
    <s v="plays"/>
    <x v="2964"/>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5"/>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66"/>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
    <x v="1"/>
    <s v="plays"/>
    <x v="2967"/>
    <d v="2014-08-01T15:47:58"/>
  </r>
  <r>
    <n v="2972"/>
    <s v="A Bad Plan"/>
    <s v="A group of artists. A mythical art piece. A harrowing quest. And some margaritas."/>
    <n v="2000"/>
    <n v="2107"/>
    <x v="0"/>
    <s v="US"/>
    <s v="USD"/>
    <n v="1480899600"/>
    <n v="1479609520"/>
    <b v="0"/>
    <n v="17"/>
    <b v="1"/>
    <s v="theater/plays"/>
    <n v="1.0535000000000001"/>
    <n v="123.94"/>
    <x v="1"/>
    <s v="plays"/>
    <x v="2968"/>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69"/>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0"/>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
    <x v="1"/>
    <s v="plays"/>
    <x v="2971"/>
    <d v="2014-10-29T16:24:46"/>
  </r>
  <r>
    <n v="2976"/>
    <s v="Pizza Delique"/>
    <s v="A play that addresses an important social issue, brought to light by members of the UoM Drama Society."/>
    <n v="70"/>
    <n v="120"/>
    <x v="0"/>
    <s v="GB"/>
    <s v="GBP"/>
    <n v="1457870400"/>
    <n v="1456421530"/>
    <b v="0"/>
    <n v="14"/>
    <b v="1"/>
    <s v="theater/plays"/>
    <n v="1.7142857142857142"/>
    <n v="8.57"/>
    <x v="1"/>
    <s v="plays"/>
    <x v="2972"/>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7"/>
    <x v="1"/>
    <s v="plays"/>
    <x v="2973"/>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9"/>
    <x v="1"/>
    <s v="plays"/>
    <x v="2974"/>
    <d v="2014-10-10T15:22:27"/>
  </r>
  <r>
    <n v="2979"/>
    <s v="'ART'"/>
    <s v="Dear Stone returns with Yasmina Reza's 'ART', a compelling, clever exploration of friendship under duress. Thanks for watching!"/>
    <n v="5000"/>
    <n v="5070"/>
    <x v="0"/>
    <s v="US"/>
    <s v="USD"/>
    <n v="1420524000"/>
    <n v="1419104823"/>
    <b v="0"/>
    <n v="46"/>
    <b v="1"/>
    <s v="theater/plays"/>
    <n v="1.014"/>
    <n v="110.22"/>
    <x v="1"/>
    <s v="plays"/>
    <x v="2975"/>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6"/>
    <x v="1"/>
    <s v="plays"/>
    <x v="2976"/>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
    <x v="1"/>
    <s v="spaces"/>
    <x v="2977"/>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78"/>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4"/>
    <x v="1"/>
    <s v="spaces"/>
    <x v="2979"/>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
    <x v="1"/>
    <s v="spaces"/>
    <x v="2980"/>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
    <x v="1"/>
    <s v="spaces"/>
    <x v="2981"/>
    <d v="2016-10-11T23:22:08"/>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
    <x v="1"/>
    <s v="spaces"/>
    <x v="2982"/>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
    <x v="1"/>
    <s v="spaces"/>
    <x v="2983"/>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
    <x v="1"/>
    <s v="spaces"/>
    <x v="2984"/>
    <d v="2016-05-21T08:41:21"/>
  </r>
  <r>
    <n v="2989"/>
    <s v="Let's Light Up The Gem!"/>
    <s v="Bring the movies back to Bethel, Maine."/>
    <n v="20000"/>
    <n v="35307"/>
    <x v="0"/>
    <s v="US"/>
    <s v="USD"/>
    <n v="1450673940"/>
    <n v="1448756962"/>
    <b v="0"/>
    <n v="364"/>
    <b v="1"/>
    <s v="theater/spaces"/>
    <n v="1.76535"/>
    <n v="97"/>
    <x v="1"/>
    <s v="spaces"/>
    <x v="2985"/>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
    <x v="1"/>
    <s v="spaces"/>
    <x v="2986"/>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1"/>
    <x v="1"/>
    <s v="spaces"/>
    <x v="2987"/>
    <d v="2017-01-05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
    <x v="1"/>
    <s v="spaces"/>
    <x v="2988"/>
    <d v="2016-09-09T18:25:10"/>
  </r>
  <r>
    <n v="2993"/>
    <s v="TRUE WEST: Think, Dog! Productions"/>
    <s v="Help us build the Kitchen from Hell!"/>
    <n v="1000"/>
    <n v="1003"/>
    <x v="0"/>
    <s v="US"/>
    <s v="USD"/>
    <n v="1455998867"/>
    <n v="1453406867"/>
    <b v="0"/>
    <n v="22"/>
    <b v="1"/>
    <s v="theater/spaces"/>
    <n v="1.0029999999999999"/>
    <n v="45.59"/>
    <x v="1"/>
    <s v="spaces"/>
    <x v="2989"/>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8"/>
    <x v="1"/>
    <s v="spaces"/>
    <x v="2990"/>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3"/>
    <x v="1"/>
    <s v="spaces"/>
    <x v="2991"/>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00000000001"/>
    <x v="1"/>
    <s v="spaces"/>
    <x v="2992"/>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3"/>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
    <x v="1"/>
    <s v="spaces"/>
    <x v="2994"/>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2995"/>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8"/>
    <x v="1"/>
    <s v="spaces"/>
    <x v="2996"/>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
    <x v="1"/>
    <s v="spaces"/>
    <x v="2997"/>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3"/>
    <x v="1"/>
    <s v="spaces"/>
    <x v="2998"/>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1"/>
    <x v="1"/>
    <s v="spaces"/>
    <x v="2999"/>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
    <x v="1"/>
    <s v="spaces"/>
    <x v="3000"/>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7"/>
    <x v="1"/>
    <s v="spaces"/>
    <x v="3001"/>
    <d v="2014-11-14T18:09:51"/>
  </r>
  <r>
    <n v="3007"/>
    <s v="Bethlem"/>
    <s v="Consuite for 2015 CoreCon.  An adventure into insanity."/>
    <n v="600"/>
    <n v="1080"/>
    <x v="0"/>
    <s v="US"/>
    <s v="USD"/>
    <n v="1429938683"/>
    <n v="1428124283"/>
    <b v="0"/>
    <n v="20"/>
    <b v="1"/>
    <s v="theater/spaces"/>
    <n v="1.8"/>
    <n v="54"/>
    <x v="1"/>
    <s v="spaces"/>
    <x v="3002"/>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
    <x v="1"/>
    <s v="spaces"/>
    <x v="3003"/>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9"/>
    <x v="1"/>
    <s v="spaces"/>
    <x v="3004"/>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5"/>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6"/>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
    <x v="1"/>
    <s v="spaces"/>
    <x v="3007"/>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
    <x v="1"/>
    <s v="spaces"/>
    <x v="3008"/>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
    <x v="1"/>
    <s v="spaces"/>
    <x v="3009"/>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0"/>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8"/>
    <x v="1"/>
    <s v="spaces"/>
    <x v="3011"/>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999999999999"/>
    <x v="1"/>
    <s v="spaces"/>
    <x v="3012"/>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
    <x v="1"/>
    <s v="spaces"/>
    <x v="3013"/>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59999999999994"/>
    <x v="1"/>
    <s v="spaces"/>
    <x v="3014"/>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7"/>
    <x v="1"/>
    <s v="spaces"/>
    <x v="3015"/>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9"/>
    <x v="1"/>
    <s v="spaces"/>
    <x v="3016"/>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1"/>
    <x v="1"/>
    <s v="spaces"/>
    <x v="3017"/>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18"/>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7"/>
    <x v="1"/>
    <s v="spaces"/>
    <x v="3019"/>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
    <x v="1"/>
    <s v="spaces"/>
    <x v="3020"/>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1"/>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2"/>
    <d v="2015-02-18T16:54:11"/>
  </r>
  <r>
    <n v="3028"/>
    <s v="A Home for Vegas Theatre Hub"/>
    <s v="We have a space! Help us fill it with a stage, chairs, gear and audiences' laughter!"/>
    <n v="5000"/>
    <n v="8401"/>
    <x v="0"/>
    <s v="US"/>
    <s v="USD"/>
    <n v="1471242025"/>
    <n v="1468650025"/>
    <b v="0"/>
    <n v="99"/>
    <b v="1"/>
    <s v="theater/spaces"/>
    <n v="1.6801999999999999"/>
    <n v="84.86"/>
    <x v="1"/>
    <s v="spaces"/>
    <x v="3023"/>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5"/>
    <x v="1"/>
    <s v="spaces"/>
    <x v="3024"/>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4"/>
    <x v="1"/>
    <s v="spaces"/>
    <x v="3025"/>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
    <x v="1"/>
    <s v="spaces"/>
    <x v="3026"/>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7"/>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
    <x v="1"/>
    <s v="spaces"/>
    <x v="3028"/>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
    <x v="1"/>
    <s v="spaces"/>
    <x v="3029"/>
    <d v="2016-10-01T12:50:55"/>
  </r>
  <r>
    <n v="3035"/>
    <s v="The Coalition Theater"/>
    <s v="Help create a permanent home for live comedy shows and classes in Downtown RVA."/>
    <n v="25000"/>
    <n v="27196.71"/>
    <x v="0"/>
    <s v="US"/>
    <s v="USD"/>
    <n v="1367674009"/>
    <n v="1365082009"/>
    <b v="0"/>
    <n v="307"/>
    <b v="1"/>
    <s v="theater/spaces"/>
    <n v="1.0878684000000001"/>
    <n v="88.59"/>
    <x v="1"/>
    <s v="spaces"/>
    <x v="3030"/>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
    <x v="1"/>
    <s v="spaces"/>
    <x v="3031"/>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
    <x v="1"/>
    <s v="spaces"/>
    <x v="3032"/>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
    <x v="1"/>
    <s v="spaces"/>
    <x v="3033"/>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
    <x v="1"/>
    <s v="spaces"/>
    <x v="3034"/>
    <d v="2013-12-02T19:03:58"/>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35"/>
    <d v="2015-06-22T19:00:21"/>
  </r>
  <r>
    <n v="3041"/>
    <s v="Lend a Hand in Our Home"/>
    <s v="Privet! Hello! Bon Jour! We are the Arlekin Players Theatre and we need a home."/>
    <n v="8300"/>
    <n v="9170"/>
    <x v="0"/>
    <s v="US"/>
    <s v="USD"/>
    <n v="1453323048"/>
    <n v="1450731048"/>
    <b v="0"/>
    <n v="95"/>
    <b v="1"/>
    <s v="theater/spaces"/>
    <n v="1.1048192771084338"/>
    <n v="96.53"/>
    <x v="1"/>
    <s v="spaces"/>
    <x v="3036"/>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37"/>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
    <x v="1"/>
    <s v="spaces"/>
    <x v="3038"/>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1"/>
    <x v="1"/>
    <s v="spaces"/>
    <x v="3039"/>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
    <x v="1"/>
    <s v="spaces"/>
    <x v="3040"/>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5"/>
    <x v="1"/>
    <s v="spaces"/>
    <x v="3041"/>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2"/>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
    <x v="1"/>
    <s v="spaces"/>
    <x v="3043"/>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69999999999993"/>
    <x v="1"/>
    <s v="spaces"/>
    <x v="3044"/>
    <d v="2015-05-15T00:20:55"/>
  </r>
  <r>
    <n v="3050"/>
    <s v="The Black Pearl Consuite at CoreCon VIII: On Ancient Seas"/>
    <s v="Help fund The Black Pearl Consuite at CoreCon VIII: On Ancient Seas!"/>
    <n v="600"/>
    <n v="636"/>
    <x v="0"/>
    <s v="US"/>
    <s v="USD"/>
    <n v="1462420960"/>
    <n v="1459828960"/>
    <b v="0"/>
    <n v="9"/>
    <b v="1"/>
    <s v="theater/spaces"/>
    <n v="1.06"/>
    <n v="70.67"/>
    <x v="1"/>
    <s v="spaces"/>
    <x v="3045"/>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3"/>
    <x v="1"/>
    <s v="spaces"/>
    <x v="3046"/>
    <d v="2017-01-09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47"/>
    <d v="2015-04-28T16:04:54"/>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
    <x v="1"/>
    <s v="spaces"/>
    <x v="3048"/>
    <d v="2014-08-11T18:16: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49"/>
    <d v="2015-01-23T19:59:1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0"/>
    <d v="2014-11-10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1"/>
    <d v="2014-07-31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2"/>
    <d v="2016-03-04T15: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3"/>
    <d v="2016-03-31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4"/>
    <d v="2014-07-09T22:27:26"/>
  </r>
  <r>
    <n v="3060"/>
    <s v="Save the Roxy Theatre in Bremerton WA"/>
    <s v="Save the historic Roxy theatre in Bremerton WA from being repurposed as office space."/>
    <n v="220000"/>
    <n v="335"/>
    <x v="2"/>
    <s v="US"/>
    <s v="USD"/>
    <n v="1443422134"/>
    <n v="1440830134"/>
    <b v="0"/>
    <n v="6"/>
    <b v="0"/>
    <s v="theater/spaces"/>
    <n v="1.5227272727272728E-3"/>
    <n v="55.83"/>
    <x v="1"/>
    <s v="spaces"/>
    <x v="3055"/>
    <d v="2015-08-29T06:35:34"/>
  </r>
  <r>
    <n v="3061"/>
    <s v="Help Save Parkway Cinemas!"/>
    <s v="Save a historic Local theater."/>
    <n v="1000000"/>
    <n v="0"/>
    <x v="2"/>
    <s v="US"/>
    <s v="USD"/>
    <n v="1407955748"/>
    <n v="1405363748"/>
    <b v="0"/>
    <n v="0"/>
    <b v="0"/>
    <s v="theater/spaces"/>
    <n v="0"/>
    <e v="#DIV/0!"/>
    <x v="1"/>
    <s v="spaces"/>
    <x v="3056"/>
    <d v="2014-07-14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
    <x v="1"/>
    <s v="spaces"/>
    <x v="3057"/>
    <d v="2015-09-01T12:51:32"/>
  </r>
  <r>
    <n v="3063"/>
    <s v="Spec Haus"/>
    <s v="Members of the local Miami music scene are putting together a venue/creative space in Kendall!"/>
    <n v="3000"/>
    <n v="587"/>
    <x v="2"/>
    <s v="US"/>
    <s v="USD"/>
    <n v="1477174138"/>
    <n v="1474150138"/>
    <b v="0"/>
    <n v="23"/>
    <b v="0"/>
    <s v="theater/spaces"/>
    <n v="0.19566666666666666"/>
    <n v="25.52"/>
    <x v="1"/>
    <s v="spaces"/>
    <x v="3058"/>
    <d v="2016-09-17T22:08:58"/>
  </r>
  <r>
    <n v="3064"/>
    <s v="Kickstart the Crossroads Community"/>
    <s v="An epicenter for connection, creation and expression of the community."/>
    <n v="75000"/>
    <n v="8471"/>
    <x v="2"/>
    <s v="US"/>
    <s v="USD"/>
    <n v="1448175540"/>
    <n v="1445483246"/>
    <b v="0"/>
    <n v="72"/>
    <b v="0"/>
    <s v="theater/spaces"/>
    <n v="0.11294666666666667"/>
    <n v="117.65"/>
    <x v="1"/>
    <s v="spaces"/>
    <x v="3059"/>
    <d v="2015-10-22T03:07:2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0"/>
    <d v="2014-07-05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7"/>
    <x v="1"/>
    <s v="spaces"/>
    <x v="3061"/>
    <d v="2016-06-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2"/>
    <d v="2015-08-10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3"/>
    <d v="2015-09-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
    <x v="1"/>
    <s v="spaces"/>
    <x v="3064"/>
    <d v="2014-11-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8"/>
    <x v="1"/>
    <s v="spaces"/>
    <x v="3065"/>
    <d v="2016-11-16T17:36:09"/>
  </r>
  <r>
    <n v="3071"/>
    <s v="The Echo Theatre 2015"/>
    <s v="Anyone can create. They just need a place and an opportunity. The Echo Theatre (Provo) provides that opportunity."/>
    <n v="12000"/>
    <n v="7173"/>
    <x v="2"/>
    <s v="US"/>
    <s v="USD"/>
    <n v="1429595940"/>
    <n v="1428082481"/>
    <b v="0"/>
    <n v="117"/>
    <b v="0"/>
    <s v="theater/spaces"/>
    <n v="0.59775"/>
    <n v="61.31"/>
    <x v="1"/>
    <s v="spaces"/>
    <x v="3066"/>
    <d v="2015-04-03T17:34:4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67"/>
    <d v="2016-10-15T16:34:2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
    <x v="1"/>
    <s v="spaces"/>
    <x v="3068"/>
    <d v="2015-04-17T16:25: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
    <x v="1"/>
    <s v="spaces"/>
    <x v="3069"/>
    <d v="2016-02-09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0"/>
    <d v="2016-06-30T02:27:20"/>
  </r>
  <r>
    <n v="3076"/>
    <s v="10,000 Hours"/>
    <s v="Helping female comedians get in their 10,000 Hours of practice!"/>
    <n v="10000"/>
    <n v="1506"/>
    <x v="2"/>
    <s v="US"/>
    <s v="USD"/>
    <n v="1444405123"/>
    <n v="1439221123"/>
    <b v="0"/>
    <n v="50"/>
    <b v="0"/>
    <s v="theater/spaces"/>
    <n v="0.15060000000000001"/>
    <n v="30.12"/>
    <x v="1"/>
    <s v="spaces"/>
    <x v="3071"/>
    <d v="2015-08-10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2"/>
    <d v="2017-01-3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7"/>
    <x v="1"/>
    <s v="spaces"/>
    <x v="3073"/>
    <d v="2015-01-27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8"/>
    <x v="1"/>
    <s v="spaces"/>
    <x v="3074"/>
    <d v="2015-02-20T17: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
    <x v="1"/>
    <s v="spaces"/>
    <x v="3075"/>
    <d v="2014-10-28T0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76"/>
    <d v="2015-08-21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77"/>
    <d v="2015-10-16T22: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70000000000002"/>
    <x v="1"/>
    <s v="spaces"/>
    <x v="3078"/>
    <d v="2014-08-02T13:31:1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
    <x v="1"/>
    <s v="spaces"/>
    <x v="3079"/>
    <d v="2015-04-06T17:22:1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8"/>
    <x v="1"/>
    <s v="spaces"/>
    <x v="3080"/>
    <d v="2015-08-30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70000000000002"/>
    <x v="1"/>
    <s v="spaces"/>
    <x v="3081"/>
    <d v="2015-06-18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2"/>
    <d v="2016-10-22T0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3"/>
    <d v="2014-12-08T13:44:07"/>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9"/>
    <x v="1"/>
    <s v="spaces"/>
    <x v="3084"/>
    <d v="2016-06-07T13:01:23"/>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
    <x v="1"/>
    <s v="spaces"/>
    <x v="3085"/>
    <d v="2015-03-02T19: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
    <x v="1"/>
    <s v="spaces"/>
    <x v="3086"/>
    <d v="2016-07-15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
    <x v="1"/>
    <s v="spaces"/>
    <x v="3087"/>
    <d v="2015-09-08T14:51:5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3"/>
    <x v="1"/>
    <s v="spaces"/>
    <x v="2806"/>
    <d v="2014-05-01T21:49:01"/>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88"/>
    <d v="2015-07-22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89"/>
    <d v="2016-06-02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9"/>
    <x v="1"/>
    <s v="spaces"/>
    <x v="3090"/>
    <d v="2015-04-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
    <x v="1"/>
    <s v="spaces"/>
    <x v="3091"/>
    <d v="2016-09-16T12:05:0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
    <x v="1"/>
    <s v="spaces"/>
    <x v="3092"/>
    <d v="2015-12-21T19:00:4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3"/>
    <d v="2016-01-13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4"/>
    <x v="1"/>
    <s v="spaces"/>
    <x v="3094"/>
    <d v="2014-09-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095"/>
    <d v="2015-06-16T09:12:17"/>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
    <x v="1"/>
    <s v="spaces"/>
    <x v="3096"/>
    <d v="2016-07-04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097"/>
    <d v="2015-04-13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098"/>
    <d v="2015-01-02T21:48:31"/>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
    <x v="1"/>
    <s v="spaces"/>
    <x v="3099"/>
    <d v="2014-08-25T17:15:16"/>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0"/>
    <d v="2015-08-25T10:17:56"/>
  </r>
  <r>
    <n v="3107"/>
    <s v="Creating Cabaret"/>
    <s v="When opportunity knocks, we answer!  Help expand the ravishingly talented troupe into a new and exciting market and venue!"/>
    <n v="40000"/>
    <n v="7905"/>
    <x v="2"/>
    <s v="US"/>
    <s v="USD"/>
    <n v="1431372751"/>
    <n v="1430767951"/>
    <b v="0"/>
    <n v="29"/>
    <b v="0"/>
    <s v="theater/spaces"/>
    <n v="0.197625"/>
    <n v="272.58999999999997"/>
    <x v="1"/>
    <s v="spaces"/>
    <x v="3101"/>
    <d v="2015-05-04T19:32:31"/>
  </r>
  <r>
    <n v="3108"/>
    <s v="Funding a home for our Children's Theater"/>
    <s v="We need a permanent home for the theater!"/>
    <n v="50000"/>
    <n v="26"/>
    <x v="2"/>
    <s v="US"/>
    <s v="USD"/>
    <n v="1430234394"/>
    <n v="1425053994"/>
    <b v="0"/>
    <n v="2"/>
    <b v="0"/>
    <s v="theater/spaces"/>
    <n v="5.1999999999999995E-4"/>
    <n v="13"/>
    <x v="1"/>
    <s v="spaces"/>
    <x v="3102"/>
    <d v="2015-02-27T16: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
    <x v="1"/>
    <s v="spaces"/>
    <x v="3103"/>
    <d v="2014-07-24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04"/>
    <d v="2017-01-10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1"/>
    <x v="1"/>
    <s v="spaces"/>
    <x v="3105"/>
    <d v="2014-09-03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9"/>
    <x v="1"/>
    <s v="spaces"/>
    <x v="3106"/>
    <d v="2016-09-02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
    <x v="1"/>
    <s v="spaces"/>
    <x v="3107"/>
    <d v="2015-03-18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08"/>
    <d v="2014-07-23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09"/>
    <d v="2016-05-06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0"/>
    <d v="2015-03-18T12:22:05"/>
  </r>
  <r>
    <n v="3117"/>
    <s v="Cowes and The Sea"/>
    <s v="Performing Arts workshops, for young people aged 5 -16, exploring how the sea has shaped Cowes as a settlement."/>
    <n v="1000"/>
    <n v="1"/>
    <x v="2"/>
    <s v="GB"/>
    <s v="GBP"/>
    <n v="1464354720"/>
    <n v="1463648360"/>
    <b v="0"/>
    <n v="1"/>
    <b v="0"/>
    <s v="theater/spaces"/>
    <n v="1E-3"/>
    <n v="1"/>
    <x v="1"/>
    <s v="spaces"/>
    <x v="3111"/>
    <d v="2016-05-19T08:59:2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2"/>
    <d v="2016-06-13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3"/>
    <d v="2015-02-25T01: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14"/>
    <d v="2016-03-06T22: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15"/>
    <d v="2014-07-28T16:18:55"/>
  </r>
  <r>
    <n v="3122"/>
    <s v="be back soon (Canceled)"/>
    <s v="cancelled until further notice"/>
    <n v="199"/>
    <n v="116"/>
    <x v="1"/>
    <s v="US"/>
    <s v="USD"/>
    <n v="1478733732"/>
    <n v="1478298132"/>
    <b v="0"/>
    <n v="2"/>
    <b v="0"/>
    <s v="theater/spaces"/>
    <n v="0.58291457286432158"/>
    <n v="58"/>
    <x v="1"/>
    <s v="spaces"/>
    <x v="3116"/>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
    <x v="1"/>
    <s v="spaces"/>
    <x v="3117"/>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18"/>
    <d v="2014-12-04T18:43:21"/>
  </r>
  <r>
    <n v="3125"/>
    <s v="N/A (Canceled)"/>
    <s v="N/A"/>
    <n v="1500000"/>
    <n v="0"/>
    <x v="1"/>
    <s v="US"/>
    <s v="USD"/>
    <n v="1452142672"/>
    <n v="1449550672"/>
    <b v="0"/>
    <n v="0"/>
    <b v="0"/>
    <s v="theater/spaces"/>
    <n v="0"/>
    <e v="#DIV/0!"/>
    <x v="1"/>
    <s v="spaces"/>
    <x v="3119"/>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8"/>
    <x v="1"/>
    <s v="spaces"/>
    <x v="3120"/>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1"/>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4"/>
    <x v="1"/>
    <s v="plays"/>
    <x v="3122"/>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3"/>
    <d v="2017-03-09T20: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24"/>
    <d v="2017-03-14T15:21:56"/>
  </r>
  <r>
    <n v="3131"/>
    <s v="SNAKE EYES"/>
    <s v="A Staged Reading of &quot;Snake Eyes,&quot; a new play by Alex Rafala"/>
    <n v="4100"/>
    <n v="645"/>
    <x v="3"/>
    <s v="US"/>
    <s v="USD"/>
    <n v="1491656045"/>
    <n v="1489067645"/>
    <b v="0"/>
    <n v="12"/>
    <b v="0"/>
    <s v="theater/plays"/>
    <n v="0.15731707317073171"/>
    <n v="53.75"/>
    <x v="1"/>
    <s v="plays"/>
    <x v="3125"/>
    <d v="2017-03-09T13:54:05"/>
  </r>
  <r>
    <n v="3132"/>
    <s v="A Bite of a Snake Play"/>
    <s v="Smells Like Money, Drips Like Honey, Taste Like Mocha, Better Run AWAY"/>
    <n v="30000"/>
    <n v="10"/>
    <x v="3"/>
    <s v="US"/>
    <s v="USD"/>
    <n v="1492759460"/>
    <n v="1487579060"/>
    <b v="0"/>
    <n v="1"/>
    <b v="0"/>
    <s v="theater/plays"/>
    <n v="3.3333333333333332E-4"/>
    <n v="10"/>
    <x v="1"/>
    <s v="plays"/>
    <x v="3126"/>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7"/>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28"/>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
    <x v="1"/>
    <s v="plays"/>
    <x v="3129"/>
    <d v="2017-03-13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0"/>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1"/>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2"/>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3"/>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34"/>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35"/>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36"/>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37"/>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
    <x v="1"/>
    <s v="plays"/>
    <x v="3138"/>
    <d v="2017-03-02T12:55:07"/>
  </r>
  <r>
    <n v="3145"/>
    <s v="Arlington's 1st Dinner Theatre"/>
    <s v="Dominion Theatre Company is the first community dinner theatre  to be established in Arlington TX."/>
    <n v="25000"/>
    <n v="0"/>
    <x v="3"/>
    <s v="US"/>
    <s v="USD"/>
    <n v="1490659134"/>
    <n v="1485478734"/>
    <b v="0"/>
    <n v="0"/>
    <b v="0"/>
    <s v="theater/plays"/>
    <n v="0"/>
    <e v="#DIV/0!"/>
    <x v="1"/>
    <s v="plays"/>
    <x v="3139"/>
    <d v="2017-01-27T00:58:54"/>
  </r>
  <r>
    <n v="3146"/>
    <s v="SoÃ±Ã© una ciudad amurallada"/>
    <s v="Somos... Podemos... Amamos... Nuestra muralla, nuestra utopÃ­a. Que el amor sea el lÃ­mite"/>
    <n v="50000"/>
    <n v="5250"/>
    <x v="3"/>
    <s v="MX"/>
    <s v="MXN"/>
    <n v="1492356166"/>
    <n v="1488471766"/>
    <b v="0"/>
    <n v="12"/>
    <b v="0"/>
    <s v="theater/plays"/>
    <n v="0.105"/>
    <n v="437.5"/>
    <x v="1"/>
    <s v="plays"/>
    <x v="3140"/>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
    <x v="1"/>
    <s v="plays"/>
    <x v="3141"/>
    <d v="2014-09-27T23:15:55"/>
  </r>
  <r>
    <n v="3148"/>
    <s v="The Aurora Project: A Sci-Fi Epic by Bella Poynton"/>
    <s v="Help fund The Aurora Project, an immersive science fiction epic."/>
    <n v="1800"/>
    <n v="2361"/>
    <x v="0"/>
    <s v="US"/>
    <s v="USD"/>
    <n v="1412136000"/>
    <n v="1410278284"/>
    <b v="1"/>
    <n v="57"/>
    <b v="1"/>
    <s v="theater/plays"/>
    <n v="1.3116666666666668"/>
    <n v="41.42"/>
    <x v="1"/>
    <s v="plays"/>
    <x v="3142"/>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3"/>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44"/>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45"/>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
    <x v="1"/>
    <s v="plays"/>
    <x v="3146"/>
    <d v="2013-10-03T20:49:27"/>
  </r>
  <r>
    <n v="3153"/>
    <s v="Terminator the Second"/>
    <s v="A stage production of Terminator 2: Judgment Day, composed entirely of the words of William Shakespeare"/>
    <n v="3000"/>
    <n v="10067.5"/>
    <x v="0"/>
    <s v="US"/>
    <s v="USD"/>
    <n v="1304225940"/>
    <n v="1301542937"/>
    <b v="1"/>
    <n v="241"/>
    <b v="1"/>
    <s v="theater/plays"/>
    <n v="3.3558333333333334"/>
    <n v="41.77"/>
    <x v="1"/>
    <s v="plays"/>
    <x v="3147"/>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7"/>
    <x v="1"/>
    <s v="plays"/>
    <x v="3148"/>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1"/>
    <x v="1"/>
    <s v="plays"/>
    <x v="3149"/>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
    <x v="1"/>
    <s v="plays"/>
    <x v="3150"/>
    <d v="2012-04-27T22:52:24"/>
  </r>
  <r>
    <n v="3157"/>
    <s v="Summer FourPlay"/>
    <s v="Four Directors.  Four One Acts.  Four Genres.  For You."/>
    <n v="4000"/>
    <n v="4040"/>
    <x v="0"/>
    <s v="US"/>
    <s v="USD"/>
    <n v="1405746000"/>
    <n v="1404932105"/>
    <b v="1"/>
    <n v="41"/>
    <b v="1"/>
    <s v="theater/plays"/>
    <n v="1.01"/>
    <n v="98.54"/>
    <x v="1"/>
    <s v="plays"/>
    <x v="3151"/>
    <d v="2014-07-09T18:55:05"/>
  </r>
  <r>
    <n v="3158"/>
    <s v="Nursery Crimes"/>
    <s v="A 40s crime-noir play using nursery rhyme characters."/>
    <n v="5000"/>
    <n v="5700"/>
    <x v="0"/>
    <s v="US"/>
    <s v="USD"/>
    <n v="1374523752"/>
    <n v="1371931752"/>
    <b v="1"/>
    <n v="69"/>
    <b v="1"/>
    <s v="theater/plays"/>
    <n v="1.1399999999999999"/>
    <n v="82.61"/>
    <x v="1"/>
    <s v="plays"/>
    <x v="3152"/>
    <d v="2013-06-22T20:09:12"/>
  </r>
  <r>
    <n v="3159"/>
    <s v="Waxwing: A New Play"/>
    <s v="WAXWING is an exciting new world premiere of mythic (perhaps even apocalyptic!) proportions."/>
    <n v="1500"/>
    <n v="2002.22"/>
    <x v="0"/>
    <s v="US"/>
    <s v="USD"/>
    <n v="1326927600"/>
    <n v="1323221761"/>
    <b v="1"/>
    <n v="52"/>
    <b v="1"/>
    <s v="theater/plays"/>
    <n v="1.3348133333333334"/>
    <n v="38.5"/>
    <x v="1"/>
    <s v="plays"/>
    <x v="3153"/>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4"/>
    <n v="80.16"/>
    <x v="1"/>
    <s v="plays"/>
    <x v="3154"/>
    <d v="2014-07-21T06:21:27"/>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1"/>
    <x v="1"/>
    <s v="plays"/>
    <x v="3155"/>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
    <x v="1"/>
    <s v="plays"/>
    <x v="3156"/>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
    <x v="1"/>
    <s v="plays"/>
    <x v="3157"/>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0000000000003"/>
    <x v="1"/>
    <s v="plays"/>
    <x v="3158"/>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1"/>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
    <x v="1"/>
    <s v="plays"/>
    <x v="3159"/>
    <d v="2014-10-28T16:35:53"/>
  </r>
  <r>
    <n v="3167"/>
    <s v="Destiny is Judd Nelson: a new play at FringeNYC"/>
    <s v="What is destiny? Explore it with us this August at FringeNYC."/>
    <n v="3000"/>
    <n v="3485"/>
    <x v="0"/>
    <s v="US"/>
    <s v="USD"/>
    <n v="1406952781"/>
    <n v="1405743181"/>
    <b v="1"/>
    <n v="55"/>
    <b v="1"/>
    <s v="theater/plays"/>
    <n v="1.1616666666666666"/>
    <n v="63.36"/>
    <x v="1"/>
    <s v="plays"/>
    <x v="3160"/>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1"/>
    <d v="2014-05-13T02:32:33"/>
  </r>
  <r>
    <n v="3169"/>
    <s v="The Window"/>
    <s v="We're bringing The Window to the Cherry Lane Theater in January 2014."/>
    <n v="8000"/>
    <n v="8241"/>
    <x v="0"/>
    <s v="US"/>
    <s v="USD"/>
    <n v="1386910740"/>
    <n v="1384364561"/>
    <b v="1"/>
    <n v="82"/>
    <b v="1"/>
    <s v="theater/plays"/>
    <n v="1.030125"/>
    <n v="100.5"/>
    <x v="1"/>
    <s v="plays"/>
    <x v="3162"/>
    <d v="2013-11-13T17:42:41"/>
  </r>
  <r>
    <n v="3170"/>
    <s v="Ain't She Brave FringeNYC 2014 Project"/>
    <s v="An emotionally-charged journey through the history of black women in America told in reverse."/>
    <n v="2000"/>
    <n v="2245"/>
    <x v="0"/>
    <s v="US"/>
    <s v="USD"/>
    <n v="1404273600"/>
    <n v="1401414944"/>
    <b v="1"/>
    <n v="71"/>
    <b v="1"/>
    <s v="theater/plays"/>
    <n v="1.1225000000000001"/>
    <n v="31.62"/>
    <x v="1"/>
    <s v="plays"/>
    <x v="3163"/>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099999999999994"/>
    <x v="1"/>
    <s v="plays"/>
    <x v="3164"/>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65"/>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66"/>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
    <x v="1"/>
    <s v="plays"/>
    <x v="3167"/>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68"/>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
    <x v="1"/>
    <s v="plays"/>
    <x v="3169"/>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5"/>
    <x v="1"/>
    <s v="plays"/>
    <x v="3170"/>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3"/>
    <x v="1"/>
    <s v="plays"/>
    <x v="3171"/>
    <d v="2014-06-16T14:31:15"/>
  </r>
  <r>
    <n v="3179"/>
    <s v="I Do Wonder"/>
    <s v="A Sci-fi play in several vignettes that will narrate an alternate history in the mid-20th century."/>
    <n v="4200"/>
    <n v="4794.82"/>
    <x v="0"/>
    <s v="US"/>
    <s v="USD"/>
    <n v="1367859071"/>
    <n v="1365699071"/>
    <b v="1"/>
    <n v="62"/>
    <b v="1"/>
    <s v="theater/plays"/>
    <n v="1.1416238095238094"/>
    <n v="77.34"/>
    <x v="1"/>
    <s v="plays"/>
    <x v="3172"/>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73"/>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74"/>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7"/>
    <x v="1"/>
    <s v="plays"/>
    <x v="3175"/>
    <d v="2011-12-06T22:47:01"/>
  </r>
  <r>
    <n v="3183"/>
    <s v="The Seagull on The River"/>
    <s v="Anton Chekhov's The Seagull. An outdoor Amphitheater in Manhattan. Trees. A River. Daybreak."/>
    <n v="2500"/>
    <n v="2725"/>
    <x v="0"/>
    <s v="US"/>
    <s v="USD"/>
    <n v="1377284669"/>
    <n v="1375729469"/>
    <b v="1"/>
    <n v="68"/>
    <b v="1"/>
    <s v="theater/plays"/>
    <n v="1.0900000000000001"/>
    <n v="40.07"/>
    <x v="1"/>
    <s v="plays"/>
    <x v="3176"/>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2"/>
    <x v="1"/>
    <s v="plays"/>
    <x v="3177"/>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7"/>
    <x v="1"/>
    <s v="plays"/>
    <x v="3178"/>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
    <x v="1"/>
    <s v="plays"/>
    <x v="3179"/>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89999999999995"/>
    <x v="1"/>
    <s v="plays"/>
    <x v="3180"/>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
    <x v="1"/>
    <s v="musical"/>
    <x v="3181"/>
    <d v="2015-05-2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
    <x v="1"/>
    <s v="musical"/>
    <x v="3182"/>
    <d v="2015-04-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83"/>
    <d v="2016-11-09T0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84"/>
    <d v="2016-06-17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85"/>
    <d v="2015-01-14T22:34:19"/>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6"/>
    <x v="1"/>
    <s v="musical"/>
    <x v="3186"/>
    <d v="2015-01-06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87"/>
    <d v="2015-06-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8"/>
    <x v="1"/>
    <s v="musical"/>
    <x v="3188"/>
    <d v="2015-01-13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89"/>
    <d v="2015-06-02T14:21:15"/>
  </r>
  <r>
    <n v="3197"/>
    <s v="Mirror, mirror on the wall"/>
    <s v="This years most important stage project for young artists in our region. www.ungespor.no"/>
    <n v="10000"/>
    <n v="1145"/>
    <x v="2"/>
    <s v="NO"/>
    <s v="NOK"/>
    <n v="1423050618"/>
    <n v="1420458618"/>
    <b v="0"/>
    <n v="4"/>
    <b v="0"/>
    <s v="theater/musical"/>
    <n v="0.1145"/>
    <n v="286.25"/>
    <x v="1"/>
    <s v="musical"/>
    <x v="3190"/>
    <d v="2015-01-05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7"/>
    <x v="1"/>
    <s v="musical"/>
    <x v="3191"/>
    <d v="2015-01-09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1"/>
    <x v="1"/>
    <s v="musical"/>
    <x v="3192"/>
    <d v="2014-08-07T18:16:58"/>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193"/>
    <d v="2016-03-31T07:41:41"/>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194"/>
    <d v="2014-08-10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195"/>
    <d v="2015-10-16T20:29:0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7"/>
    <x v="1"/>
    <s v="musical"/>
    <x v="3196"/>
    <d v="2015-08-26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197"/>
    <d v="2015-06-17T16:27:59"/>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198"/>
    <d v="2015-04-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199"/>
    <d v="2015-08-20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
    <x v="1"/>
    <s v="musical"/>
    <x v="3200"/>
    <d v="2015-02-22T06: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1"/>
    <x v="1"/>
    <s v="plays"/>
    <x v="3201"/>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6"/>
    <x v="1"/>
    <s v="plays"/>
    <x v="3202"/>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
    <x v="1"/>
    <s v="plays"/>
    <x v="3203"/>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
    <x v="1"/>
    <s v="plays"/>
    <x v="3204"/>
    <d v="2014-07-14T14:04:40"/>
  </r>
  <r>
    <n v="3212"/>
    <s v="Campo Maldito"/>
    <s v="Help us bring our production of Campo Maldito to New York AND San Francisco!"/>
    <n v="4000"/>
    <n v="5050"/>
    <x v="0"/>
    <s v="US"/>
    <s v="USD"/>
    <n v="1407524751"/>
    <n v="1404932751"/>
    <b v="1"/>
    <n v="94"/>
    <b v="1"/>
    <s v="theater/plays"/>
    <n v="1.2625"/>
    <n v="53.72"/>
    <x v="1"/>
    <s v="plays"/>
    <x v="3205"/>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1"/>
    <x v="1"/>
    <s v="plays"/>
    <x v="3206"/>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
    <x v="1"/>
    <s v="plays"/>
    <x v="3207"/>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
    <x v="1"/>
    <s v="plays"/>
    <x v="3208"/>
    <d v="2015-08-03T15:57:51"/>
  </r>
  <r>
    <n v="3216"/>
    <s v="BRUTE"/>
    <s v="Brute (winner of the 2015 IdeasTap Underbelly Award) is new writing based on the true story of a rather twisted, horrible schoolgirl."/>
    <n v="2000"/>
    <n v="2001"/>
    <x v="0"/>
    <s v="GB"/>
    <s v="GBP"/>
    <n v="1436625000"/>
    <n v="1433934371"/>
    <b v="1"/>
    <n v="35"/>
    <b v="1"/>
    <s v="theater/plays"/>
    <n v="1.0004999999999999"/>
    <n v="57.17"/>
    <x v="1"/>
    <s v="plays"/>
    <x v="3209"/>
    <d v="2015-06-10T11:06:11"/>
  </r>
  <r>
    <n v="3217"/>
    <s v="Wake Up Call @ IRT Theater"/>
    <s v="Wake Up Call is a comedic play about a group of hotel employees working on Christmas Eve."/>
    <n v="4500"/>
    <n v="5221"/>
    <x v="0"/>
    <s v="US"/>
    <s v="USD"/>
    <n v="1478264784"/>
    <n v="1475672784"/>
    <b v="1"/>
    <n v="104"/>
    <b v="1"/>
    <s v="theater/plays"/>
    <n v="1.1602222222222223"/>
    <n v="50.2"/>
    <x v="1"/>
    <s v="plays"/>
    <x v="3210"/>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9"/>
    <x v="1"/>
    <s v="plays"/>
    <x v="3211"/>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
    <x v="1"/>
    <s v="plays"/>
    <x v="3212"/>
    <d v="2015-02-15T23:35:47"/>
  </r>
  <r>
    <n v="3220"/>
    <s v="Burners"/>
    <s v="A sci-fi thriller for the stage opening March 10 in Los Angeles."/>
    <n v="15000"/>
    <n v="15126"/>
    <x v="0"/>
    <s v="US"/>
    <s v="USD"/>
    <n v="1489352400"/>
    <n v="1486411204"/>
    <b v="1"/>
    <n v="59"/>
    <b v="1"/>
    <s v="theater/plays"/>
    <n v="1.0084"/>
    <n v="256.37"/>
    <x v="1"/>
    <s v="plays"/>
    <x v="3213"/>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
    <x v="1"/>
    <s v="plays"/>
    <x v="3214"/>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15"/>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7"/>
    <n v="45.88"/>
    <x v="1"/>
    <s v="plays"/>
    <x v="3216"/>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
    <x v="1"/>
    <s v="plays"/>
    <x v="3217"/>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9"/>
    <x v="1"/>
    <s v="plays"/>
    <x v="3218"/>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
    <x v="1"/>
    <s v="plays"/>
    <x v="3219"/>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0"/>
    <d v="2016-12-18T21:10:36"/>
  </r>
  <r>
    <n v="3228"/>
    <s v="Hear Me Roar: A Season of Powerful Women"/>
    <s v="A Season of Powerful Women. A Season of Defiance."/>
    <n v="7000"/>
    <n v="7164"/>
    <x v="0"/>
    <s v="US"/>
    <s v="USD"/>
    <n v="1450328340"/>
    <n v="1447606884"/>
    <b v="1"/>
    <n v="37"/>
    <b v="1"/>
    <s v="theater/plays"/>
    <n v="1.0234285714285714"/>
    <n v="193.62"/>
    <x v="1"/>
    <s v="plays"/>
    <x v="3221"/>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8"/>
    <x v="1"/>
    <s v="plays"/>
    <x v="3222"/>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2"/>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3"/>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
    <x v="1"/>
    <s v="plays"/>
    <x v="3224"/>
    <d v="2016-04-03T19:31:57"/>
  </r>
  <r>
    <n v="3233"/>
    <s v="64 Squares"/>
    <s v="64 Squares is an autobiographical one-man exploration of the internal chess game played to reconcile relationships."/>
    <n v="5000"/>
    <n v="5940"/>
    <x v="0"/>
    <s v="US"/>
    <s v="USD"/>
    <n v="1488482355"/>
    <n v="1485890355"/>
    <b v="0"/>
    <n v="61"/>
    <b v="1"/>
    <s v="theater/plays"/>
    <n v="1.1879999999999999"/>
    <n v="97.38"/>
    <x v="1"/>
    <s v="plays"/>
    <x v="3225"/>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2"/>
    <x v="1"/>
    <s v="plays"/>
    <x v="3226"/>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
    <x v="1"/>
    <s v="plays"/>
    <x v="3227"/>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28"/>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999999999999"/>
    <x v="1"/>
    <s v="plays"/>
    <x v="3229"/>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
    <x v="1"/>
    <s v="plays"/>
    <x v="3230"/>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
    <x v="1"/>
    <s v="plays"/>
    <x v="3231"/>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4"/>
    <x v="1"/>
    <s v="plays"/>
    <x v="3232"/>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9"/>
    <x v="1"/>
    <s v="plays"/>
    <x v="3233"/>
    <d v="2014-09-11T07:47:50"/>
  </r>
  <r>
    <n v="3242"/>
    <s v="First Day Off in a Long Time by Brian Finkelstein"/>
    <s v="First Day Off in a Long Time is a comedy show...            _x000a_About suicide."/>
    <n v="10000"/>
    <n v="12730.42"/>
    <x v="0"/>
    <s v="US"/>
    <s v="USD"/>
    <n v="1411150092"/>
    <n v="1408558092"/>
    <b v="1"/>
    <n v="183"/>
    <b v="1"/>
    <s v="theater/plays"/>
    <n v="1.273042"/>
    <n v="69.569999999999993"/>
    <x v="1"/>
    <s v="plays"/>
    <x v="3234"/>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
    <x v="1"/>
    <s v="plays"/>
    <x v="3235"/>
    <d v="2015-09-15T02:19:22"/>
  </r>
  <r>
    <n v="3244"/>
    <s v="'Time Please'"/>
    <s v="'Time Please' is a black comedy set in a failing public house in a run-down part of town, where things are about to get messy."/>
    <n v="1600"/>
    <n v="1647"/>
    <x v="0"/>
    <s v="GB"/>
    <s v="GBP"/>
    <n v="1480613982"/>
    <n v="1478018382"/>
    <b v="0"/>
    <n v="69"/>
    <b v="1"/>
    <s v="theater/plays"/>
    <n v="1.0293749999999999"/>
    <n v="23.87"/>
    <x v="1"/>
    <s v="plays"/>
    <x v="3236"/>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3"/>
    <x v="1"/>
    <s v="plays"/>
    <x v="3237"/>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3"/>
    <x v="1"/>
    <s v="plays"/>
    <x v="3238"/>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39"/>
    <d v="2015-06-12T10:25:12"/>
  </r>
  <r>
    <n v="3248"/>
    <s v="Honest Accomplice Theatre 2015-16 Season"/>
    <s v="Honest Accomplice Theatre produces theatre for social change."/>
    <n v="12000"/>
    <n v="12095"/>
    <x v="0"/>
    <s v="US"/>
    <s v="USD"/>
    <n v="1428178757"/>
    <n v="1425590357"/>
    <b v="1"/>
    <n v="200"/>
    <b v="1"/>
    <s v="theater/plays"/>
    <n v="1.0079166666666666"/>
    <n v="60.48"/>
    <x v="1"/>
    <s v="plays"/>
    <x v="3240"/>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8"/>
    <x v="1"/>
    <s v="plays"/>
    <x v="3241"/>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
    <x v="1"/>
    <s v="plays"/>
    <x v="3242"/>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3"/>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4"/>
    <d v="2016-08-08T11:20:40"/>
  </r>
  <r>
    <n v="3253"/>
    <s v="EMPATHITRAX, a new play by Ana Nogueira"/>
    <s v="Can you ever truly feel what someone else is feeling?_x000a_Do you want to?"/>
    <n v="20000"/>
    <n v="20365"/>
    <x v="0"/>
    <s v="US"/>
    <s v="USD"/>
    <n v="1473306300"/>
    <n v="1471701028"/>
    <b v="1"/>
    <n v="115"/>
    <b v="1"/>
    <s v="theater/plays"/>
    <n v="1.0182500000000001"/>
    <n v="177.09"/>
    <x v="1"/>
    <s v="plays"/>
    <x v="3245"/>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
    <x v="1"/>
    <s v="plays"/>
    <x v="3246"/>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47"/>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48"/>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
    <x v="1"/>
    <s v="plays"/>
    <x v="3249"/>
    <d v="2017-01-23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0"/>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4"/>
    <x v="1"/>
    <s v="plays"/>
    <x v="3251"/>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19999999999993"/>
    <x v="1"/>
    <s v="plays"/>
    <x v="3252"/>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0000000000006"/>
    <x v="1"/>
    <s v="plays"/>
    <x v="3253"/>
    <d v="2015-06-16T17:24:36"/>
  </r>
  <r>
    <n v="3262"/>
    <s v="Prison Boxing: A New Play by Leah Joki"/>
    <s v="A one-woman theatrical exploration of the prison system and its inhabitants."/>
    <n v="12200"/>
    <n v="12571"/>
    <x v="0"/>
    <s v="US"/>
    <s v="USD"/>
    <n v="1419220800"/>
    <n v="1416555262"/>
    <b v="1"/>
    <n v="134"/>
    <b v="1"/>
    <s v="theater/plays"/>
    <n v="1.0304098360655738"/>
    <n v="93.81"/>
    <x v="1"/>
    <s v="plays"/>
    <x v="3254"/>
    <d v="2014-11-21T07:34:22"/>
  </r>
  <r>
    <n v="3263"/>
    <s v="Titus Andronicus (with an all-female cast &amp; crew)"/>
    <s v="Shakespeare's bloodiest tragedy, performed and produced exclusively by women."/>
    <n v="2500"/>
    <n v="2804.16"/>
    <x v="0"/>
    <s v="US"/>
    <s v="USD"/>
    <n v="1446238800"/>
    <n v="1444220588"/>
    <b v="1"/>
    <n v="68"/>
    <b v="1"/>
    <s v="theater/plays"/>
    <n v="1.121664"/>
    <n v="41.24"/>
    <x v="1"/>
    <s v="plays"/>
    <x v="3255"/>
    <d v="2015-10-07T12:23:08"/>
  </r>
  <r>
    <n v="3264"/>
    <s v="Kapow-i GoGo at The PIT"/>
    <s v="The three part comedic saga of Kapow-i GoGo, who saves the world.  Again.  And again."/>
    <n v="2500"/>
    <n v="2575"/>
    <x v="0"/>
    <s v="US"/>
    <s v="USD"/>
    <n v="1422482400"/>
    <n v="1421089938"/>
    <b v="1"/>
    <n v="49"/>
    <b v="1"/>
    <s v="theater/plays"/>
    <n v="1.03"/>
    <n v="52.55"/>
    <x v="1"/>
    <s v="plays"/>
    <x v="3256"/>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57"/>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3"/>
    <x v="1"/>
    <s v="plays"/>
    <x v="3258"/>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8"/>
    <x v="1"/>
    <s v="plays"/>
    <x v="3259"/>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0"/>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1"/>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2"/>
    <d v="2015-06-12T12:47:45"/>
  </r>
  <r>
    <n v="3271"/>
    <s v="Saxon Court at Southwark Playhouse"/>
    <s v="A razor sharp satire to darken your Christmas."/>
    <n v="1500"/>
    <n v="1950"/>
    <x v="0"/>
    <s v="GB"/>
    <s v="GBP"/>
    <n v="1414927775"/>
    <n v="1412332175"/>
    <b v="1"/>
    <n v="51"/>
    <b v="1"/>
    <s v="theater/plays"/>
    <n v="1.3"/>
    <n v="38.24"/>
    <x v="1"/>
    <s v="plays"/>
    <x v="3263"/>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64"/>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
    <x v="1"/>
    <s v="plays"/>
    <x v="3265"/>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
    <x v="1"/>
    <s v="plays"/>
    <x v="3266"/>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999999999999"/>
    <x v="1"/>
    <s v="plays"/>
    <x v="3267"/>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68"/>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69"/>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0"/>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1"/>
    <x v="1"/>
    <s v="plays"/>
    <x v="3271"/>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72"/>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73"/>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
    <x v="1"/>
    <s v="plays"/>
    <x v="3274"/>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999999999998"/>
    <x v="1"/>
    <s v="plays"/>
    <x v="3275"/>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6"/>
    <d v="2016-01-11T21:14:13"/>
  </r>
  <r>
    <n v="3285"/>
    <s v="By Morning"/>
    <s v="A new play by Matthew Gasda"/>
    <n v="4999"/>
    <n v="5604"/>
    <x v="0"/>
    <s v="US"/>
    <s v="USD"/>
    <n v="1488258000"/>
    <n v="1485556626"/>
    <b v="0"/>
    <n v="81"/>
    <b v="1"/>
    <s v="theater/plays"/>
    <n v="1.1210242048409682"/>
    <n v="69.19"/>
    <x v="1"/>
    <s v="plays"/>
    <x v="3277"/>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
    <x v="1"/>
    <s v="plays"/>
    <x v="3278"/>
    <d v="2016-07-16T20:09:42"/>
  </r>
  <r>
    <n v="3287"/>
    <s v="Three Things: Stories About Life"/>
    <s v="An inspirational one-man play about crisis, community, and the search for wholeness."/>
    <n v="2500"/>
    <n v="2500"/>
    <x v="0"/>
    <s v="CA"/>
    <s v="CAD"/>
    <n v="1448733628"/>
    <n v="1446573628"/>
    <b v="0"/>
    <n v="34"/>
    <b v="1"/>
    <s v="theater/plays"/>
    <n v="1"/>
    <n v="73.53"/>
    <x v="1"/>
    <s v="plays"/>
    <x v="3279"/>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4"/>
    <x v="1"/>
    <s v="plays"/>
    <x v="3280"/>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1"/>
    <x v="1"/>
    <s v="plays"/>
    <x v="3281"/>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82"/>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83"/>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7"/>
    <x v="1"/>
    <s v="plays"/>
    <x v="3284"/>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9"/>
    <x v="1"/>
    <s v="plays"/>
    <x v="3285"/>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
    <x v="1"/>
    <s v="plays"/>
    <x v="3286"/>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7"/>
    <x v="1"/>
    <s v="plays"/>
    <x v="3287"/>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8"/>
    <x v="1"/>
    <s v="plays"/>
    <x v="3288"/>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7"/>
    <n v="125.09"/>
    <x v="1"/>
    <s v="plays"/>
    <x v="3289"/>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
    <x v="1"/>
    <s v="plays"/>
    <x v="3290"/>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
    <x v="1"/>
    <s v="plays"/>
    <x v="3291"/>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
    <x v="1"/>
    <s v="plays"/>
    <x v="3292"/>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3"/>
    <d v="2016-06-17T17:39:36"/>
  </r>
  <r>
    <n v="3302"/>
    <s v="El muro de BorÃ­s KiÃ©n"/>
    <s v="FilosofÃ­a de los anÃ³nimos"/>
    <n v="8400"/>
    <n v="8685"/>
    <x v="0"/>
    <s v="ES"/>
    <s v="EUR"/>
    <n v="1481099176"/>
    <n v="1478507176"/>
    <b v="0"/>
    <n v="50"/>
    <b v="1"/>
    <s v="theater/plays"/>
    <n v="1.0339285714285715"/>
    <n v="173.7"/>
    <x v="1"/>
    <s v="plays"/>
    <x v="3294"/>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5"/>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9"/>
    <x v="1"/>
    <s v="plays"/>
    <x v="3296"/>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7"/>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
    <x v="1"/>
    <s v="plays"/>
    <x v="3298"/>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4"/>
    <x v="1"/>
    <s v="plays"/>
    <x v="3299"/>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9"/>
    <x v="1"/>
    <s v="plays"/>
    <x v="3300"/>
    <d v="2016-03-23T21:02:45"/>
  </r>
  <r>
    <n v="3309"/>
    <s v="Collision Course"/>
    <s v="Two unlikely friends, a garage, tinned beans &amp; the end of the world."/>
    <n v="350"/>
    <n v="558"/>
    <x v="0"/>
    <s v="GB"/>
    <s v="GBP"/>
    <n v="1476632178"/>
    <n v="1473953778"/>
    <b v="0"/>
    <n v="31"/>
    <b v="1"/>
    <s v="theater/plays"/>
    <n v="1.5942857142857143"/>
    <n v="18"/>
    <x v="1"/>
    <s v="plays"/>
    <x v="3301"/>
    <d v="2016-09-15T15:36:18"/>
  </r>
  <r>
    <n v="3310"/>
    <s v="The Island Boys: A New Play"/>
    <s v="A new play about coming coming home, recovery, and trying to find God in the process."/>
    <n v="6500"/>
    <n v="6505"/>
    <x v="0"/>
    <s v="US"/>
    <s v="USD"/>
    <n v="1444169825"/>
    <n v="1441577825"/>
    <b v="0"/>
    <n v="31"/>
    <b v="1"/>
    <s v="theater/plays"/>
    <n v="1.0007692307692309"/>
    <n v="209.84"/>
    <x v="1"/>
    <s v="plays"/>
    <x v="3302"/>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03"/>
    <d v="2015-09-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04"/>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
    <x v="1"/>
    <s v="plays"/>
    <x v="3305"/>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7"/>
    <x v="1"/>
    <s v="plays"/>
    <x v="3306"/>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07"/>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8"/>
    <x v="1"/>
    <s v="plays"/>
    <x v="3308"/>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
    <x v="1"/>
    <s v="plays"/>
    <x v="3309"/>
    <d v="2016-05-09T00:57:04"/>
  </r>
  <r>
    <n v="3318"/>
    <s v="ROOMIES - Atlantic Canada Tour 2016-17"/>
    <s v="Help us strengthen and inspire disability arts in Atlantic Canada"/>
    <n v="2000"/>
    <n v="2512"/>
    <x v="0"/>
    <s v="CA"/>
    <s v="CAD"/>
    <n v="1460341800"/>
    <n v="1456902893"/>
    <b v="0"/>
    <n v="32"/>
    <b v="1"/>
    <s v="theater/plays"/>
    <n v="1.256"/>
    <n v="78.5"/>
    <x v="1"/>
    <s v="plays"/>
    <x v="3310"/>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1"/>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12"/>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13"/>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
    <x v="1"/>
    <s v="plays"/>
    <x v="3314"/>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
    <x v="1"/>
    <s v="plays"/>
    <x v="3315"/>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6"/>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7"/>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
    <x v="1"/>
    <s v="plays"/>
    <x v="3318"/>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19"/>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999999999997"/>
    <x v="1"/>
    <s v="plays"/>
    <x v="3320"/>
    <d v="2014-07-02T13:48:03"/>
  </r>
  <r>
    <n v="3329"/>
    <s v="Jestia and Raedon"/>
    <s v="Jestia and Raedon is a brand new romantic comedy play going to the Edinburgh Fringe Festival this summer."/>
    <n v="1000"/>
    <n v="1168"/>
    <x v="0"/>
    <s v="GB"/>
    <s v="GBP"/>
    <n v="1406502000"/>
    <n v="1405583108"/>
    <b v="0"/>
    <n v="26"/>
    <b v="1"/>
    <s v="theater/plays"/>
    <n v="1.1679999999999999"/>
    <n v="44.92"/>
    <x v="1"/>
    <s v="plays"/>
    <x v="3321"/>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
    <x v="1"/>
    <s v="plays"/>
    <x v="3322"/>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23"/>
    <d v="2015-09-01T16:44:46"/>
  </r>
  <r>
    <n v="3332"/>
    <s v="Cortez"/>
    <s v="Two marine biologists are at odds during an important expedition. When a stranded shark refuses to die, things get weird."/>
    <n v="6000"/>
    <n v="6000"/>
    <x v="0"/>
    <s v="US"/>
    <s v="USD"/>
    <n v="1405802330"/>
    <n v="1403210330"/>
    <b v="0"/>
    <n v="83"/>
    <b v="1"/>
    <s v="theater/plays"/>
    <n v="1"/>
    <n v="72.290000000000006"/>
    <x v="1"/>
    <s v="plays"/>
    <x v="3324"/>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
    <x v="1"/>
    <s v="plays"/>
    <x v="3325"/>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
    <x v="1"/>
    <s v="plays"/>
    <x v="3326"/>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2"/>
    <x v="1"/>
    <s v="plays"/>
    <x v="3327"/>
    <d v="2014-07-07T16:10:46"/>
  </r>
  <r>
    <n v="3336"/>
    <s v="WILDE TALES"/>
    <s v="A theatrical adaptation of Oscar Wilde's short stories, presented by Suitcase Civilians at The Space, April 5-10 2016."/>
    <n v="250"/>
    <n v="250"/>
    <x v="0"/>
    <s v="GB"/>
    <s v="GBP"/>
    <n v="1459845246"/>
    <n v="1457429646"/>
    <b v="0"/>
    <n v="9"/>
    <b v="1"/>
    <s v="theater/plays"/>
    <n v="1"/>
    <n v="27.78"/>
    <x v="1"/>
    <s v="plays"/>
    <x v="3328"/>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3"/>
    <x v="1"/>
    <s v="plays"/>
    <x v="3329"/>
    <d v="2014-09-19T06:46:07"/>
  </r>
  <r>
    <n v="3338"/>
    <s v="The Last Days of Judas Iscariot"/>
    <s v="Join Estelle Parsons in support of Theater That Looks and Sounds Like America"/>
    <n v="15000"/>
    <n v="15327"/>
    <x v="0"/>
    <s v="US"/>
    <s v="USD"/>
    <n v="1487944080"/>
    <n v="1486129680"/>
    <b v="0"/>
    <n v="112"/>
    <b v="1"/>
    <s v="theater/plays"/>
    <n v="1.0218"/>
    <n v="136.85"/>
    <x v="1"/>
    <s v="plays"/>
    <x v="3330"/>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2"/>
    <x v="1"/>
    <s v="plays"/>
    <x v="3331"/>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8"/>
    <x v="1"/>
    <s v="plays"/>
    <x v="3332"/>
    <d v="2016-11-11T23:22:34"/>
  </r>
  <r>
    <n v="3341"/>
    <s v="Today I Live"/>
    <s v="A London flat, two stories play simultaneously. Irish mapmaker 1821, Iranian artist present day. Each senses the other. Worlds collide."/>
    <n v="3350"/>
    <n v="3350"/>
    <x v="0"/>
    <s v="GB"/>
    <s v="GBP"/>
    <n v="1465750800"/>
    <n v="1463771421"/>
    <b v="0"/>
    <n v="28"/>
    <b v="1"/>
    <s v="theater/plays"/>
    <n v="1"/>
    <n v="119.64"/>
    <x v="1"/>
    <s v="plays"/>
    <x v="3333"/>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9999999999994"/>
    <x v="1"/>
    <s v="plays"/>
    <x v="3334"/>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
    <x v="1"/>
    <s v="plays"/>
    <x v="3335"/>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3"/>
    <x v="1"/>
    <s v="plays"/>
    <x v="3336"/>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37"/>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38"/>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
    <x v="1"/>
    <s v="plays"/>
    <x v="3339"/>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19999999999993"/>
    <x v="1"/>
    <s v="plays"/>
    <x v="3340"/>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1"/>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7"/>
    <x v="1"/>
    <s v="plays"/>
    <x v="3342"/>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
    <x v="1"/>
    <s v="plays"/>
    <x v="3343"/>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44"/>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45"/>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6"/>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000000000001"/>
    <x v="1"/>
    <s v="plays"/>
    <x v="3347"/>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48"/>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49"/>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
    <x v="1"/>
    <s v="plays"/>
    <x v="3350"/>
    <d v="2014-10-20T07:27:59"/>
  </r>
  <r>
    <n v="3359"/>
    <s v="BEIRUT, LADY OF LEBANON"/>
    <s v="A Theatrical Production Celebrating the Lebanese Culture and the Human Spirit in Time of War."/>
    <n v="4000"/>
    <n v="4250"/>
    <x v="0"/>
    <s v="US"/>
    <s v="USD"/>
    <n v="1487985734"/>
    <n v="1484097734"/>
    <b v="0"/>
    <n v="23"/>
    <b v="1"/>
    <s v="theater/plays"/>
    <n v="1.0625"/>
    <n v="184.78"/>
    <x v="1"/>
    <s v="plays"/>
    <x v="3351"/>
    <d v="2017-01-11T01:22:14"/>
  </r>
  <r>
    <n v="3360"/>
    <s v="Pretty Butch"/>
    <s v="World Premiere, an M1 Singapore Fringe Festival 2017 commission."/>
    <n v="9000"/>
    <n v="9124"/>
    <x v="0"/>
    <s v="SG"/>
    <s v="SGD"/>
    <n v="1481731140"/>
    <n v="1479866343"/>
    <b v="0"/>
    <n v="72"/>
    <b v="1"/>
    <s v="theater/plays"/>
    <n v="1.0137777777777779"/>
    <n v="126.72"/>
    <x v="1"/>
    <s v="plays"/>
    <x v="3352"/>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3"/>
    <x v="1"/>
    <s v="plays"/>
    <x v="3353"/>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54"/>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1"/>
    <x v="1"/>
    <s v="plays"/>
    <x v="3355"/>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4"/>
    <x v="1"/>
    <s v="plays"/>
    <x v="3266"/>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56"/>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57"/>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7"/>
    <x v="1"/>
    <s v="plays"/>
    <x v="3358"/>
    <d v="2015-07-07T22:24:54"/>
  </r>
  <r>
    <n v="3368"/>
    <s v="Peter Pan by J.M. Barrie @ Open Space Arts"/>
    <s v="Help a non-profit community theatre create an unforgettable production of J.M. Barrie's classic play."/>
    <n v="1000"/>
    <n v="1046"/>
    <x v="0"/>
    <s v="US"/>
    <s v="USD"/>
    <n v="1420088400"/>
    <n v="1416977259"/>
    <b v="0"/>
    <n v="23"/>
    <b v="1"/>
    <s v="theater/plays"/>
    <n v="1.046"/>
    <n v="45.48"/>
    <x v="1"/>
    <s v="plays"/>
    <x v="3359"/>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
    <x v="1"/>
    <s v="plays"/>
    <x v="3360"/>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
    <x v="1"/>
    <s v="plays"/>
    <x v="3361"/>
    <d v="2016-11-16T08:01:25"/>
  </r>
  <r>
    <n v="3371"/>
    <s v="Red Planet (or One Way Ticket) Staged Reading"/>
    <s v="Help support Red Planet, a new science fiction play based off the Mars One exploration."/>
    <n v="200"/>
    <n v="277"/>
    <x v="0"/>
    <s v="US"/>
    <s v="USD"/>
    <n v="1449089965"/>
    <n v="1446670765"/>
    <b v="0"/>
    <n v="9"/>
    <b v="1"/>
    <s v="theater/plays"/>
    <n v="1.385"/>
    <n v="30.78"/>
    <x v="1"/>
    <s v="plays"/>
    <x v="3362"/>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
    <x v="1"/>
    <s v="plays"/>
    <x v="2835"/>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
    <x v="1"/>
    <s v="plays"/>
    <x v="3363"/>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
    <x v="1"/>
    <s v="plays"/>
    <x v="3364"/>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
    <x v="1"/>
    <s v="plays"/>
    <x v="3365"/>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1"/>
    <x v="1"/>
    <s v="plays"/>
    <x v="3366"/>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67"/>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
    <x v="1"/>
    <s v="plays"/>
    <x v="3368"/>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5"/>
    <n v="54.55"/>
    <x v="1"/>
    <s v="plays"/>
    <x v="3369"/>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
    <x v="1"/>
    <s v="plays"/>
    <x v="3370"/>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71"/>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0000000000006"/>
    <x v="1"/>
    <s v="plays"/>
    <x v="3372"/>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7"/>
    <x v="1"/>
    <s v="plays"/>
    <x v="3373"/>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
    <x v="1"/>
    <s v="plays"/>
    <x v="3374"/>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000000000001"/>
    <x v="1"/>
    <s v="plays"/>
    <x v="3375"/>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76"/>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
    <x v="1"/>
    <s v="plays"/>
    <x v="3377"/>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78"/>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79"/>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80"/>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81"/>
    <d v="2014-07-10T13:05:48"/>
  </r>
  <r>
    <n v="3392"/>
    <s v="1 in 3"/>
    <s v="Life is more than the days you have left. 1 in 3 tells of two normal people &amp; their confrontation with mortality and the dice of fate."/>
    <n v="500"/>
    <n v="500"/>
    <x v="0"/>
    <s v="GB"/>
    <s v="GBP"/>
    <n v="1462565855"/>
    <n v="1458245855"/>
    <b v="0"/>
    <n v="12"/>
    <b v="1"/>
    <s v="theater/plays"/>
    <n v="1"/>
    <n v="41.67"/>
    <x v="1"/>
    <s v="plays"/>
    <x v="3382"/>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7"/>
    <x v="1"/>
    <s v="plays"/>
    <x v="3383"/>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84"/>
    <d v="2014-06-27T14:17:25"/>
  </r>
  <r>
    <n v="3395"/>
    <s v="MIRAMAR"/>
    <s v="Miramar is a a darkly funny play exploring what it is we call â€˜homeâ€™."/>
    <n v="500"/>
    <n v="920"/>
    <x v="0"/>
    <s v="GB"/>
    <s v="GBP"/>
    <n v="1433009400"/>
    <n v="1431795944"/>
    <b v="0"/>
    <n v="38"/>
    <b v="1"/>
    <s v="theater/plays"/>
    <n v="1.84"/>
    <n v="24.21"/>
    <x v="1"/>
    <s v="plays"/>
    <x v="3385"/>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2"/>
    <n v="55.89"/>
    <x v="1"/>
    <s v="plays"/>
    <x v="2806"/>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86"/>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49999999999994"/>
    <x v="1"/>
    <s v="plays"/>
    <x v="3387"/>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7"/>
    <x v="1"/>
    <s v="plays"/>
    <x v="3388"/>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389"/>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6"/>
    <x v="1"/>
    <s v="plays"/>
    <x v="3390"/>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9"/>
    <x v="1"/>
    <s v="plays"/>
    <x v="3391"/>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5"/>
    <x v="1"/>
    <s v="plays"/>
    <x v="3392"/>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393"/>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
    <x v="1"/>
    <s v="plays"/>
    <x v="3394"/>
    <d v="2016-02-10T00:24:46"/>
  </r>
  <r>
    <n v="3406"/>
    <s v="Voices of Swords"/>
    <s v="A funny and moving new play about two families dealing with aging parents in very different ways!"/>
    <n v="10000"/>
    <n v="10031"/>
    <x v="0"/>
    <s v="US"/>
    <s v="USD"/>
    <n v="1405511376"/>
    <n v="1401623376"/>
    <b v="0"/>
    <n v="91"/>
    <b v="1"/>
    <s v="theater/plays"/>
    <n v="1.0031000000000001"/>
    <n v="110.23"/>
    <x v="1"/>
    <s v="plays"/>
    <x v="3395"/>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396"/>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397"/>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398"/>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399"/>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7"/>
    <x v="1"/>
    <s v="plays"/>
    <x v="3400"/>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
    <x v="1"/>
    <s v="plays"/>
    <x v="3401"/>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3"/>
    <x v="1"/>
    <s v="plays"/>
    <x v="3402"/>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9999999999993"/>
    <x v="1"/>
    <s v="plays"/>
    <x v="3403"/>
    <d v="2016-11-01T19:58:45"/>
  </r>
  <r>
    <n v="3415"/>
    <s v="Balm in Gilead at Columbia"/>
    <s v="We are raising funds to allow for enhanced scenic, costume, and lighting design. Every dollar helps!"/>
    <n v="200"/>
    <n v="200"/>
    <x v="0"/>
    <s v="US"/>
    <s v="USD"/>
    <n v="1460935800"/>
    <n v="1459999656"/>
    <b v="0"/>
    <n v="9"/>
    <b v="1"/>
    <s v="theater/plays"/>
    <n v="1"/>
    <n v="22.22"/>
    <x v="1"/>
    <s v="plays"/>
    <x v="3404"/>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05"/>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8"/>
    <x v="1"/>
    <s v="plays"/>
    <x v="3406"/>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
    <x v="1"/>
    <s v="plays"/>
    <x v="3407"/>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7"/>
    <x v="1"/>
    <s v="plays"/>
    <x v="3408"/>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09"/>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
    <x v="1"/>
    <s v="plays"/>
    <x v="3410"/>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2232"/>
    <d v="2015-11-15T13:29:36"/>
  </r>
  <r>
    <n v="3423"/>
    <s v="And That's How The Story Goes"/>
    <s v="Forest Hills Eastern's Student Run Show 2015. Our goal is to present a professional quality show on a budget."/>
    <n v="250"/>
    <n v="350"/>
    <x v="0"/>
    <s v="US"/>
    <s v="USD"/>
    <n v="1429912341"/>
    <n v="1427320341"/>
    <b v="0"/>
    <n v="10"/>
    <b v="1"/>
    <s v="theater/plays"/>
    <n v="1.4"/>
    <n v="35"/>
    <x v="1"/>
    <s v="plays"/>
    <x v="3411"/>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8"/>
    <x v="1"/>
    <s v="plays"/>
    <x v="3412"/>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99999999997"/>
    <x v="1"/>
    <s v="plays"/>
    <x v="3413"/>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1"/>
    <x v="1"/>
    <s v="plays"/>
    <x v="3414"/>
    <d v="2014-09-02T01:21:43"/>
  </r>
  <r>
    <n v="3427"/>
    <s v="We Were Kings"/>
    <s v="A new play developed in collaboration with graduating theatre makers, premiering at the Edinburgh Fringe Festival 2014."/>
    <n v="1500"/>
    <n v="1500"/>
    <x v="0"/>
    <s v="GB"/>
    <s v="GBP"/>
    <n v="1404314952"/>
    <n v="1401722952"/>
    <b v="0"/>
    <n v="29"/>
    <b v="1"/>
    <s v="theater/plays"/>
    <n v="1"/>
    <n v="51.72"/>
    <x v="1"/>
    <s v="plays"/>
    <x v="3415"/>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
    <x v="1"/>
    <s v="plays"/>
    <x v="3416"/>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17"/>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
    <x v="1"/>
    <s v="plays"/>
    <x v="3418"/>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4"/>
    <x v="1"/>
    <s v="plays"/>
    <x v="3419"/>
    <d v="2014-07-19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20"/>
    <d v="2016-01-11T13:56:54"/>
  </r>
  <r>
    <n v="3433"/>
    <s v="The Dybbuk"/>
    <s v="death&amp;pretzels presents their first Chicago based project:_x000a_The Dybbuk by S. Ansky"/>
    <n v="9500"/>
    <n v="9525"/>
    <x v="0"/>
    <s v="US"/>
    <s v="USD"/>
    <n v="1402974000"/>
    <n v="1400290255"/>
    <b v="0"/>
    <n v="71"/>
    <b v="1"/>
    <s v="theater/plays"/>
    <n v="1.0026315789473683"/>
    <n v="134.15"/>
    <x v="1"/>
    <s v="plays"/>
    <x v="3421"/>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3"/>
    <x v="1"/>
    <s v="plays"/>
    <x v="3422"/>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23"/>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1000000000001"/>
    <x v="1"/>
    <s v="plays"/>
    <x v="3424"/>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25"/>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26"/>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9"/>
    <x v="1"/>
    <s v="plays"/>
    <x v="3427"/>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6"/>
    <x v="1"/>
    <s v="plays"/>
    <x v="3428"/>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
    <x v="1"/>
    <s v="plays"/>
    <x v="3429"/>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30"/>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31"/>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2"/>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
    <n v="64.52"/>
    <x v="1"/>
    <s v="plays"/>
    <x v="3433"/>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34"/>
    <d v="2015-01-12T19:58:45"/>
  </r>
  <r>
    <n v="3447"/>
    <s v="The Vagabond Halfback"/>
    <s v="&quot;He was a poet, a vagrant, a philosopher, a lady's man and a hard drinker&quot;"/>
    <n v="1000"/>
    <n v="1078"/>
    <x v="0"/>
    <s v="US"/>
    <s v="USD"/>
    <n v="1458332412"/>
    <n v="1454448012"/>
    <b v="0"/>
    <n v="14"/>
    <b v="1"/>
    <s v="theater/plays"/>
    <n v="1.0780000000000001"/>
    <n v="77"/>
    <x v="1"/>
    <s v="plays"/>
    <x v="3435"/>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
    <x v="1"/>
    <s v="plays"/>
    <x v="3436"/>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7"/>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38"/>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3"/>
    <x v="1"/>
    <s v="plays"/>
    <x v="3439"/>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1"/>
    <x v="1"/>
    <s v="plays"/>
    <x v="3440"/>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1"/>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
    <x v="1"/>
    <s v="plays"/>
    <x v="3442"/>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7"/>
    <x v="1"/>
    <s v="plays"/>
    <x v="3443"/>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44"/>
    <d v="2014-07-01T04:56:07"/>
  </r>
  <r>
    <n v="3457"/>
    <s v="The Impossible Adventures Of Supernova Jones"/>
    <s v="Robots, Space Battles, Mystery, and Intrigue. Nothing is Impossible..."/>
    <n v="2000"/>
    <n v="2804"/>
    <x v="0"/>
    <s v="US"/>
    <s v="USD"/>
    <n v="1423720740"/>
    <n v="1421081857"/>
    <b v="0"/>
    <n v="55"/>
    <b v="1"/>
    <s v="theater/plays"/>
    <n v="1.4019999999999999"/>
    <n v="50.98"/>
    <x v="1"/>
    <s v="plays"/>
    <x v="3445"/>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4"/>
    <x v="1"/>
    <s v="plays"/>
    <x v="3446"/>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47"/>
    <d v="2016-04-20T11:31:00"/>
  </r>
  <r>
    <n v="3460"/>
    <s v="Pushers"/>
    <s v="'Pushers' is an exciting new play and the first project for brand new theatre company, Ain't Got No Home Productions."/>
    <n v="500"/>
    <n v="950"/>
    <x v="0"/>
    <s v="GB"/>
    <s v="GBP"/>
    <n v="1408106352"/>
    <n v="1406896752"/>
    <b v="0"/>
    <n v="19"/>
    <b v="1"/>
    <s v="theater/plays"/>
    <n v="1.9"/>
    <n v="50"/>
    <x v="1"/>
    <s v="plays"/>
    <x v="3448"/>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49"/>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50"/>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
    <x v="1"/>
    <s v="plays"/>
    <x v="3451"/>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
    <x v="1"/>
    <s v="plays"/>
    <x v="3452"/>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53"/>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
    <x v="1"/>
    <s v="plays"/>
    <x v="3454"/>
    <d v="2016-02-20T00:27:30"/>
  </r>
  <r>
    <n v="3467"/>
    <s v="Venus in Fur, Los Angeles."/>
    <s v="Venus in Fur, By David Ives."/>
    <n v="3000"/>
    <n v="3030"/>
    <x v="0"/>
    <s v="US"/>
    <s v="USD"/>
    <n v="1426864032"/>
    <n v="1424275632"/>
    <b v="0"/>
    <n v="47"/>
    <b v="1"/>
    <s v="theater/plays"/>
    <n v="1.01"/>
    <n v="64.47"/>
    <x v="1"/>
    <s v="plays"/>
    <x v="3455"/>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56"/>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4"/>
    <x v="1"/>
    <s v="plays"/>
    <x v="3457"/>
    <d v="2016-03-29T15:24:05"/>
  </r>
  <r>
    <n v="3470"/>
    <s v="She Kills Monsters"/>
    <s v="The New Artist's Circle is a theatre company dedicated to bringing the arts to young people."/>
    <n v="250"/>
    <n v="375"/>
    <x v="0"/>
    <s v="US"/>
    <s v="USD"/>
    <n v="1468618680"/>
    <n v="1465345902"/>
    <b v="0"/>
    <n v="9"/>
    <b v="1"/>
    <s v="theater/plays"/>
    <n v="1.5"/>
    <n v="41.67"/>
    <x v="1"/>
    <s v="plays"/>
    <x v="3458"/>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70000000000003"/>
    <x v="1"/>
    <s v="plays"/>
    <x v="3459"/>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60"/>
    <d v="2014-10-16T04:05:31"/>
  </r>
  <r>
    <n v="3473"/>
    <s v="King Sisyphus"/>
    <s v="A modern telling of the Greek myth. Sisyphus defies the Gods and attempts to change the world order... but can he overcome his fate?"/>
    <n v="4900"/>
    <n v="4900"/>
    <x v="0"/>
    <s v="US"/>
    <s v="USD"/>
    <n v="1426883220"/>
    <n v="1425067296"/>
    <b v="0"/>
    <n v="33"/>
    <b v="1"/>
    <s v="theater/plays"/>
    <n v="1"/>
    <n v="148.47999999999999"/>
    <x v="1"/>
    <s v="plays"/>
    <x v="3461"/>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62"/>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3"/>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4"/>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
    <x v="1"/>
    <s v="plays"/>
    <x v="3465"/>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6"/>
    <x v="1"/>
    <s v="plays"/>
    <x v="3466"/>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7"/>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2"/>
    <x v="1"/>
    <s v="plays"/>
    <x v="3468"/>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
    <x v="1"/>
    <s v="plays"/>
    <x v="3469"/>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8"/>
    <x v="1"/>
    <s v="plays"/>
    <x v="3470"/>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9"/>
    <x v="1"/>
    <s v="plays"/>
    <x v="3471"/>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1"/>
    <x v="1"/>
    <s v="plays"/>
    <x v="3472"/>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
    <x v="1"/>
    <s v="plays"/>
    <x v="3473"/>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
    <x v="1"/>
    <s v="plays"/>
    <x v="3474"/>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
    <x v="1"/>
    <s v="plays"/>
    <x v="3475"/>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76"/>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77"/>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
    <x v="1"/>
    <s v="plays"/>
    <x v="3478"/>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79"/>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
    <x v="1"/>
    <s v="plays"/>
    <x v="3480"/>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
    <x v="1"/>
    <s v="plays"/>
    <x v="3481"/>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
    <n v="30.77"/>
    <x v="1"/>
    <s v="plays"/>
    <x v="3482"/>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83"/>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84"/>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9999999999997"/>
    <x v="1"/>
    <s v="plays"/>
    <x v="3485"/>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4"/>
    <x v="1"/>
    <s v="plays"/>
    <x v="3486"/>
    <d v="2016-03-30T03:48:24"/>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9"/>
    <x v="1"/>
    <s v="plays"/>
    <x v="3487"/>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1"/>
    <x v="1"/>
    <s v="plays"/>
    <x v="3488"/>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0000000000003"/>
    <x v="1"/>
    <s v="plays"/>
    <x v="3489"/>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0"/>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0000000000005"/>
    <x v="1"/>
    <s v="plays"/>
    <x v="3491"/>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492"/>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0000000000005"/>
    <x v="1"/>
    <s v="plays"/>
    <x v="3493"/>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4"/>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5"/>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496"/>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7"/>
    <x v="1"/>
    <s v="plays"/>
    <x v="3497"/>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
    <x v="1"/>
    <s v="plays"/>
    <x v="3498"/>
    <d v="2014-06-12T14:54:06"/>
  </r>
  <r>
    <n v="3511"/>
    <s v="Silent Planet"/>
    <s v="The world premiere of the first full-length play by Eve Leigh, at the intimate Finborough Theatre in London."/>
    <n v="1500"/>
    <n v="1518"/>
    <x v="0"/>
    <s v="GB"/>
    <s v="GBP"/>
    <n v="1415385000"/>
    <n v="1413406695"/>
    <b v="0"/>
    <n v="19"/>
    <b v="1"/>
    <s v="theater/plays"/>
    <n v="1.012"/>
    <n v="79.89"/>
    <x v="1"/>
    <s v="plays"/>
    <x v="3499"/>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
    <n v="58.82"/>
    <x v="1"/>
    <s v="plays"/>
    <x v="3500"/>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
    <x v="1"/>
    <s v="plays"/>
    <x v="3501"/>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2"/>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9999999999994"/>
    <x v="1"/>
    <s v="plays"/>
    <x v="3503"/>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
    <x v="1"/>
    <s v="plays"/>
    <x v="3504"/>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
    <n v="307.69"/>
    <x v="1"/>
    <s v="plays"/>
    <x v="3505"/>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6"/>
    <n v="50.02"/>
    <x v="1"/>
    <s v="plays"/>
    <x v="3506"/>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
    <x v="1"/>
    <s v="plays"/>
    <x v="3507"/>
    <d v="2015-02-02T14:22:30"/>
  </r>
  <r>
    <n v="3520"/>
    <s v="Protocols"/>
    <s v="Help us to bring &quot;Protocols&quot; at the 2015 Camden Fringe. The most controversial play of the year."/>
    <n v="2000"/>
    <n v="2015"/>
    <x v="0"/>
    <s v="GB"/>
    <s v="GBP"/>
    <n v="1441547220"/>
    <n v="1439322412"/>
    <b v="0"/>
    <n v="21"/>
    <b v="1"/>
    <s v="theater/plays"/>
    <n v="1.0075000000000001"/>
    <n v="95.95"/>
    <x v="1"/>
    <s v="plays"/>
    <x v="3508"/>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2"/>
    <x v="1"/>
    <s v="plays"/>
    <x v="3509"/>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3"/>
    <x v="1"/>
    <s v="plays"/>
    <x v="3510"/>
    <d v="2015-08-18T18:57:26"/>
  </r>
  <r>
    <n v="3523"/>
    <s v="Magnificence"/>
    <s v="An old play about our world. Set in 1970s England, Magnificence is a gut-wrenching story of radicalisation, idealism and pity."/>
    <n v="4000"/>
    <n v="4546"/>
    <x v="0"/>
    <s v="GB"/>
    <s v="GBP"/>
    <n v="1474844400"/>
    <n v="1469871148"/>
    <b v="0"/>
    <n v="80"/>
    <b v="1"/>
    <s v="theater/plays"/>
    <n v="1.1365000000000001"/>
    <n v="56.83"/>
    <x v="1"/>
    <s v="plays"/>
    <x v="3511"/>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
    <x v="1"/>
    <s v="plays"/>
    <x v="3512"/>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453"/>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3"/>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999999999993"/>
    <x v="1"/>
    <s v="plays"/>
    <x v="3514"/>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1"/>
    <x v="1"/>
    <s v="plays"/>
    <x v="3515"/>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16"/>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17"/>
    <d v="2016-03-13T14:57:37"/>
  </r>
  <r>
    <n v="3531"/>
    <s v="The Reinvention of Lily Johnson"/>
    <s v="A political comedy for a crazy election year"/>
    <n v="1000"/>
    <n v="1280"/>
    <x v="0"/>
    <s v="US"/>
    <s v="USD"/>
    <n v="1467301334"/>
    <n v="1464709334"/>
    <b v="0"/>
    <n v="26"/>
    <b v="1"/>
    <s v="theater/plays"/>
    <n v="1.28"/>
    <n v="49.23"/>
    <x v="1"/>
    <s v="plays"/>
    <x v="3518"/>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3"/>
    <x v="1"/>
    <s v="plays"/>
    <x v="3519"/>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20"/>
    <d v="2015-10-12T18:16:07"/>
  </r>
  <r>
    <n v="3534"/>
    <s v="Night of Ashes"/>
    <s v="A Theatrical Prequel to Hell's Rebels, the current Pathfinder Adventure Path from Paizo Publishing"/>
    <n v="5000"/>
    <n v="7810"/>
    <x v="0"/>
    <s v="US"/>
    <s v="USD"/>
    <n v="1443711623"/>
    <n v="1440687623"/>
    <b v="0"/>
    <n v="204"/>
    <b v="1"/>
    <s v="theater/plays"/>
    <n v="1.5620000000000001"/>
    <n v="38.28"/>
    <x v="1"/>
    <s v="plays"/>
    <x v="3521"/>
    <d v="2015-08-27T15:00:23"/>
  </r>
  <r>
    <n v="3535"/>
    <s v="Twelve Angry Women"/>
    <s v="On the 60th anniversary of Twelve Angry Men, 12 female writers create 12 short pieces about what makes them angry."/>
    <n v="2000"/>
    <n v="2063"/>
    <x v="0"/>
    <s v="GB"/>
    <s v="GBP"/>
    <n v="1443808800"/>
    <n v="1441120910"/>
    <b v="0"/>
    <n v="46"/>
    <b v="1"/>
    <s v="theater/plays"/>
    <n v="1.0315000000000001"/>
    <n v="44.85"/>
    <x v="1"/>
    <s v="plays"/>
    <x v="180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3"/>
    <x v="1"/>
    <s v="plays"/>
    <x v="3522"/>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23"/>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
    <x v="1"/>
    <s v="plays"/>
    <x v="3524"/>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
    <x v="1"/>
    <s v="plays"/>
    <x v="3525"/>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26"/>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27"/>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0000000000006"/>
    <x v="1"/>
    <s v="plays"/>
    <x v="3528"/>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4"/>
    <x v="1"/>
    <s v="plays"/>
    <x v="3529"/>
    <d v="2015-05-26T18:07:39"/>
  </r>
  <r>
    <n v="3544"/>
    <s v="Gruoch, or Lady Macbeth"/>
    <s v="Death &amp; Pretzels presents the world premiere of Paul Pasulka's Gruoch, or Lady Macbeth"/>
    <n v="2500"/>
    <n v="2500"/>
    <x v="0"/>
    <s v="US"/>
    <s v="USD"/>
    <n v="1425758257"/>
    <n v="1423166257"/>
    <b v="0"/>
    <n v="24"/>
    <b v="1"/>
    <s v="theater/plays"/>
    <n v="1"/>
    <n v="104.17"/>
    <x v="1"/>
    <s v="plays"/>
    <x v="3530"/>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31"/>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
    <x v="1"/>
    <s v="plays"/>
    <x v="3532"/>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8"/>
    <x v="1"/>
    <s v="plays"/>
    <x v="3533"/>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2"/>
    <x v="1"/>
    <s v="plays"/>
    <x v="3534"/>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35"/>
    <d v="2015-08-07T09:27:53"/>
  </r>
  <r>
    <n v="3550"/>
    <s v="MOONFACE"/>
    <s v="MOONFACE explores the formative f***k-ups of adolescence. Fresh, incisive new writing. Monologue, movement and striking naturalism."/>
    <n v="2500"/>
    <n v="2620"/>
    <x v="0"/>
    <s v="GB"/>
    <s v="GBP"/>
    <n v="1462224398"/>
    <n v="1459632398"/>
    <b v="0"/>
    <n v="64"/>
    <b v="1"/>
    <s v="theater/plays"/>
    <n v="1.048"/>
    <n v="40.94"/>
    <x v="1"/>
    <s v="plays"/>
    <x v="3536"/>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37"/>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38"/>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
    <x v="1"/>
    <s v="plays"/>
    <x v="3539"/>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x v="3540"/>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3"/>
    <x v="1"/>
    <s v="plays"/>
    <x v="3541"/>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42"/>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8"/>
    <x v="1"/>
    <s v="plays"/>
    <x v="3543"/>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44"/>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3"/>
    <x v="1"/>
    <s v="plays"/>
    <x v="3545"/>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
    <x v="1"/>
    <s v="plays"/>
    <x v="3546"/>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47"/>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3"/>
    <x v="1"/>
    <s v="plays"/>
    <x v="3548"/>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1"/>
    <x v="1"/>
    <s v="plays"/>
    <x v="3549"/>
    <d v="2016-07-04T16:07:36"/>
  </r>
  <r>
    <n v="3564"/>
    <s v="The Pillowman Aberdeen"/>
    <s v="Multi Award-Winng play THE PILLOWMAN coming to the Arts Centre Theatre, Aberdeen"/>
    <n v="1000"/>
    <n v="1005"/>
    <x v="0"/>
    <s v="GB"/>
    <s v="GBP"/>
    <n v="1444060800"/>
    <n v="1440082649"/>
    <b v="0"/>
    <n v="17"/>
    <b v="1"/>
    <s v="theater/plays"/>
    <n v="1.0049999999999999"/>
    <n v="59.12"/>
    <x v="1"/>
    <s v="plays"/>
    <x v="3550"/>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2"/>
    <x v="1"/>
    <s v="plays"/>
    <x v="3551"/>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
    <x v="1"/>
    <s v="plays"/>
    <x v="3552"/>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4"/>
    <x v="1"/>
    <s v="plays"/>
    <x v="3553"/>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54"/>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4"/>
    <x v="1"/>
    <s v="plays"/>
    <x v="3555"/>
    <d v="2014-12-09T16:31:36"/>
  </r>
  <r>
    <n v="3570"/>
    <s v="The Lower Depths"/>
    <s v="Theatre Machine presents an all-new adaptation of Maxim Gorky's classic of Russian theatre, The Lower Depths."/>
    <n v="2000"/>
    <n v="2287"/>
    <x v="0"/>
    <s v="US"/>
    <s v="USD"/>
    <n v="1420009200"/>
    <n v="1417593483"/>
    <b v="0"/>
    <n v="26"/>
    <b v="1"/>
    <s v="theater/plays"/>
    <n v="1.1435"/>
    <n v="87.96"/>
    <x v="1"/>
    <s v="plays"/>
    <x v="3556"/>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57"/>
    <d v="2014-09-30T20:36:53"/>
  </r>
  <r>
    <n v="3572"/>
    <s v="Monster"/>
    <s v="A darkly comic one woman show by Abram Rooney as part of The Camden Fringe 2015."/>
    <n v="500"/>
    <n v="500"/>
    <x v="0"/>
    <s v="GB"/>
    <s v="GBP"/>
    <n v="1434894082"/>
    <n v="1432302082"/>
    <b v="0"/>
    <n v="9"/>
    <b v="1"/>
    <s v="theater/plays"/>
    <n v="1"/>
    <n v="55.56"/>
    <x v="1"/>
    <s v="plays"/>
    <x v="3558"/>
    <d v="2015-05-22T13:41:22"/>
  </r>
  <r>
    <n v="3573"/>
    <s v="Licensed To Ill"/>
    <s v="London based theatre makers collaborating to create a new show about the history of HipHop."/>
    <n v="3000"/>
    <n v="3084"/>
    <x v="0"/>
    <s v="GB"/>
    <s v="GBP"/>
    <n v="1415440846"/>
    <n v="1412845246"/>
    <b v="0"/>
    <n v="78"/>
    <b v="1"/>
    <s v="theater/plays"/>
    <n v="1.028"/>
    <n v="39.54"/>
    <x v="1"/>
    <s v="plays"/>
    <x v="3559"/>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8"/>
    <x v="1"/>
    <s v="plays"/>
    <x v="3560"/>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
    <x v="1"/>
    <s v="plays"/>
    <x v="3561"/>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62"/>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
    <n v="28.89"/>
    <x v="1"/>
    <s v="plays"/>
    <x v="3563"/>
    <d v="2015-03-30T18:53:03"/>
  </r>
  <r>
    <n v="3578"/>
    <s v="Home"/>
    <s v="An unsparing, slightly surreal look at the effects of the private rented sector on two young women. Based on real events."/>
    <n v="1500"/>
    <n v="1500.2"/>
    <x v="0"/>
    <s v="GB"/>
    <s v="GBP"/>
    <n v="1462037777"/>
    <n v="1459445777"/>
    <b v="0"/>
    <n v="37"/>
    <b v="1"/>
    <s v="theater/plays"/>
    <n v="1.0001333333333333"/>
    <n v="40.549999999999997"/>
    <x v="1"/>
    <s v="plays"/>
    <x v="3564"/>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
    <x v="1"/>
    <s v="plays"/>
    <x v="3565"/>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8"/>
    <n v="37.96"/>
    <x v="1"/>
    <s v="plays"/>
    <x v="3566"/>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
    <x v="1"/>
    <s v="plays"/>
    <x v="3567"/>
    <d v="2014-07-16T11:18:30"/>
  </r>
  <r>
    <n v="3582"/>
    <s v="REALLY REALLY"/>
    <s v="A contemporary American play touching on the scorching realities of growing up in the Millennial generation."/>
    <n v="1000"/>
    <n v="2870"/>
    <x v="0"/>
    <s v="US"/>
    <s v="USD"/>
    <n v="1459822682"/>
    <n v="1458613082"/>
    <b v="0"/>
    <n v="49"/>
    <b v="1"/>
    <s v="theater/plays"/>
    <n v="2.87"/>
    <n v="58.57"/>
    <x v="1"/>
    <s v="plays"/>
    <x v="3568"/>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69"/>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70"/>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9"/>
    <x v="1"/>
    <s v="plays"/>
    <x v="3571"/>
    <d v="2014-11-21T17:11:30"/>
  </r>
  <r>
    <n v="3586"/>
    <s v="Actors &amp; Musicians who are Blind or Autistic"/>
    <s v="See Theatre In A New Light"/>
    <n v="7500"/>
    <n v="8207"/>
    <x v="0"/>
    <s v="US"/>
    <s v="USD"/>
    <n v="1474649070"/>
    <n v="1469465070"/>
    <b v="0"/>
    <n v="54"/>
    <b v="1"/>
    <s v="theater/plays"/>
    <n v="1.0942666666666667"/>
    <n v="151.97999999999999"/>
    <x v="1"/>
    <s v="plays"/>
    <x v="3572"/>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73"/>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
    <x v="1"/>
    <s v="plays"/>
    <x v="3574"/>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6"/>
    <x v="1"/>
    <s v="plays"/>
    <x v="3575"/>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
    <x v="1"/>
    <s v="plays"/>
    <x v="3576"/>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77"/>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78"/>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9"/>
    <x v="1"/>
    <s v="plays"/>
    <x v="3579"/>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
    <x v="1"/>
    <s v="plays"/>
    <x v="3580"/>
    <d v="2016-08-10T01:36:22"/>
  </r>
  <r>
    <n v="3595"/>
    <s v="The Flu Season"/>
    <s v="A new theatre company staging Will Eno's The Flu Season in Seattle"/>
    <n v="2600"/>
    <n v="3081"/>
    <x v="0"/>
    <s v="US"/>
    <s v="USD"/>
    <n v="1426229940"/>
    <n v="1423959123"/>
    <b v="0"/>
    <n v="62"/>
    <b v="1"/>
    <s v="theater/plays"/>
    <n v="1.1850000000000001"/>
    <n v="49.69"/>
    <x v="1"/>
    <s v="plays"/>
    <x v="3581"/>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82"/>
    <d v="2014-08-05T17:09:42"/>
  </r>
  <r>
    <n v="3597"/>
    <s v="Akvavit Theatre presents NOTHING OF ME by Arne Lygre"/>
    <s v="&quot;I think that I have my own will. I can stop this, I tell myself. But it's not true.&quot;"/>
    <n v="2500"/>
    <n v="2565"/>
    <x v="0"/>
    <s v="US"/>
    <s v="USD"/>
    <n v="1456984740"/>
    <n v="1455717790"/>
    <b v="0"/>
    <n v="33"/>
    <b v="1"/>
    <s v="theater/plays"/>
    <n v="1.026"/>
    <n v="77.73"/>
    <x v="1"/>
    <s v="plays"/>
    <x v="3583"/>
    <d v="2016-02-17T14:03:10"/>
  </r>
  <r>
    <n v="3598"/>
    <s v="Cinderella"/>
    <s v="River City Theatre Company needs your support as we embark on our thirteenth production, CINDERELLA!"/>
    <n v="1000"/>
    <n v="1101"/>
    <x v="0"/>
    <s v="US"/>
    <s v="USD"/>
    <n v="1409720340"/>
    <n v="1408129822"/>
    <b v="0"/>
    <n v="27"/>
    <b v="1"/>
    <s v="theater/plays"/>
    <n v="1.101"/>
    <n v="40.78"/>
    <x v="1"/>
    <s v="plays"/>
    <x v="3584"/>
    <d v="2014-08-15T19:10:22"/>
  </r>
  <r>
    <n v="3599"/>
    <s v="Promised Land"/>
    <s v="Help Chrysalis get this production off the ground!  An original play, we only need $500 to get this production on its feet!"/>
    <n v="500"/>
    <n v="1010"/>
    <x v="0"/>
    <s v="US"/>
    <s v="USD"/>
    <n v="1440892800"/>
    <n v="1438715077"/>
    <b v="0"/>
    <n v="17"/>
    <b v="1"/>
    <s v="theater/plays"/>
    <n v="2.02"/>
    <n v="59.41"/>
    <x v="1"/>
    <s v="plays"/>
    <x v="3585"/>
    <d v="2015-08-04T19:04:37"/>
  </r>
  <r>
    <n v="3600"/>
    <s v="Pariah"/>
    <s v="The First Play From The Man Who Brought You The Black James Bond!"/>
    <n v="10"/>
    <n v="13"/>
    <x v="0"/>
    <s v="US"/>
    <s v="USD"/>
    <n v="1476390164"/>
    <n v="1473970964"/>
    <b v="0"/>
    <n v="4"/>
    <b v="1"/>
    <s v="theater/plays"/>
    <n v="1.3"/>
    <n v="3.25"/>
    <x v="1"/>
    <s v="plays"/>
    <x v="3586"/>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80000000000003"/>
    <x v="1"/>
    <s v="plays"/>
    <x v="3587"/>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
    <x v="1"/>
    <s v="plays"/>
    <x v="3588"/>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
    <x v="1"/>
    <s v="plays"/>
    <x v="3589"/>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6"/>
    <x v="1"/>
    <s v="plays"/>
    <x v="3590"/>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591"/>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
    <x v="1"/>
    <s v="plays"/>
    <x v="3592"/>
    <d v="2016-07-15T14:30:57"/>
  </r>
  <r>
    <n v="3607"/>
    <s v="E15 at The Pleasance and CPT"/>
    <s v="'E15' is a verbatim project that looks at the story of the Focus E15 Campaign"/>
    <n v="550"/>
    <n v="580"/>
    <x v="0"/>
    <s v="GB"/>
    <s v="GBP"/>
    <n v="1450137600"/>
    <n v="1448924882"/>
    <b v="0"/>
    <n v="20"/>
    <b v="1"/>
    <s v="theater/plays"/>
    <n v="1.0545454545454545"/>
    <n v="29"/>
    <x v="1"/>
    <s v="plays"/>
    <x v="3593"/>
    <d v="2015-11-30T23:08:02"/>
  </r>
  <r>
    <n v="3608"/>
    <s v="Petrification"/>
    <s v="Help us get the show on the road! Petrification is a new play about home, memory and identity and we need your help to tour."/>
    <n v="800"/>
    <n v="800"/>
    <x v="0"/>
    <s v="GB"/>
    <s v="GBP"/>
    <n v="1466172000"/>
    <n v="1463418090"/>
    <b v="0"/>
    <n v="27"/>
    <b v="1"/>
    <s v="theater/plays"/>
    <n v="1"/>
    <n v="29.63"/>
    <x v="1"/>
    <s v="plays"/>
    <x v="3594"/>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1"/>
    <x v="1"/>
    <s v="plays"/>
    <x v="3595"/>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
    <x v="1"/>
    <s v="plays"/>
    <x v="3596"/>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597"/>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598"/>
    <d v="2014-05-30T17:26:51"/>
  </r>
  <r>
    <n v="3613"/>
    <s v="HIS NAME IS ARTHUR HOLMBERG"/>
    <s v="a woman walks into a bar except she looks like a man and no one's serving drinks. one night only"/>
    <n v="1250"/>
    <n v="1250"/>
    <x v="0"/>
    <s v="US"/>
    <s v="USD"/>
    <n v="1403964574"/>
    <n v="1401372574"/>
    <b v="0"/>
    <n v="20"/>
    <b v="1"/>
    <s v="theater/plays"/>
    <n v="1"/>
    <n v="62.5"/>
    <x v="1"/>
    <s v="plays"/>
    <x v="3599"/>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00"/>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
    <x v="1"/>
    <s v="plays"/>
    <x v="3601"/>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02"/>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
    <x v="1"/>
    <s v="plays"/>
    <x v="3603"/>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04"/>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05"/>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7"/>
    <x v="1"/>
    <s v="plays"/>
    <x v="3606"/>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3"/>
    <n v="47.03"/>
    <x v="1"/>
    <s v="plays"/>
    <x v="3607"/>
    <d v="2016-09-06T22:27:24"/>
  </r>
  <r>
    <n v="3622"/>
    <s v="Shakespeare's Pericles, Prince of Tyre"/>
    <s v="5 actors. 39 characters. 1 epic adventure. Presented by the Cradle Theatre Company."/>
    <n v="1000"/>
    <n v="1000.99"/>
    <x v="0"/>
    <s v="US"/>
    <s v="USD"/>
    <n v="1411874580"/>
    <n v="1409030371"/>
    <b v="0"/>
    <n v="21"/>
    <b v="1"/>
    <s v="theater/plays"/>
    <n v="1.00099"/>
    <n v="47.67"/>
    <x v="1"/>
    <s v="plays"/>
    <x v="3608"/>
    <d v="2014-08-26T05:19:31"/>
  </r>
  <r>
    <n v="3623"/>
    <s v="Since I've Been Here"/>
    <s v="An original play exploring the complications of romantic relationships in all forms."/>
    <n v="2500"/>
    <n v="3000"/>
    <x v="0"/>
    <s v="US"/>
    <s v="USD"/>
    <n v="1406358000"/>
    <n v="1404841270"/>
    <b v="0"/>
    <n v="34"/>
    <b v="1"/>
    <s v="theater/plays"/>
    <n v="1.2"/>
    <n v="88.24"/>
    <x v="1"/>
    <s v="plays"/>
    <x v="3609"/>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2"/>
    <x v="1"/>
    <s v="plays"/>
    <x v="3610"/>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9"/>
    <x v="1"/>
    <s v="plays"/>
    <x v="3611"/>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
    <x v="1"/>
    <s v="plays"/>
    <x v="3612"/>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7"/>
    <x v="1"/>
    <s v="plays"/>
    <x v="3613"/>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14"/>
    <d v="2015-10-14T19: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15"/>
    <d v="2016-03-08T02:16:04"/>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16"/>
    <d v="2014-10-30T20: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
    <x v="1"/>
    <s v="musical"/>
    <x v="3617"/>
    <d v="2014-08-29T18:04:5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18"/>
    <d v="2014-11-0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4"/>
    <x v="1"/>
    <s v="musical"/>
    <x v="3619"/>
    <d v="2016-10-06T14:57:47"/>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
    <x v="1"/>
    <s v="musical"/>
    <x v="3620"/>
    <d v="2016-11-27T03:59:34"/>
  </r>
  <r>
    <n v="3635"/>
    <s v="Mary's Son"/>
    <s v="Mary's Son is a pop opera about Jesus and the hope he brings to all people."/>
    <n v="3500"/>
    <n v="1276"/>
    <x v="2"/>
    <s v="US"/>
    <s v="USD"/>
    <n v="1461186676"/>
    <n v="1458594676"/>
    <b v="0"/>
    <n v="10"/>
    <b v="0"/>
    <s v="theater/musical"/>
    <n v="0.36457142857142855"/>
    <n v="127.6"/>
    <x v="1"/>
    <s v="musical"/>
    <x v="3621"/>
    <d v="2016-03-21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22"/>
    <d v="2015-08-10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
    <x v="1"/>
    <s v="musical"/>
    <x v="3623"/>
    <d v="2014-12-02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24"/>
    <d v="2015-02-18T16: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25"/>
    <d v="2016-08-08T16:15:0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29999999999998"/>
    <x v="1"/>
    <s v="musical"/>
    <x v="3626"/>
    <d v="2015-04-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27"/>
    <d v="2014-09-17T15:02:59"/>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28"/>
    <d v="2015-10-20T19:35:27"/>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29"/>
    <d v="2015-10-08T0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2"/>
    <x v="1"/>
    <s v="musical"/>
    <x v="3630"/>
    <d v="2016-02-09T05:48:07"/>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31"/>
    <d v="2016-10-22T23:17:18"/>
  </r>
  <r>
    <n v="3646"/>
    <s v="Our Sacred Honor"/>
    <s v="Develop demo materials for new, true story of teen Revolutionary War heroes - for hybrid film/live stage musical"/>
    <n v="10000"/>
    <n v="481"/>
    <x v="2"/>
    <s v="US"/>
    <s v="USD"/>
    <n v="1434497400"/>
    <n v="1431770802"/>
    <b v="0"/>
    <n v="8"/>
    <b v="0"/>
    <s v="theater/musical"/>
    <n v="4.8099999999999997E-2"/>
    <n v="60.13"/>
    <x v="1"/>
    <s v="musical"/>
    <x v="3632"/>
    <d v="2015-05-16T10:06:4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33"/>
    <d v="2016-08-16T17:58:47"/>
  </r>
  <r>
    <n v="3648"/>
    <s v="Moth Theater Lives"/>
    <s v="Help Moth Live! Support Moth and its artist collective to achieve its 2014/15 season."/>
    <n v="40000"/>
    <n v="40153"/>
    <x v="0"/>
    <s v="US"/>
    <s v="USD"/>
    <n v="1412492445"/>
    <n v="1409900445"/>
    <b v="0"/>
    <n v="73"/>
    <b v="1"/>
    <s v="theater/plays"/>
    <n v="1.003825"/>
    <n v="550.04"/>
    <x v="1"/>
    <s v="plays"/>
    <x v="3634"/>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5"/>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
    <x v="1"/>
    <s v="plays"/>
    <x v="3636"/>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37"/>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4"/>
    <x v="1"/>
    <s v="plays"/>
    <x v="3638"/>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1"/>
    <x v="1"/>
    <s v="plays"/>
    <x v="3639"/>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40"/>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
    <x v="1"/>
    <s v="plays"/>
    <x v="3641"/>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
    <x v="1"/>
    <s v="plays"/>
    <x v="3642"/>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43"/>
    <d v="2016-05-09T15:06:59"/>
  </r>
  <r>
    <n v="3658"/>
    <s v="Mr. Marmalade"/>
    <s v="Life is hard when your own imaginary friend can't make time for you."/>
    <n v="1500"/>
    <n v="1510"/>
    <x v="0"/>
    <s v="US"/>
    <s v="USD"/>
    <n v="1404273540"/>
    <n v="1400272580"/>
    <b v="0"/>
    <n v="20"/>
    <b v="1"/>
    <s v="theater/plays"/>
    <n v="1.0066666666666666"/>
    <n v="75.5"/>
    <x v="1"/>
    <s v="plays"/>
    <x v="3644"/>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
    <x v="1"/>
    <s v="plays"/>
    <x v="3645"/>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
    <x v="1"/>
    <s v="plays"/>
    <x v="3646"/>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47"/>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48"/>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49"/>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
    <x v="1"/>
    <s v="plays"/>
    <x v="3650"/>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51"/>
    <d v="2015-10-17T19:23:42"/>
  </r>
  <r>
    <n v="3666"/>
    <s v="Israel LÃ³pez @ Ojai Playwrights Conference"/>
    <s v="Artistic Internship @ Ojai Playwrights Conference"/>
    <n v="1200"/>
    <n v="1200"/>
    <x v="0"/>
    <s v="US"/>
    <s v="USD"/>
    <n v="1406185200"/>
    <n v="1404337382"/>
    <b v="0"/>
    <n v="38"/>
    <b v="1"/>
    <s v="theater/plays"/>
    <n v="1"/>
    <n v="31.58"/>
    <x v="1"/>
    <s v="plays"/>
    <x v="3652"/>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
    <x v="1"/>
    <s v="plays"/>
    <x v="3653"/>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
    <x v="1"/>
    <s v="plays"/>
    <x v="3654"/>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55"/>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79999999999998"/>
    <x v="1"/>
    <s v="plays"/>
    <x v="3656"/>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57"/>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4"/>
    <x v="1"/>
    <s v="plays"/>
    <x v="3658"/>
    <d v="2014-08-27T22:43:04"/>
  </r>
  <r>
    <n v="3673"/>
    <s v="CHILD Z"/>
    <s v="Zoe is a teenage girl growing up in a deeply disturbing society. If those paid to protect her aren't listening, then who is?"/>
    <n v="4000"/>
    <n v="4545"/>
    <x v="0"/>
    <s v="GB"/>
    <s v="GBP"/>
    <n v="1415191920"/>
    <n v="1412233497"/>
    <b v="0"/>
    <n v="114"/>
    <b v="1"/>
    <s v="theater/plays"/>
    <n v="1.13625"/>
    <n v="39.869999999999997"/>
    <x v="1"/>
    <s v="plays"/>
    <x v="3659"/>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
    <x v="1"/>
    <s v="plays"/>
    <x v="3660"/>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
    <x v="1"/>
    <s v="plays"/>
    <x v="3661"/>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8"/>
    <x v="1"/>
    <s v="plays"/>
    <x v="3662"/>
    <d v="2014-08-25T19:34:44"/>
  </r>
  <r>
    <n v="3677"/>
    <s v="Goldfish Memory Productions"/>
    <s v="Goldfish Memory Productions seeks at least $12,000 to begin their first 3 professional projects."/>
    <n v="12000"/>
    <n v="12348.5"/>
    <x v="0"/>
    <s v="US"/>
    <s v="USD"/>
    <n v="1404359940"/>
    <n v="1402580818"/>
    <b v="0"/>
    <n v="199"/>
    <b v="1"/>
    <s v="theater/plays"/>
    <n v="1.0290416666666666"/>
    <n v="62.05"/>
    <x v="1"/>
    <s v="plays"/>
    <x v="3663"/>
    <d v="2014-06-12T13:46:58"/>
  </r>
  <r>
    <n v="3678"/>
    <s v="Some big Some bang"/>
    <s v="The Ugly Collective takes Some big Some bang to the Underbelly Venues at the Edinburgh Fringe!"/>
    <n v="2000"/>
    <n v="2050"/>
    <x v="0"/>
    <s v="GB"/>
    <s v="GBP"/>
    <n v="1433076298"/>
    <n v="1430052298"/>
    <b v="0"/>
    <n v="31"/>
    <b v="1"/>
    <s v="theater/plays"/>
    <n v="1.0249999999999999"/>
    <n v="66.13"/>
    <x v="1"/>
    <s v="plays"/>
    <x v="3664"/>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5"/>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66"/>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67"/>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68"/>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5"/>
    <n v="58.79"/>
    <x v="1"/>
    <s v="plays"/>
    <x v="3669"/>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5"/>
    <x v="1"/>
    <s v="plays"/>
    <x v="3670"/>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
    <x v="1"/>
    <s v="plays"/>
    <x v="3671"/>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7"/>
    <x v="1"/>
    <s v="plays"/>
    <x v="3672"/>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73"/>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
    <x v="1"/>
    <s v="plays"/>
    <x v="3674"/>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6"/>
    <x v="1"/>
    <s v="plays"/>
    <x v="3675"/>
    <d v="2015-05-23T19:50:39"/>
  </r>
  <r>
    <n v="3690"/>
    <s v="We Rise"/>
    <s v="A play honoring the lives and legacies of the activists and those remembered at the 1992 ACT UP Ashes Action at The White House"/>
    <n v="1500"/>
    <n v="1800"/>
    <x v="0"/>
    <s v="US"/>
    <s v="USD"/>
    <n v="1417101683"/>
    <n v="1414506083"/>
    <b v="0"/>
    <n v="31"/>
    <b v="1"/>
    <s v="theater/plays"/>
    <n v="1.2"/>
    <n v="58.06"/>
    <x v="1"/>
    <s v="plays"/>
    <x v="3676"/>
    <d v="2014-10-28T14:21:23"/>
  </r>
  <r>
    <n v="3691"/>
    <s v="Most Dangerous Man in America (WEB DuBois) by Amiri  Baraka"/>
    <s v="World Premiere of last play written by Amiri Baraka"/>
    <n v="40000"/>
    <n v="51184"/>
    <x v="0"/>
    <s v="US"/>
    <s v="USD"/>
    <n v="1425272340"/>
    <n v="1421426929"/>
    <b v="0"/>
    <n v="274"/>
    <b v="1"/>
    <s v="theater/plays"/>
    <n v="1.2796000000000001"/>
    <n v="186.8"/>
    <x v="1"/>
    <s v="plays"/>
    <x v="3677"/>
    <d v="2015-01-16T16:48:49"/>
  </r>
  <r>
    <n v="3692"/>
    <s v="An Evening With Durang"/>
    <s v="Help us independently produce two great comedies by Christopher Durang."/>
    <n v="1000"/>
    <n v="1260"/>
    <x v="0"/>
    <s v="US"/>
    <s v="USD"/>
    <n v="1411084800"/>
    <n v="1410304179"/>
    <b v="0"/>
    <n v="17"/>
    <b v="1"/>
    <s v="theater/plays"/>
    <n v="1.26"/>
    <n v="74.12"/>
    <x v="1"/>
    <s v="plays"/>
    <x v="3678"/>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
    <x v="1"/>
    <s v="plays"/>
    <x v="3679"/>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7"/>
    <x v="1"/>
    <s v="plays"/>
    <x v="3680"/>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
    <x v="1"/>
    <s v="plays"/>
    <x v="3681"/>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82"/>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3"/>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84"/>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5"/>
    <d v="2014-09-15T14:26:56"/>
  </r>
  <r>
    <n v="3700"/>
    <s v="Generations (Senior Project)"/>
    <s v="Help me produce the play I have written for my senior project!"/>
    <n v="500"/>
    <n v="606"/>
    <x v="0"/>
    <s v="US"/>
    <s v="USD"/>
    <n v="1412092800"/>
    <n v="1409493800"/>
    <b v="0"/>
    <n v="18"/>
    <b v="1"/>
    <s v="theater/plays"/>
    <n v="1.212"/>
    <n v="33.67"/>
    <x v="1"/>
    <s v="plays"/>
    <x v="3686"/>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90000000000003"/>
    <x v="1"/>
    <s v="plays"/>
    <x v="3687"/>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4999999999999"/>
    <x v="1"/>
    <s v="plays"/>
    <x v="3688"/>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89"/>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5"/>
    <x v="1"/>
    <s v="plays"/>
    <x v="3690"/>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
    <x v="1"/>
    <s v="plays"/>
    <x v="3691"/>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2"/>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693"/>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
    <n v="53.85"/>
    <x v="1"/>
    <s v="plays"/>
    <x v="3694"/>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695"/>
    <d v="2014-05-26T16:59:06"/>
  </r>
  <r>
    <n v="3710"/>
    <s v="&quot;Loving Alanis&quot; Rocky Mountain Regional Premier"/>
    <s v="A comedy about, life, death, men, women, and the power of a good Kegel."/>
    <n v="1300"/>
    <n v="1835"/>
    <x v="0"/>
    <s v="US"/>
    <s v="USD"/>
    <n v="1428068988"/>
    <n v="1425908988"/>
    <b v="0"/>
    <n v="27"/>
    <b v="1"/>
    <s v="theater/plays"/>
    <n v="1.4115384615384616"/>
    <n v="67.959999999999994"/>
    <x v="1"/>
    <s v="plays"/>
    <x v="3696"/>
    <d v="2015-03-09T13:49:48"/>
  </r>
  <r>
    <n v="3711"/>
    <s v="The Youth Shakespeare Project 2014"/>
    <s v="Two teachers and twenty kids bring one of Shakespeare's plays to life!"/>
    <n v="500"/>
    <n v="570"/>
    <x v="0"/>
    <s v="US"/>
    <s v="USD"/>
    <n v="1402848000"/>
    <n v="1400606573"/>
    <b v="0"/>
    <n v="21"/>
    <b v="1"/>
    <s v="theater/plays"/>
    <n v="1.1399999999999999"/>
    <n v="27.14"/>
    <x v="1"/>
    <s v="plays"/>
    <x v="3174"/>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4"/>
    <n v="110.87"/>
    <x v="1"/>
    <s v="plays"/>
    <x v="3697"/>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
    <x v="1"/>
    <s v="plays"/>
    <x v="3698"/>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2"/>
    <x v="1"/>
    <s v="plays"/>
    <x v="3699"/>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
    <x v="1"/>
    <s v="plays"/>
    <x v="3700"/>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2"/>
    <x v="1"/>
    <s v="plays"/>
    <x v="3701"/>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02"/>
    <d v="2015-04-08T20:47:29"/>
  </r>
  <r>
    <n v="3718"/>
    <s v="PUNK ROCK"/>
    <s v="William Carlisle has the world at his feet but its weight on his shoulders. He is intelligent, articulate and fucked."/>
    <n v="500"/>
    <n v="1197"/>
    <x v="0"/>
    <s v="GB"/>
    <s v="GBP"/>
    <n v="1425057075"/>
    <n v="1422465075"/>
    <b v="0"/>
    <n v="46"/>
    <b v="1"/>
    <s v="theater/plays"/>
    <n v="2.3940000000000001"/>
    <n v="26.02"/>
    <x v="1"/>
    <s v="plays"/>
    <x v="3703"/>
    <d v="2015-01-28T17:11:15"/>
  </r>
  <r>
    <n v="3719"/>
    <s v="Corium"/>
    <s v="A new piece of physical theatre about love, regret and longing."/>
    <n v="200"/>
    <n v="420"/>
    <x v="0"/>
    <s v="GB"/>
    <s v="GBP"/>
    <n v="1434994266"/>
    <n v="1432402266"/>
    <b v="0"/>
    <n v="4"/>
    <b v="1"/>
    <s v="theater/plays"/>
    <n v="2.1"/>
    <n v="105"/>
    <x v="1"/>
    <s v="plays"/>
    <x v="3704"/>
    <d v="2015-05-23T17:31:06"/>
  </r>
  <r>
    <n v="3720"/>
    <s v="Lakotas and the American Theatre"/>
    <s v="Breaking the American Indian stereotype in the American Theatre."/>
    <n v="3300"/>
    <n v="3449"/>
    <x v="0"/>
    <s v="US"/>
    <s v="USD"/>
    <n v="1435881006"/>
    <n v="1433980206"/>
    <b v="0"/>
    <n v="40"/>
    <b v="1"/>
    <s v="theater/plays"/>
    <n v="1.0451515151515152"/>
    <n v="86.23"/>
    <x v="1"/>
    <s v="plays"/>
    <x v="3705"/>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06"/>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6"/>
    <x v="1"/>
    <s v="plays"/>
    <x v="3707"/>
    <d v="2016-01-12T16:07:27"/>
  </r>
  <r>
    <n v="3723"/>
    <s v="Beauty and the Beast"/>
    <s v="Saltmine Theatre Company present Beauty and the Beast:"/>
    <n v="4500"/>
    <n v="4592"/>
    <x v="0"/>
    <s v="GB"/>
    <s v="GBP"/>
    <n v="1417374262"/>
    <n v="1414778662"/>
    <b v="0"/>
    <n v="63"/>
    <b v="1"/>
    <s v="theater/plays"/>
    <n v="1.0204444444444445"/>
    <n v="72.89"/>
    <x v="1"/>
    <s v="plays"/>
    <x v="3708"/>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5"/>
    <x v="1"/>
    <s v="plays"/>
    <x v="3709"/>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0"/>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9"/>
    <x v="1"/>
    <s v="plays"/>
    <x v="3711"/>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
    <x v="1"/>
    <s v="plays"/>
    <x v="3712"/>
    <d v="2016-09-19T08:21:34"/>
  </r>
  <r>
    <n v="3728"/>
    <s v="Bare Bones Shakespeare 2015-16 Season"/>
    <s v="Bare Bones Shakespeare's first season will start with a DFW school touring show: Romeo and Juliet."/>
    <n v="20000"/>
    <n v="1862"/>
    <x v="2"/>
    <s v="US"/>
    <s v="USD"/>
    <n v="1439957176"/>
    <n v="1437365176"/>
    <b v="0"/>
    <n v="31"/>
    <b v="0"/>
    <s v="theater/plays"/>
    <n v="9.3100000000000002E-2"/>
    <n v="60.06"/>
    <x v="1"/>
    <s v="plays"/>
    <x v="3713"/>
    <d v="2015-07-20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14"/>
    <d v="2015-02-06T04: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15"/>
    <d v="2015-07-18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7"/>
    <x v="1"/>
    <s v="plays"/>
    <x v="3716"/>
    <d v="2014-12-10T18:04:0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17"/>
    <d v="2014-11-25T16:15:33"/>
  </r>
  <r>
    <n v="3733"/>
    <s v="laughter in the hood"/>
    <s v="want to donate tickets to residents who live in the community that cant afford the 35.00 price of ticket"/>
    <n v="1500"/>
    <n v="0"/>
    <x v="2"/>
    <s v="US"/>
    <s v="USD"/>
    <n v="1429396200"/>
    <n v="1428539708"/>
    <b v="0"/>
    <n v="0"/>
    <b v="0"/>
    <s v="theater/plays"/>
    <n v="0"/>
    <e v="#DIV/0!"/>
    <x v="1"/>
    <s v="plays"/>
    <x v="3718"/>
    <d v="2015-04-09T00:35:0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19"/>
    <d v="2015-03-26T21:38:16"/>
  </r>
  <r>
    <n v="3735"/>
    <s v="Women Beware Women"/>
    <s v="Young Actor's taking on a Jacobean tragedy. Family, betrayal, love, lust, sex and death."/>
    <n v="150"/>
    <n v="20"/>
    <x v="2"/>
    <s v="GB"/>
    <s v="GBP"/>
    <n v="1432831089"/>
    <n v="1430239089"/>
    <b v="0"/>
    <n v="2"/>
    <b v="0"/>
    <s v="theater/plays"/>
    <n v="0.13333333333333333"/>
    <n v="10"/>
    <x v="1"/>
    <s v="plays"/>
    <x v="3720"/>
    <d v="2015-04-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21"/>
    <d v="2015-02-13T17:04:53"/>
  </r>
  <r>
    <n v="3737"/>
    <s v="Measure For Measure"/>
    <s v="The ASU Theatre and Shakespeare Club presents Measure For Measure directed by Jordyn Ochser."/>
    <n v="700"/>
    <n v="150"/>
    <x v="2"/>
    <s v="US"/>
    <s v="USD"/>
    <n v="1447311540"/>
    <n v="1445358903"/>
    <b v="0"/>
    <n v="4"/>
    <b v="0"/>
    <s v="theater/plays"/>
    <n v="0.21428571428571427"/>
    <n v="37.5"/>
    <x v="1"/>
    <s v="plays"/>
    <x v="3722"/>
    <d v="2015-10-20T16:35:03"/>
  </r>
  <r>
    <n v="3738"/>
    <s v="'GULF' - a new play by PIVOT THEATRE"/>
    <s v="A filmic, fast-paced exploration of trust, making its debut at Camden People's Theatre this July."/>
    <n v="1500"/>
    <n v="270"/>
    <x v="2"/>
    <s v="GB"/>
    <s v="GBP"/>
    <n v="1405461600"/>
    <n v="1403562705"/>
    <b v="0"/>
    <n v="6"/>
    <b v="0"/>
    <s v="theater/plays"/>
    <n v="0.18"/>
    <n v="45"/>
    <x v="1"/>
    <s v="plays"/>
    <x v="3723"/>
    <d v="2014-06-23T22:31:45"/>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3"/>
    <x v="1"/>
    <s v="plays"/>
    <x v="3724"/>
    <d v="2016-06-2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
    <x v="1"/>
    <s v="plays"/>
    <x v="3725"/>
    <d v="2014-07-13T02:09:15"/>
  </r>
  <r>
    <n v="3741"/>
    <s v="Open House Theater"/>
    <s v="A small community with a love for theater would like to continue. Help the children of this community continue."/>
    <n v="20000"/>
    <n v="0"/>
    <x v="2"/>
    <s v="US"/>
    <s v="USD"/>
    <n v="1450389950"/>
    <n v="1447797950"/>
    <b v="0"/>
    <n v="0"/>
    <b v="0"/>
    <s v="theater/plays"/>
    <n v="0"/>
    <e v="#DIV/0!"/>
    <x v="1"/>
    <s v="plays"/>
    <x v="3726"/>
    <d v="2015-11-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27"/>
    <d v="2014-08-07T05:09:04"/>
  </r>
  <r>
    <n v="3743"/>
    <s v="Down the Mississippi"/>
    <s v="I'm taking the Adventures of Huckleberry Finn puppet show down the Mississippi River!"/>
    <n v="2200"/>
    <n v="0"/>
    <x v="2"/>
    <s v="US"/>
    <s v="USD"/>
    <n v="1404406964"/>
    <n v="1401814964"/>
    <b v="0"/>
    <n v="0"/>
    <b v="0"/>
    <s v="theater/plays"/>
    <n v="0"/>
    <e v="#DIV/0!"/>
    <x v="1"/>
    <s v="plays"/>
    <x v="3728"/>
    <d v="2014-06-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29"/>
    <d v="2014-06-03T19:32:32"/>
  </r>
  <r>
    <n v="3745"/>
    <s v="Tyke Theatre Web Show"/>
    <s v="Tyke wants to expand her puppet theater show to weekly online web shows and is looking for backers."/>
    <n v="100"/>
    <n v="10"/>
    <x v="2"/>
    <s v="US"/>
    <s v="USD"/>
    <n v="1407689102"/>
    <n v="1405097102"/>
    <b v="0"/>
    <n v="1"/>
    <b v="0"/>
    <s v="theater/plays"/>
    <n v="0.1"/>
    <n v="10"/>
    <x v="1"/>
    <s v="plays"/>
    <x v="3730"/>
    <d v="2014-07-11T16:45:02"/>
  </r>
  <r>
    <n v="3746"/>
    <s v="Stage Play Production - &quot;I Love You to Death&quot;"/>
    <s v="Generational curses CAN be broken...right?"/>
    <n v="8500"/>
    <n v="202"/>
    <x v="2"/>
    <s v="US"/>
    <s v="USD"/>
    <n v="1475918439"/>
    <n v="1473326439"/>
    <b v="0"/>
    <n v="1"/>
    <b v="0"/>
    <s v="theater/plays"/>
    <n v="2.3764705882352941E-2"/>
    <n v="202"/>
    <x v="1"/>
    <s v="plays"/>
    <x v="3731"/>
    <d v="2016-09-08T09:20:39"/>
  </r>
  <r>
    <n v="3747"/>
    <s v="Counting Stars"/>
    <s v="The world premiere of an astonishing new play by acclaimed writer Atiha Sen Gupta."/>
    <n v="2500"/>
    <n v="25"/>
    <x v="2"/>
    <s v="GB"/>
    <s v="GBP"/>
    <n v="1436137140"/>
    <n v="1433833896"/>
    <b v="0"/>
    <n v="1"/>
    <b v="0"/>
    <s v="theater/plays"/>
    <n v="0.01"/>
    <n v="25"/>
    <x v="1"/>
    <s v="plays"/>
    <x v="3732"/>
    <d v="2015-06-09T07:11: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4"/>
    <x v="1"/>
    <s v="musical"/>
    <x v="3733"/>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4"/>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5"/>
    <d v="2015-01-12T23:33:28"/>
  </r>
  <r>
    <n v="3751"/>
    <s v="GGC Productions 2016"/>
    <s v="I will be performing in TWO productions to kick off the 2016 season. NEED HELP TO FUND THESE GREAT SHOWS!"/>
    <n v="1000"/>
    <n v="1326"/>
    <x v="0"/>
    <s v="US"/>
    <s v="USD"/>
    <n v="1459641073"/>
    <n v="1454460673"/>
    <b v="0"/>
    <n v="11"/>
    <b v="1"/>
    <s v="theater/musical"/>
    <n v="1.3260000000000001"/>
    <n v="120.55"/>
    <x v="1"/>
    <s v="musical"/>
    <x v="3736"/>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37"/>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
    <x v="1"/>
    <s v="musical"/>
    <x v="3738"/>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
    <n v="111.11"/>
    <x v="1"/>
    <s v="musical"/>
    <x v="3739"/>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4"/>
    <n v="25.46"/>
    <x v="1"/>
    <s v="musical"/>
    <x v="3740"/>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999999999998"/>
    <x v="1"/>
    <s v="musical"/>
    <x v="3741"/>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2"/>
    <d v="2014-11-11T20:25:15"/>
  </r>
  <r>
    <n v="3758"/>
    <s v="Luigi's Ladies"/>
    <s v="LUIGI'S LADIES: an original one-woman musical comedy"/>
    <n v="1500"/>
    <n v="1535"/>
    <x v="0"/>
    <s v="US"/>
    <s v="USD"/>
    <n v="1400475600"/>
    <n v="1397819938"/>
    <b v="0"/>
    <n v="26"/>
    <b v="1"/>
    <s v="theater/musical"/>
    <n v="1.0233333333333334"/>
    <n v="59.04"/>
    <x v="1"/>
    <s v="musical"/>
    <x v="3743"/>
    <d v="2014-04-18T11:18:58"/>
  </r>
  <r>
    <n v="3759"/>
    <s v="Pared Down Productions"/>
    <s v="A production company specializing in small-scale musicals"/>
    <n v="4000"/>
    <n v="4409.7700000000004"/>
    <x v="0"/>
    <s v="US"/>
    <s v="USD"/>
    <n v="1440556553"/>
    <n v="1435372553"/>
    <b v="0"/>
    <n v="88"/>
    <b v="1"/>
    <s v="theater/musical"/>
    <n v="1.1024425000000002"/>
    <n v="50.11"/>
    <x v="1"/>
    <s v="musical"/>
    <x v="3744"/>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
    <x v="1"/>
    <s v="musical"/>
    <x v="3745"/>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7"/>
    <x v="1"/>
    <s v="musical"/>
    <x v="3746"/>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47"/>
    <d v="2015-07-08T19:31:29"/>
  </r>
  <r>
    <n v="3763"/>
    <s v="[title of show] â€” The Chicago Storefront Premiere"/>
    <s v="A musical about two guys writing a musical about...two guys writing a musical."/>
    <n v="5000"/>
    <n v="5000"/>
    <x v="0"/>
    <s v="US"/>
    <s v="USD"/>
    <n v="1427907626"/>
    <n v="1425319226"/>
    <b v="0"/>
    <n v="77"/>
    <b v="1"/>
    <s v="theater/musical"/>
    <n v="1"/>
    <n v="64.94"/>
    <x v="1"/>
    <s v="musical"/>
    <x v="3748"/>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6"/>
    <x v="1"/>
    <s v="musical"/>
    <x v="3749"/>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
    <x v="1"/>
    <s v="musical"/>
    <x v="3750"/>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3"/>
    <x v="1"/>
    <s v="musical"/>
    <x v="3751"/>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566"/>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39999999999995"/>
    <x v="1"/>
    <s v="musical"/>
    <x v="3752"/>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
    <x v="1"/>
    <s v="musical"/>
    <x v="3753"/>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54"/>
    <d v="2015-05-14T22:20:10"/>
  </r>
  <r>
    <n v="3771"/>
    <s v="COME OUT SWINGIN'!"/>
    <s v="I would like to make a demo recording of six songs from COME OUT SWINGIN'!"/>
    <n v="1000"/>
    <n v="1460"/>
    <x v="0"/>
    <s v="US"/>
    <s v="USD"/>
    <n v="1463529600"/>
    <n v="1462307652"/>
    <b v="0"/>
    <n v="38"/>
    <b v="1"/>
    <s v="theater/musical"/>
    <n v="1.46"/>
    <n v="38.42"/>
    <x v="1"/>
    <s v="musical"/>
    <x v="3755"/>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7"/>
    <x v="1"/>
    <s v="musical"/>
    <x v="3756"/>
    <d v="2016-11-08T14:48:26"/>
  </r>
  <r>
    <n v="3773"/>
    <s v="Dundee: A Hip-Hopera"/>
    <s v="A dramatic hip-hopera, inspired from monologues written by the performers."/>
    <n v="5000"/>
    <n v="5410"/>
    <x v="0"/>
    <s v="US"/>
    <s v="USD"/>
    <n v="1479175680"/>
    <n v="1476317247"/>
    <b v="0"/>
    <n v="57"/>
    <b v="1"/>
    <s v="theater/musical"/>
    <n v="1.0820000000000001"/>
    <n v="94.91"/>
    <x v="1"/>
    <s v="musical"/>
    <x v="3757"/>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58"/>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
    <x v="1"/>
    <s v="musical"/>
    <x v="3759"/>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2"/>
    <x v="1"/>
    <s v="musical"/>
    <x v="3760"/>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61"/>
    <d v="2014-09-05T02:40:21"/>
  </r>
  <r>
    <n v="3778"/>
    <s v="Give a Puppet a Hand"/>
    <s v="Sponsor an AVENUE Q puppet for The Barn Players April 2015 production."/>
    <n v="2400"/>
    <n v="2521"/>
    <x v="0"/>
    <s v="US"/>
    <s v="USD"/>
    <n v="1423942780"/>
    <n v="1418758780"/>
    <b v="0"/>
    <n v="36"/>
    <b v="1"/>
    <s v="theater/musical"/>
    <n v="1.0504166666666668"/>
    <n v="70.03"/>
    <x v="1"/>
    <s v="musical"/>
    <x v="3762"/>
    <d v="2014-12-16T19:39:40"/>
  </r>
  <r>
    <n v="3779"/>
    <s v="&quot;The Last Adam&quot; A New Musical, NYC reading"/>
    <s v="A fresh, re-telling of the Jesus story for a new generation."/>
    <n v="15000"/>
    <n v="15597"/>
    <x v="0"/>
    <s v="US"/>
    <s v="USD"/>
    <n v="1459010340"/>
    <n v="1456421940"/>
    <b v="0"/>
    <n v="115"/>
    <b v="1"/>
    <s v="theater/musical"/>
    <n v="1.0398000000000001"/>
    <n v="135.63"/>
    <x v="1"/>
    <s v="musical"/>
    <x v="3763"/>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64"/>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
    <x v="1"/>
    <s v="musical"/>
    <x v="3765"/>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
    <x v="1"/>
    <s v="musical"/>
    <x v="3766"/>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9999999999994"/>
    <x v="1"/>
    <s v="musical"/>
    <x v="3767"/>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68"/>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69"/>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
    <x v="1"/>
    <s v="musical"/>
    <x v="3770"/>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4"/>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71"/>
    <d v="2015-11-25T16:41:59"/>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72"/>
    <d v="2015-05-14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73"/>
    <d v="2016-10-23T16:00:23"/>
  </r>
  <r>
    <n v="3791"/>
    <s v="Spin! at The Cumming Playhouse"/>
    <s v="Spin! is an original musical comedy-drama presented by Blue Palm Productions."/>
    <n v="1500"/>
    <n v="0"/>
    <x v="2"/>
    <s v="US"/>
    <s v="USD"/>
    <n v="1404664592"/>
    <n v="1399480592"/>
    <b v="0"/>
    <n v="0"/>
    <b v="0"/>
    <s v="theater/musical"/>
    <n v="0"/>
    <e v="#DIV/0!"/>
    <x v="1"/>
    <s v="musical"/>
    <x v="3774"/>
    <d v="2014-05-07T16:36:32"/>
  </r>
  <r>
    <n v="3792"/>
    <s v="BorikÃ©n: The Show"/>
    <s v="A cultural and historic journey through Puerto Rico's music and dance!"/>
    <n v="12500"/>
    <n v="35"/>
    <x v="2"/>
    <s v="US"/>
    <s v="USD"/>
    <n v="1436957022"/>
    <n v="1434365022"/>
    <b v="0"/>
    <n v="2"/>
    <b v="0"/>
    <s v="theater/musical"/>
    <n v="2.8E-3"/>
    <n v="17.5"/>
    <x v="1"/>
    <s v="musical"/>
    <x v="3775"/>
    <d v="2015-06-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76"/>
    <d v="2014-11-25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77"/>
    <d v="2015-05-08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78"/>
    <d v="2015-07-16T10:28:1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79"/>
    <d v="2016-11-15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1"/>
    <x v="1"/>
    <s v="musical"/>
    <x v="3780"/>
    <d v="2015-03-21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81"/>
    <d v="2014-07-11T17:20:48"/>
  </r>
  <r>
    <n v="3799"/>
    <s v="A Story Once Told"/>
    <s v="An original musical on it's way to the stage in Minneapolis, MN. Feel free to ask any questions."/>
    <n v="10000"/>
    <n v="402"/>
    <x v="2"/>
    <s v="US"/>
    <s v="USD"/>
    <n v="1457734843"/>
    <n v="1455142843"/>
    <b v="0"/>
    <n v="4"/>
    <b v="0"/>
    <s v="theater/musical"/>
    <n v="4.02E-2"/>
    <n v="100.5"/>
    <x v="1"/>
    <s v="musical"/>
    <x v="3782"/>
    <d v="2016-02-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
    <x v="1"/>
    <s v="musical"/>
    <x v="3783"/>
    <d v="2014-12-09T17:41:2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
    <x v="1"/>
    <s v="musical"/>
    <x v="3784"/>
    <d v="2014-12-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785"/>
    <d v="2015-09-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786"/>
    <d v="2016-02-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787"/>
    <d v="2016-06-06T00:13:4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788"/>
    <d v="2014-07-29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789"/>
    <d v="2014-06-0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6"/>
    <x v="1"/>
    <s v="musical"/>
    <x v="3790"/>
    <d v="2015-03-27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7"/>
    <x v="1"/>
    <s v="plays"/>
    <x v="3791"/>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792"/>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4"/>
    <n v="70.23"/>
    <x v="1"/>
    <s v="plays"/>
    <x v="3793"/>
    <d v="2015-02-19T20:22:38"/>
  </r>
  <r>
    <n v="3811"/>
    <s v="The Merchant of Venice"/>
    <s v="The University of Exeter Shakespeare Society is touring its acclaimed show The Merchant of Venice to Stratford-upon-Avon!"/>
    <n v="250"/>
    <n v="825"/>
    <x v="0"/>
    <s v="GB"/>
    <s v="GBP"/>
    <n v="1464692400"/>
    <n v="1461769373"/>
    <b v="0"/>
    <n v="19"/>
    <b v="1"/>
    <s v="theater/plays"/>
    <n v="3.3"/>
    <n v="43.42"/>
    <x v="1"/>
    <s v="plays"/>
    <x v="3794"/>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
    <x v="1"/>
    <s v="plays"/>
    <x v="2551"/>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2"/>
    <x v="1"/>
    <s v="plays"/>
    <x v="3795"/>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
    <x v="1"/>
    <s v="plays"/>
    <x v="3532"/>
    <d v="2015-02-23T21:41:52"/>
  </r>
  <r>
    <n v="3815"/>
    <s v="The Canterbury Shakespeare Festival - first season"/>
    <s v="Come and help us make the Canterbury Shakespeare Festival a reality"/>
    <n v="1000"/>
    <n v="1000.01"/>
    <x v="0"/>
    <s v="GB"/>
    <s v="GBP"/>
    <n v="1440111600"/>
    <n v="1437545657"/>
    <b v="0"/>
    <n v="20"/>
    <b v="1"/>
    <s v="theater/plays"/>
    <n v="1.0000100000000001"/>
    <n v="50"/>
    <x v="1"/>
    <s v="plays"/>
    <x v="3796"/>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4"/>
    <x v="1"/>
    <s v="plays"/>
    <x v="3797"/>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798"/>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799"/>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
    <x v="1"/>
    <s v="plays"/>
    <x v="3800"/>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01"/>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0000000000006"/>
    <x v="1"/>
    <s v="plays"/>
    <x v="3802"/>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
    <x v="1"/>
    <s v="plays"/>
    <x v="3803"/>
    <d v="2015-11-21T20:06:57"/>
  </r>
  <r>
    <n v="3823"/>
    <s v="FEED"/>
    <s v="Feed, a new play by Garrett Markgraf (based on the novel by M.T. Anderson), Directed by Anna Marck at Oakland University."/>
    <n v="2500"/>
    <n v="2650"/>
    <x v="0"/>
    <s v="US"/>
    <s v="USD"/>
    <n v="1437364740"/>
    <n v="1434405044"/>
    <b v="0"/>
    <n v="41"/>
    <b v="1"/>
    <s v="theater/plays"/>
    <n v="1.06"/>
    <n v="64.63"/>
    <x v="1"/>
    <s v="plays"/>
    <x v="3804"/>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05"/>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06"/>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07"/>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59999999999994"/>
    <x v="1"/>
    <s v="plays"/>
    <x v="3808"/>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
    <x v="1"/>
    <s v="plays"/>
    <x v="3809"/>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10"/>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1"/>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
    <x v="1"/>
    <s v="plays"/>
    <x v="3812"/>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6"/>
    <x v="1"/>
    <s v="plays"/>
    <x v="3813"/>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4"/>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9"/>
    <x v="1"/>
    <s v="plays"/>
    <x v="3815"/>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16"/>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17"/>
    <d v="2016-07-02T22:14:12"/>
  </r>
  <r>
    <n v="3837"/>
    <s v="Farcical Elements Presents Boeing-Boeing"/>
    <s v="A high-flying French farce with the thrust of a well-tuned jet engine"/>
    <n v="2000"/>
    <n v="2042"/>
    <x v="0"/>
    <s v="GB"/>
    <s v="GBP"/>
    <n v="1435947758"/>
    <n v="1432837358"/>
    <b v="0"/>
    <n v="17"/>
    <b v="1"/>
    <s v="theater/plays"/>
    <n v="1.0209999999999999"/>
    <n v="120.12"/>
    <x v="1"/>
    <s v="plays"/>
    <x v="3818"/>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19"/>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20"/>
    <d v="2015-05-31T03:25:24"/>
  </r>
  <r>
    <n v="3840"/>
    <s v="Tonight I'll be April"/>
    <s v="A gritty play looking at a modern day relationship, highlighting issues of mental health and abuse suffered by men."/>
    <n v="1"/>
    <n v="65"/>
    <x v="0"/>
    <s v="GB"/>
    <s v="GBP"/>
    <n v="1459180229"/>
    <n v="1457023829"/>
    <b v="0"/>
    <n v="3"/>
    <b v="1"/>
    <s v="theater/plays"/>
    <n v="65"/>
    <n v="21.67"/>
    <x v="1"/>
    <s v="plays"/>
    <x v="3821"/>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5"/>
    <x v="1"/>
    <s v="plays"/>
    <x v="3822"/>
    <d v="2014-05-21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7"/>
    <x v="1"/>
    <s v="plays"/>
    <x v="3823"/>
    <d v="2014-04-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
    <x v="1"/>
    <s v="plays"/>
    <x v="3824"/>
    <d v="2014-05-07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25"/>
    <d v="2014-05-07T14:48:54"/>
  </r>
  <r>
    <n v="3845"/>
    <s v="Marilyn Madness &amp; Me"/>
    <s v="He met Marilyn. He became obsessed with Norma Jean. That changed everything._x000a__x000a_                                A play by Frank Furino"/>
    <n v="40000"/>
    <n v="842"/>
    <x v="2"/>
    <s v="US"/>
    <s v="USD"/>
    <n v="1443711774"/>
    <n v="1441119774"/>
    <b v="1"/>
    <n v="12"/>
    <b v="0"/>
    <s v="theater/plays"/>
    <n v="2.1049999999999999E-2"/>
    <n v="70.17"/>
    <x v="1"/>
    <s v="plays"/>
    <x v="3826"/>
    <d v="2015-09-01T15:02:54"/>
  </r>
  <r>
    <n v="3846"/>
    <s v="My Insane Shakespeare"/>
    <s v="My Insane Shakespeare. An original play by Arthur Elbakyan premiering October 13th at United Solo, New York City."/>
    <n v="7000"/>
    <n v="189"/>
    <x v="2"/>
    <s v="US"/>
    <s v="USD"/>
    <n v="1412405940"/>
    <n v="1409721542"/>
    <b v="1"/>
    <n v="8"/>
    <b v="0"/>
    <s v="theater/plays"/>
    <n v="2.7E-2"/>
    <n v="23.63"/>
    <x v="1"/>
    <s v="plays"/>
    <x v="3827"/>
    <d v="2014-09-03T05:19:02"/>
  </r>
  <r>
    <n v="3847"/>
    <s v="Madame X"/>
    <s v="The production of the original play &quot;Madame X&quot; by Amanda Davison. Inspired by the painting by John Singer Sargent."/>
    <n v="10500"/>
    <n v="1697"/>
    <x v="2"/>
    <s v="US"/>
    <s v="USD"/>
    <n v="1437283391"/>
    <n v="1433395391"/>
    <b v="1"/>
    <n v="9"/>
    <b v="0"/>
    <s v="theater/plays"/>
    <n v="0.16161904761904761"/>
    <n v="188.56"/>
    <x v="1"/>
    <s v="plays"/>
    <x v="3828"/>
    <d v="2015-06-04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
    <x v="1"/>
    <s v="plays"/>
    <x v="3829"/>
    <d v="2015-09-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59999999999994"/>
    <x v="1"/>
    <s v="plays"/>
    <x v="3830"/>
    <d v="2015-05-12T18:24:44"/>
  </r>
  <r>
    <n v="3850"/>
    <s v="The Vagina Monologues 2015"/>
    <s v="V-Day is a global activist movement to end violence against women and girls."/>
    <n v="1000"/>
    <n v="38"/>
    <x v="2"/>
    <s v="US"/>
    <s v="USD"/>
    <n v="1420081143"/>
    <n v="1417489143"/>
    <b v="1"/>
    <n v="4"/>
    <b v="0"/>
    <s v="theater/plays"/>
    <n v="3.7999999999999999E-2"/>
    <n v="9.5"/>
    <x v="1"/>
    <s v="plays"/>
    <x v="3831"/>
    <d v="2014-12-02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32"/>
    <d v="2015-06-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33"/>
    <d v="2015-03-02T04: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34"/>
    <d v="2014-07-28T20:09:38"/>
  </r>
  <r>
    <n v="3854"/>
    <s v="The Case Of Soghomon Tehlirian"/>
    <s v="A play dedicated to the 100th anniversary of the Armenian Genocide."/>
    <n v="11000"/>
    <n v="1788"/>
    <x v="2"/>
    <s v="US"/>
    <s v="USD"/>
    <n v="1431206058"/>
    <n v="1428614058"/>
    <b v="0"/>
    <n v="20"/>
    <b v="0"/>
    <s v="theater/plays"/>
    <n v="0.16254545454545455"/>
    <n v="89.4"/>
    <x v="1"/>
    <s v="plays"/>
    <x v="3835"/>
    <d v="2015-04-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36"/>
    <d v="2015-02-24T23: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37"/>
    <d v="2015-02-06T17: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38"/>
    <d v="2014-07-09T17:41:3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39"/>
    <d v="2015-05-04T10:20:44"/>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40"/>
    <d v="2014-05-30T21:26:47"/>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40000000000006"/>
    <x v="1"/>
    <s v="plays"/>
    <x v="3841"/>
    <d v="2014-07-13T15:51:50"/>
  </r>
  <r>
    <n v="3861"/>
    <s v="READY OR NOT HERE I COME"/>
    <s v="THE COMING OF THE LORD!"/>
    <n v="2000"/>
    <n v="100"/>
    <x v="2"/>
    <s v="US"/>
    <s v="USD"/>
    <n v="1415828820"/>
    <n v="1412258977"/>
    <b v="0"/>
    <n v="1"/>
    <b v="0"/>
    <s v="theater/plays"/>
    <n v="0.05"/>
    <n v="100"/>
    <x v="1"/>
    <s v="plays"/>
    <x v="3842"/>
    <d v="2014-10-02T14:09:37"/>
  </r>
  <r>
    <n v="3862"/>
    <s v="The Container Play"/>
    <s v="The hit immersive theatre experience of England comes to Corpus Christi!"/>
    <n v="7500"/>
    <n v="1"/>
    <x v="2"/>
    <s v="US"/>
    <s v="USD"/>
    <n v="1473699540"/>
    <n v="1472451356"/>
    <b v="0"/>
    <n v="1"/>
    <b v="0"/>
    <s v="theater/plays"/>
    <n v="1.3333333333333334E-4"/>
    <n v="1"/>
    <x v="1"/>
    <s v="plays"/>
    <x v="3843"/>
    <d v="2016-08-29T06:15:56"/>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44"/>
    <d v="2015-09-06T15: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45"/>
    <d v="2015-10-18T21: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3"/>
    <x v="1"/>
    <s v="plays"/>
    <x v="3846"/>
    <d v="2014-07-21T15:38:18"/>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47"/>
    <d v="2016-02-02T22:43:41"/>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48"/>
    <d v="2016-05-19T19:32:19"/>
  </r>
  <r>
    <n v="3868"/>
    <s v="1000 words (Canceled)"/>
    <s v="New collection of music by Scott Evan Davis!"/>
    <n v="5000"/>
    <n v="10"/>
    <x v="1"/>
    <s v="GB"/>
    <s v="GBP"/>
    <n v="1410191405"/>
    <n v="1408031405"/>
    <b v="0"/>
    <n v="1"/>
    <b v="0"/>
    <s v="theater/musical"/>
    <n v="2E-3"/>
    <n v="10"/>
    <x v="1"/>
    <s v="musical"/>
    <x v="3849"/>
    <d v="2014-08-14T15:50:05"/>
  </r>
  <r>
    <n v="3869"/>
    <s v="The Masturbation Musical (Canceled)"/>
    <s v="A Musical about 3 women who pursue their Pleasure and end up finding themselves."/>
    <n v="13111"/>
    <n v="452"/>
    <x v="1"/>
    <s v="US"/>
    <s v="USD"/>
    <n v="1426302660"/>
    <n v="1423761792"/>
    <b v="0"/>
    <n v="15"/>
    <b v="0"/>
    <s v="theater/musical"/>
    <n v="3.44748684310884E-2"/>
    <n v="30.13"/>
    <x v="1"/>
    <s v="musical"/>
    <x v="3850"/>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51"/>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
    <x v="1"/>
    <s v="musical"/>
    <x v="3852"/>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53"/>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54"/>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55"/>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56"/>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
    <x v="1"/>
    <s v="musical"/>
    <x v="3857"/>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
    <x v="1"/>
    <s v="musical"/>
    <x v="3858"/>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59"/>
    <d v="2015-05-30T19:39:06"/>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60"/>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5"/>
    <x v="1"/>
    <s v="musical"/>
    <x v="3792"/>
    <d v="2014-06-25T19:33:40"/>
  </r>
  <r>
    <n v="3881"/>
    <s v="My Real Mother's Name is... (Canceled)"/>
    <s v="A musical journey coming to the Blue Venue at the 2017 Orlando Fringe Festival!"/>
    <n v="500"/>
    <n v="25"/>
    <x v="1"/>
    <s v="US"/>
    <s v="USD"/>
    <n v="1487550399"/>
    <n v="1484958399"/>
    <b v="0"/>
    <n v="1"/>
    <b v="0"/>
    <s v="theater/musical"/>
    <n v="0.05"/>
    <n v="25"/>
    <x v="1"/>
    <s v="musical"/>
    <x v="3861"/>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62"/>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63"/>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64"/>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65"/>
    <d v="2016-04-09T22:49:51"/>
  </r>
  <r>
    <n v="3886"/>
    <s v="a (Canceled)"/>
    <n v="1"/>
    <n v="10000"/>
    <n v="0"/>
    <x v="1"/>
    <s v="AU"/>
    <s v="AUD"/>
    <n v="1418275702"/>
    <n v="1415683702"/>
    <b v="0"/>
    <n v="0"/>
    <b v="0"/>
    <s v="theater/musical"/>
    <n v="0"/>
    <e v="#DIV/0!"/>
    <x v="1"/>
    <s v="musical"/>
    <x v="3866"/>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67"/>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
    <x v="1"/>
    <s v="plays"/>
    <x v="3868"/>
    <d v="2017-01-27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
    <x v="1"/>
    <s v="plays"/>
    <x v="3869"/>
    <d v="2014-12-04T00:07:1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70"/>
    <d v="2015-06-16T18:12:24"/>
  </r>
  <r>
    <n v="3891"/>
    <s v="Out of the Box: A Mime Story"/>
    <s v="A comedy about a mime who dreams of becoming a stand up comedian."/>
    <n v="800"/>
    <n v="260"/>
    <x v="2"/>
    <s v="US"/>
    <s v="USD"/>
    <n v="1427086740"/>
    <n v="1424488244"/>
    <b v="0"/>
    <n v="7"/>
    <b v="0"/>
    <s v="theater/plays"/>
    <n v="0.32500000000000001"/>
    <n v="37.14"/>
    <x v="1"/>
    <s v="plays"/>
    <x v="3871"/>
    <d v="2015-02-21T03:10:44"/>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72"/>
    <d v="2014-08-16T15:39:17"/>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000000000001"/>
    <x v="1"/>
    <s v="plays"/>
    <x v="3873"/>
    <d v="2014-05-20T15:47:2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
    <x v="1"/>
    <s v="plays"/>
    <x v="3874"/>
    <d v="2016-11-05T23:00:12"/>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75"/>
    <d v="2015-01-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76"/>
    <d v="2014-06-03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77"/>
    <d v="2014-12-09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8"/>
    <x v="1"/>
    <s v="plays"/>
    <x v="3878"/>
    <d v="2015-07-08T11:34:3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79"/>
    <d v="2014-07-23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880"/>
    <d v="2015-05-12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881"/>
    <d v="2015-11-0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6"/>
    <x v="1"/>
    <s v="plays"/>
    <x v="3882"/>
    <d v="2016-10-20T11: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883"/>
    <d v="2015-07-01T00:16:05"/>
  </r>
  <r>
    <n v="3904"/>
    <s v="Black America from Prophets to Pimps"/>
    <s v="A play that will cover 4000 years of black history."/>
    <n v="10000"/>
    <n v="3"/>
    <x v="2"/>
    <s v="US"/>
    <s v="USD"/>
    <n v="1429074240"/>
    <n v="1427866200"/>
    <b v="0"/>
    <n v="2"/>
    <b v="0"/>
    <s v="theater/plays"/>
    <n v="2.9999999999999997E-4"/>
    <n v="1.5"/>
    <x v="1"/>
    <s v="plays"/>
    <x v="3884"/>
    <d v="2015-04-01T05:30: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
    <x v="1"/>
    <s v="plays"/>
    <x v="3885"/>
    <d v="2015-04-30T14:58:23"/>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3"/>
    <x v="1"/>
    <s v="plays"/>
    <x v="3886"/>
    <d v="2015-05-19T22:01:33"/>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887"/>
    <d v="2014-09-24T19:40:06"/>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888"/>
    <d v="2014-07-14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889"/>
    <d v="2014-08-12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7"/>
    <x v="1"/>
    <s v="plays"/>
    <x v="3890"/>
    <d v="2015-08-08T18:09:57"/>
  </r>
  <r>
    <n v="3911"/>
    <s v="Ministers of Grace"/>
    <s v="â€˜Ministers of Graceâ€™ imagines what the movie Ghostbusters would be like if written by William Shakespeare."/>
    <n v="8000"/>
    <n v="2993"/>
    <x v="2"/>
    <s v="US"/>
    <s v="USD"/>
    <n v="1417033777"/>
    <n v="1414438177"/>
    <b v="0"/>
    <n v="36"/>
    <b v="0"/>
    <s v="theater/plays"/>
    <n v="0.37412499999999999"/>
    <n v="83.14"/>
    <x v="1"/>
    <s v="plays"/>
    <x v="3891"/>
    <d v="2014-10-27T19: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892"/>
    <d v="2015-02-24T06:28:5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6000000000001"/>
    <x v="1"/>
    <s v="plays"/>
    <x v="3893"/>
    <d v="2015-10-31T05: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7"/>
    <x v="1"/>
    <s v="plays"/>
    <x v="3894"/>
    <d v="2015-04-20T19:39:16"/>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895"/>
    <d v="2016-05-02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896"/>
    <d v="2016-05-04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897"/>
    <d v="2014-08-12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898"/>
    <d v="2014-07-23T15:57:03"/>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899"/>
    <d v="2015-12-20T16:26:13"/>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00"/>
    <d v="2016-10-14T09: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01"/>
    <d v="2014-10-14T13:00:55"/>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7"/>
    <x v="1"/>
    <s v="plays"/>
    <x v="3902"/>
    <d v="2015-01-16T18:26:5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
    <x v="1"/>
    <s v="plays"/>
    <x v="3903"/>
    <d v="2015-03-12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04"/>
    <d v="2014-05-27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05"/>
    <d v="2014-06-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06"/>
    <d v="2014-11-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07"/>
    <d v="2014-07-10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08"/>
    <d v="2015-09-18T16:23:47"/>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6"/>
    <x v="1"/>
    <s v="plays"/>
    <x v="3909"/>
    <d v="2016-08-19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10"/>
    <d v="2016-03-04T08:07:48"/>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11"/>
    <d v="2015-08-12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12"/>
    <d v="2016-02-15T04: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
    <x v="1"/>
    <s v="plays"/>
    <x v="3913"/>
    <d v="2016-06-17T23:14:22"/>
  </r>
  <r>
    <n v="3934"/>
    <s v="&quot;A Measure of Normalcy&quot;"/>
    <s v="Lost youth and lost souls struggle to find meaning amid dingy basements, vanishing malls, and a bleak Midwestern summer."/>
    <n v="5000"/>
    <n v="550"/>
    <x v="2"/>
    <s v="US"/>
    <s v="USD"/>
    <n v="1443704400"/>
    <n v="1439827639"/>
    <b v="0"/>
    <n v="12"/>
    <b v="0"/>
    <s v="theater/plays"/>
    <n v="0.11"/>
    <n v="45.83"/>
    <x v="1"/>
    <s v="plays"/>
    <x v="3914"/>
    <d v="2015-08-17T16:07:19"/>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
    <x v="1"/>
    <s v="plays"/>
    <x v="3915"/>
    <d v="2015-08-05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16"/>
    <d v="2016-11-01T06: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17"/>
    <d v="2016-06-13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18"/>
    <d v="2015-05-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19"/>
    <d v="2014-10-03T09:36: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20"/>
    <d v="2014-11-18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21"/>
    <d v="2014-10-28T14:05:37"/>
  </r>
  <r>
    <n v="3942"/>
    <s v="Epic Proportions"/>
    <s v="In the 30's, two brothers, Benny and Phil, who go to the Arizona desert to be extras in a huge Biblical epic. Riotous comedy!"/>
    <n v="1200"/>
    <n v="0"/>
    <x v="2"/>
    <s v="US"/>
    <s v="USD"/>
    <n v="1434490914"/>
    <n v="1429306914"/>
    <b v="0"/>
    <n v="0"/>
    <b v="0"/>
    <s v="theater/plays"/>
    <n v="0"/>
    <e v="#DIV/0!"/>
    <x v="1"/>
    <s v="plays"/>
    <x v="3922"/>
    <d v="2015-04-17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8000000000001"/>
    <x v="1"/>
    <s v="plays"/>
    <x v="3923"/>
    <d v="2015-10-02T18:41:08"/>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24"/>
    <d v="2015-07-28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25"/>
    <d v="2015-04-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26"/>
    <d v="2015-01-27T20:00:22"/>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27"/>
    <d v="2016-09-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28"/>
    <d v="2014-07-09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
    <x v="1"/>
    <s v="plays"/>
    <x v="3929"/>
    <d v="2015-01-12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30"/>
    <d v="2016-03-10T16:51:2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31"/>
    <d v="2016-03-04T19: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32"/>
    <d v="2015-08-27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33"/>
    <d v="2016-06-29T01:09:46"/>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34"/>
    <d v="2014-05-15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3"/>
    <x v="1"/>
    <s v="plays"/>
    <x v="3935"/>
    <d v="2015-10-29T20: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36"/>
    <d v="2016-03-28T22:22:07"/>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37"/>
    <d v="2016-05-23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
    <x v="1"/>
    <s v="plays"/>
    <x v="3938"/>
    <d v="2014-06-26T22:48:32"/>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
    <x v="1"/>
    <s v="plays"/>
    <x v="3939"/>
    <d v="2014-08-29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40"/>
    <d v="2015-12-04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41"/>
    <d v="2014-04-1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42"/>
    <d v="2015-11-03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43"/>
    <d v="2015-10-19T0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44"/>
    <d v="2015-02-18T17: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45"/>
    <d v="2016-02-14T05: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46"/>
    <d v="2014-06-11T17:04:38"/>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47"/>
    <d v="2017-02-04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1"/>
    <x v="1"/>
    <s v="plays"/>
    <x v="3948"/>
    <d v="2016-03-23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7"/>
    <x v="1"/>
    <s v="plays"/>
    <x v="3949"/>
    <d v="2016-08-19T20:30:4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50"/>
    <d v="2016-03-18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7"/>
    <x v="1"/>
    <s v="plays"/>
    <x v="3951"/>
    <d v="2014-06-21T12:52:06"/>
  </r>
  <r>
    <n v="3972"/>
    <s v="Valkyrie Theatre Company"/>
    <s v="We're a horror based theatre company in Oklahoma City beginning our first season of shows."/>
    <n v="1000"/>
    <n v="211"/>
    <x v="2"/>
    <s v="US"/>
    <s v="USD"/>
    <n v="1423186634"/>
    <n v="1418002634"/>
    <b v="0"/>
    <n v="8"/>
    <b v="0"/>
    <s v="theater/plays"/>
    <n v="0.21099999999999999"/>
    <n v="26.38"/>
    <x v="1"/>
    <s v="plays"/>
    <x v="3952"/>
    <d v="2014-12-08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
    <x v="1"/>
    <s v="plays"/>
    <x v="3953"/>
    <d v="2016-04-09T16:25:1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
    <x v="1"/>
    <s v="plays"/>
    <x v="3954"/>
    <d v="2016-05-03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55"/>
    <d v="2016-06-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56"/>
    <d v="2014-07-10T20:36:01"/>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57"/>
    <d v="2016-06-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58"/>
    <d v="2014-12-02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29999999999998"/>
    <x v="1"/>
    <s v="plays"/>
    <x v="3959"/>
    <d v="2015-03-06T21:40:57"/>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90000000000006"/>
    <x v="1"/>
    <s v="plays"/>
    <x v="3960"/>
    <d v="2014-06-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61"/>
    <d v="2016-05-18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62"/>
    <d v="2015-05-08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
    <x v="1"/>
    <s v="plays"/>
    <x v="3963"/>
    <d v="2014-04-18T20:52: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64"/>
    <d v="2014-10-08T23:07:2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4"/>
    <x v="1"/>
    <s v="plays"/>
    <x v="3965"/>
    <d v="2016-01-30T16:58:4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4"/>
    <x v="1"/>
    <s v="plays"/>
    <x v="3966"/>
    <d v="2016-04-07T13:09:54"/>
  </r>
  <r>
    <n v="3987"/>
    <s v="Write Now 5"/>
    <s v="Write Now 5 is a new writing festival in south east London promoting new work from emerging playwrights."/>
    <n v="400"/>
    <n v="151"/>
    <x v="2"/>
    <s v="GB"/>
    <s v="GBP"/>
    <n v="1400278290"/>
    <n v="1399414290"/>
    <b v="0"/>
    <n v="13"/>
    <b v="0"/>
    <s v="theater/plays"/>
    <n v="0.3775"/>
    <n v="11.62"/>
    <x v="1"/>
    <s v="plays"/>
    <x v="3967"/>
    <d v="2014-05-06T22:11:30"/>
  </r>
  <r>
    <n v="3988"/>
    <s v="Folk-Tales: What Stories Do Your Folks Tell?"/>
    <s v="An evening of of stories based both in myth and truth."/>
    <n v="1500"/>
    <n v="32"/>
    <x v="2"/>
    <s v="US"/>
    <s v="USD"/>
    <n v="1440813413"/>
    <n v="1439517413"/>
    <b v="0"/>
    <n v="4"/>
    <b v="0"/>
    <s v="theater/plays"/>
    <n v="2.1333333333333333E-2"/>
    <n v="8"/>
    <x v="1"/>
    <s v="plays"/>
    <x v="3968"/>
    <d v="2015-08-14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69"/>
    <d v="2015-10-09T17: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70"/>
    <d v="2016-02-01T16:08:13"/>
  </r>
  <r>
    <n v="3991"/>
    <s v="NTACTheatre - North Texas Actor's Collaborative Theatre"/>
    <s v="North Texas first actor-driven theatre company needs your help"/>
    <n v="500"/>
    <n v="100"/>
    <x v="2"/>
    <s v="US"/>
    <s v="USD"/>
    <n v="1433086082"/>
    <n v="1430494082"/>
    <b v="0"/>
    <n v="1"/>
    <b v="0"/>
    <s v="theater/plays"/>
    <n v="0.2"/>
    <n v="100"/>
    <x v="1"/>
    <s v="plays"/>
    <x v="3971"/>
    <d v="2015-05-0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
    <x v="1"/>
    <s v="plays"/>
    <x v="3972"/>
    <d v="2015-10-12T22: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73"/>
    <d v="2015-04-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74"/>
    <d v="2014-06-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75"/>
    <d v="2015-01-15T16:24:37"/>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4"/>
    <x v="1"/>
    <s v="plays"/>
    <x v="3976"/>
    <d v="2014-11-07T06:24:24"/>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77"/>
    <d v="2015-03-06T09:23:41"/>
  </r>
  <r>
    <n v="3998"/>
    <s v="Forsaken Angels-A New Play"/>
    <s v="Forsaken Angels, a powerful new play by William Leary, author of DCMTA's Best Of 2014 Play Masquerade."/>
    <n v="1250"/>
    <n v="715"/>
    <x v="2"/>
    <s v="US"/>
    <s v="USD"/>
    <n v="1427580426"/>
    <n v="1424992026"/>
    <b v="0"/>
    <n v="12"/>
    <b v="0"/>
    <s v="theater/plays"/>
    <n v="0.57199999999999995"/>
    <n v="59.58"/>
    <x v="1"/>
    <s v="plays"/>
    <x v="3978"/>
    <d v="2015-02-26T23: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
    <x v="1"/>
    <s v="plays"/>
    <x v="3979"/>
    <d v="2014-07-22T19:53:18"/>
  </r>
  <r>
    <n v="4000"/>
    <s v="The Escorts"/>
    <s v="An Enticing Trip into the World of Assisted Dying"/>
    <n v="8000"/>
    <n v="10"/>
    <x v="2"/>
    <s v="US"/>
    <s v="USD"/>
    <n v="1462631358"/>
    <n v="1457450958"/>
    <b v="0"/>
    <n v="1"/>
    <b v="0"/>
    <s v="theater/plays"/>
    <n v="1.25E-3"/>
    <n v="10"/>
    <x v="1"/>
    <s v="plays"/>
    <x v="3980"/>
    <d v="2016-03-08T15: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6"/>
    <x v="1"/>
    <s v="plays"/>
    <x v="1748"/>
    <d v="2017-02-09T23:08:2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3981"/>
    <d v="2014-08-28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3982"/>
    <d v="2015-01-16T14:05:47"/>
  </r>
  <r>
    <n v="4004"/>
    <s v="South Florida Tours"/>
    <s v="Help Launch The Queen Into South Florida!"/>
    <n v="500"/>
    <n v="1"/>
    <x v="2"/>
    <s v="US"/>
    <s v="USD"/>
    <n v="1412740457"/>
    <n v="1410148457"/>
    <b v="0"/>
    <n v="1"/>
    <b v="0"/>
    <s v="theater/plays"/>
    <n v="2E-3"/>
    <n v="1"/>
    <x v="1"/>
    <s v="plays"/>
    <x v="3983"/>
    <d v="2014-09-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3984"/>
    <d v="2014-08-21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3985"/>
    <d v="2016-01-22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3986"/>
    <d v="2014-07-28T18:33:0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3987"/>
    <d v="2015-06-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3988"/>
    <d v="2014-07-31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
    <x v="1"/>
    <s v="plays"/>
    <x v="3989"/>
    <d v="2014-10-09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3990"/>
    <d v="2014-12-29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3991"/>
    <d v="2015-04-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3992"/>
    <d v="2015-01-17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3993"/>
    <d v="2016-02-19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3994"/>
    <d v="2015-06-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3995"/>
    <d v="2014-08-18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3996"/>
    <d v="2014-08-05T16:07:54"/>
  </r>
  <r>
    <n v="4018"/>
    <s v="Time Please Fringe"/>
    <s v="Funding for a production of Time Please at the Brighton Fringe 2017... and beyond."/>
    <n v="1500"/>
    <n v="130"/>
    <x v="2"/>
    <s v="GB"/>
    <s v="GBP"/>
    <n v="1475877108"/>
    <n v="1473285108"/>
    <b v="0"/>
    <n v="4"/>
    <b v="0"/>
    <s v="theater/plays"/>
    <n v="8.666666666666667E-2"/>
    <n v="32.5"/>
    <x v="1"/>
    <s v="plays"/>
    <x v="3997"/>
    <d v="2016-09-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3998"/>
    <d v="2016-02-17T16:13:16"/>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
    <x v="1"/>
    <s v="plays"/>
    <x v="3999"/>
    <d v="2015-02-22T04: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00"/>
    <d v="2014-08-27T21:52:38"/>
  </r>
  <r>
    <n v="4022"/>
    <s v="The Merchant of Venice as Shakespeare Heard It"/>
    <s v="Help us produce a video of the first Original Pronunciation Merchant of Venice."/>
    <n v="18000"/>
    <n v="12521"/>
    <x v="2"/>
    <s v="US"/>
    <s v="USD"/>
    <n v="1422759240"/>
    <n v="1418824867"/>
    <b v="0"/>
    <n v="197"/>
    <b v="0"/>
    <s v="theater/plays"/>
    <n v="0.69561111111111107"/>
    <n v="63.56"/>
    <x v="1"/>
    <s v="plays"/>
    <x v="4001"/>
    <d v="2014-12-17T14:01:07"/>
  </r>
  <r>
    <n v="4023"/>
    <s v="Forgive &amp; Forget"/>
    <s v="An original gospel stage play that explores the pain and hurt caused by those who struggle to forgive others!"/>
    <n v="7000"/>
    <n v="0"/>
    <x v="2"/>
    <s v="US"/>
    <s v="USD"/>
    <n v="1458860363"/>
    <n v="1454975963"/>
    <b v="0"/>
    <n v="0"/>
    <b v="0"/>
    <s v="theater/plays"/>
    <n v="0"/>
    <e v="#DIV/0!"/>
    <x v="1"/>
    <s v="plays"/>
    <x v="4002"/>
    <d v="2016-02-08T23: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03"/>
    <d v="2015-08-0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04"/>
    <d v="2015-05-27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05"/>
    <d v="2015-10-05T15: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
    <x v="1"/>
    <s v="plays"/>
    <x v="4006"/>
    <d v="2017-02-02T23:18:01"/>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07"/>
    <d v="2014-05-06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08"/>
    <d v="2015-11-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7"/>
    <x v="1"/>
    <s v="plays"/>
    <x v="4009"/>
    <d v="2016-01-05T15:43:1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10"/>
    <d v="2014-10-29T14: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11"/>
    <d v="2015-10-16T19: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
    <x v="1"/>
    <s v="plays"/>
    <x v="4012"/>
    <d v="2016-09-01T06:27:04"/>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13"/>
    <d v="2015-03-04T22:44:10"/>
  </r>
  <r>
    <n v="4035"/>
    <s v="The Lost Boy"/>
    <s v="&quot;Stories are where you go to look for the truth of your own life.&quot; (Frank Delaney)"/>
    <n v="10000"/>
    <n v="3685"/>
    <x v="2"/>
    <s v="US"/>
    <s v="USD"/>
    <n v="1413925887"/>
    <n v="1411333887"/>
    <b v="0"/>
    <n v="25"/>
    <b v="0"/>
    <s v="theater/plays"/>
    <n v="0.36849999999999999"/>
    <n v="147.4"/>
    <x v="1"/>
    <s v="plays"/>
    <x v="4014"/>
    <d v="2014-09-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6"/>
    <x v="1"/>
    <s v="plays"/>
    <x v="4015"/>
    <d v="2014-06-14T22:29:24"/>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16"/>
    <d v="2016-05-07T01:41:55"/>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17"/>
    <d v="2014-08-18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18"/>
    <d v="2015-10-28T16:06:07"/>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19"/>
    <d v="2015-05-20T05:33:24"/>
  </r>
  <r>
    <n v="4041"/>
    <s v="In the Land of Gold"/>
    <s v="A bold, colouful, vibrant play centred around the last remaining monarchy of Africa."/>
    <n v="5000"/>
    <n v="21"/>
    <x v="2"/>
    <s v="GB"/>
    <s v="GBP"/>
    <n v="1473160954"/>
    <n v="1467976954"/>
    <b v="0"/>
    <n v="2"/>
    <b v="0"/>
    <s v="theater/plays"/>
    <n v="4.1999999999999997E-3"/>
    <n v="10.5"/>
    <x v="1"/>
    <s v="plays"/>
    <x v="4020"/>
    <d v="2016-07-08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21"/>
    <d v="2014-12-22T02:01:04"/>
  </r>
  <r>
    <n v="4043"/>
    <s v="Not making potato salad here!"/>
    <s v="This could be my last play, need to bring my son out to see it before it's over.  Need to fly him here from BC"/>
    <n v="300"/>
    <n v="0"/>
    <x v="2"/>
    <s v="CA"/>
    <s v="CAD"/>
    <n v="1416524325"/>
    <n v="1415228325"/>
    <b v="0"/>
    <n v="0"/>
    <b v="0"/>
    <s v="theater/plays"/>
    <n v="0"/>
    <e v="#DIV/0!"/>
    <x v="1"/>
    <s v="plays"/>
    <x v="4022"/>
    <d v="2014-11-05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23"/>
    <d v="2015-03-11T05:16:22"/>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24"/>
    <d v="2014-07-22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
    <x v="1"/>
    <s v="plays"/>
    <x v="4025"/>
    <d v="2014-09-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26"/>
    <d v="2014-12-18T00:32:23"/>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9999999999997"/>
    <x v="1"/>
    <s v="plays"/>
    <x v="4027"/>
    <d v="2016-03-07T12: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28"/>
    <d v="2015-06-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29"/>
    <d v="2014-09-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30"/>
    <d v="2014-05-02T19:26:37"/>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2"/>
    <x v="1"/>
    <s v="plays"/>
    <x v="4031"/>
    <d v="2014-08-14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32"/>
    <d v="2014-10-16T16:33:48"/>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33"/>
    <d v="2016-08-31T20:11:25"/>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
    <x v="1"/>
    <s v="plays"/>
    <x v="4034"/>
    <d v="2014-05-20T15:33:51"/>
  </r>
  <r>
    <n v="4056"/>
    <s v="American Pride"/>
    <s v="American Pride is a play centered on the Poetry of one Iraq War veteran, and follows her journey through war and back home."/>
    <n v="1500"/>
    <n v="795"/>
    <x v="2"/>
    <s v="US"/>
    <s v="USD"/>
    <n v="1467575940"/>
    <n v="1465856639"/>
    <b v="0"/>
    <n v="9"/>
    <b v="0"/>
    <s v="theater/plays"/>
    <n v="0.53"/>
    <n v="88.33"/>
    <x v="1"/>
    <s v="plays"/>
    <x v="4035"/>
    <d v="2016-06-13T22:23:59"/>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999999999999"/>
    <x v="1"/>
    <s v="plays"/>
    <x v="4036"/>
    <d v="2015-11-02T23:14:4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3268"/>
    <d v="2016-03-17T01:27:24"/>
  </r>
  <r>
    <n v="4059"/>
    <s v="The Million Dollar Shot"/>
    <s v="A very Canadian children's play inspired by the tradition of British pantomimes like Aladdin, and the Nutcracker."/>
    <n v="10000"/>
    <n v="250"/>
    <x v="2"/>
    <s v="CA"/>
    <s v="CAD"/>
    <n v="1410836400"/>
    <n v="1408116152"/>
    <b v="0"/>
    <n v="7"/>
    <b v="0"/>
    <s v="theater/plays"/>
    <n v="2.5000000000000001E-2"/>
    <n v="35.71"/>
    <x v="1"/>
    <s v="plays"/>
    <x v="4037"/>
    <d v="2014-08-15T15:22:32"/>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38"/>
    <d v="2014-05-20T16:40:56"/>
  </r>
  <r>
    <n v="4061"/>
    <s v="PRODUCE the Stage Play SKYLAR'S SYNDROME by Gavin Kayner"/>
    <s v="SKYLAR'S SYNDROME is a tremendous psychodrama by master playwright Gavin Kayner!"/>
    <n v="525"/>
    <n v="0"/>
    <x v="2"/>
    <s v="US"/>
    <s v="USD"/>
    <n v="1461205423"/>
    <n v="1456025023"/>
    <b v="0"/>
    <n v="0"/>
    <b v="0"/>
    <s v="theater/plays"/>
    <n v="0"/>
    <e v="#DIV/0!"/>
    <x v="1"/>
    <s v="plays"/>
    <x v="4039"/>
    <d v="2016-02-21T03: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000000000001"/>
    <x v="1"/>
    <s v="plays"/>
    <x v="4040"/>
    <d v="2016-06-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41"/>
    <d v="2014-05-28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7"/>
    <x v="1"/>
    <s v="plays"/>
    <x v="4042"/>
    <d v="2015-03-30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43"/>
    <d v="2014-07-13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44"/>
    <d v="2016-04-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2"/>
    <x v="1"/>
    <s v="plays"/>
    <x v="4045"/>
    <d v="2015-08-19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46"/>
    <d v="2016-12-14T23:07:35"/>
  </r>
  <r>
    <n v="4069"/>
    <s v="The Pendulum Swings"/>
    <s v="'The Pendulum Swings' is a three-act dark comedy that sees Frank and Michael await their execution on Death Row."/>
    <n v="1250"/>
    <n v="430"/>
    <x v="2"/>
    <s v="GB"/>
    <s v="GBP"/>
    <n v="1425124800"/>
    <n v="1421596356"/>
    <b v="0"/>
    <n v="13"/>
    <b v="0"/>
    <s v="theater/plays"/>
    <n v="0.34399999999999997"/>
    <n v="33.08"/>
    <x v="1"/>
    <s v="plays"/>
    <x v="4047"/>
    <d v="2015-01-18T15:52:36"/>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48"/>
    <d v="2015-01-27T16:00:2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49"/>
    <d v="2016-11-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50"/>
    <d v="2014-06-22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51"/>
    <d v="2015-03-15T08:17:06"/>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52"/>
    <d v="2015-10-06T13: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1"/>
    <x v="1"/>
    <s v="plays"/>
    <x v="4053"/>
    <d v="2014-05-20T01:06:09"/>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54"/>
    <d v="2014-09-23T19:05:49"/>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55"/>
    <d v="2016-11-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56"/>
    <d v="2016-12-28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57"/>
    <d v="2016-05-20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58"/>
    <d v="2016-05-21T16:45: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7"/>
    <x v="1"/>
    <s v="plays"/>
    <x v="4059"/>
    <d v="2015-02-06T13: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60"/>
    <d v="2015-10-30T04:32:33"/>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61"/>
    <d v="2015-12-15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62"/>
    <d v="2016-09-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63"/>
    <d v="2015-02-23T14:29:3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64"/>
    <d v="2015-10-27T22:34:59"/>
  </r>
  <r>
    <n v="4087"/>
    <s v="Stage Production &quot;The Nail Shop&quot;"/>
    <s v="Comedy Stage Play"/>
    <n v="9600"/>
    <n v="0"/>
    <x v="2"/>
    <s v="US"/>
    <s v="USD"/>
    <n v="1468777786"/>
    <n v="1466185786"/>
    <b v="0"/>
    <n v="0"/>
    <b v="0"/>
    <s v="theater/plays"/>
    <n v="0"/>
    <e v="#DIV/0!"/>
    <x v="1"/>
    <s v="plays"/>
    <x v="4065"/>
    <d v="2016-06-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66"/>
    <d v="2014-12-17T14:42:0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67"/>
    <d v="2015-04-28T17:34:48"/>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7"/>
    <x v="1"/>
    <s v="plays"/>
    <x v="4068"/>
    <d v="2015-07-24T16:08:57"/>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69"/>
    <d v="2014-12-17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70"/>
    <d v="2015-02-04T04: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71"/>
    <d v="2015-06-23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72"/>
    <d v="2014-09-08T02:05:00"/>
  </r>
  <r>
    <n v="4095"/>
    <s v="LOPE ENAMORADO"/>
    <s v="Proyecto teatral dirigido por MartÃ­n Acosta que habla y reflexiona sobre el amor y su naturaleza."/>
    <n v="30000"/>
    <n v="800"/>
    <x v="2"/>
    <s v="MX"/>
    <s v="MXN"/>
    <n v="1482108350"/>
    <n v="1479516350"/>
    <b v="0"/>
    <n v="1"/>
    <b v="0"/>
    <s v="theater/plays"/>
    <n v="2.6666666666666668E-2"/>
    <n v="800"/>
    <x v="1"/>
    <s v="plays"/>
    <x v="4073"/>
    <d v="2016-11-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74"/>
    <d v="2017-01-15T12:43:3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75"/>
    <d v="2015-12-06T19:47:17"/>
  </r>
  <r>
    <n v="4098"/>
    <s v="Life is simple"/>
    <s v="Community Youth play, written by and performed by the youth about finding joy in the simple things in life"/>
    <n v="75000"/>
    <n v="0"/>
    <x v="2"/>
    <s v="US"/>
    <s v="USD"/>
    <n v="1465060797"/>
    <n v="1462468797"/>
    <b v="0"/>
    <n v="0"/>
    <b v="0"/>
    <s v="theater/plays"/>
    <n v="0"/>
    <e v="#DIV/0!"/>
    <x v="1"/>
    <s v="plays"/>
    <x v="4076"/>
    <d v="2016-05-05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77"/>
    <d v="2016-07-19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078"/>
    <d v="2014-10-1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079"/>
    <d v="2016-12-26T21:41:22"/>
  </r>
  <r>
    <n v="4102"/>
    <s v="4th Wall Theatre Project"/>
    <s v="Local Community theater to get up and running in the Idaho Falls area. Something new, something different!"/>
    <n v="500"/>
    <n v="137"/>
    <x v="2"/>
    <s v="US"/>
    <s v="USD"/>
    <n v="1463343673"/>
    <n v="1460751673"/>
    <b v="0"/>
    <n v="6"/>
    <b v="0"/>
    <s v="theater/plays"/>
    <n v="0.27400000000000002"/>
    <n v="22.83"/>
    <x v="1"/>
    <s v="plays"/>
    <x v="4080"/>
    <d v="2016-04-15T20:21:13"/>
  </r>
  <r>
    <n v="4103"/>
    <s v="Weather Men"/>
    <s v="Weather Men is a play, written by Nathan Black.  A comedy/drama that explores the question of 'why people stay together?'"/>
    <n v="1000"/>
    <n v="100"/>
    <x v="2"/>
    <s v="US"/>
    <s v="USD"/>
    <n v="1440613920"/>
    <n v="1435953566"/>
    <b v="0"/>
    <n v="6"/>
    <b v="0"/>
    <s v="theater/plays"/>
    <n v="0.1"/>
    <n v="16.670000000000002"/>
    <x v="1"/>
    <s v="plays"/>
    <x v="4081"/>
    <d v="2015-07-03T19:59:26"/>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9"/>
    <x v="1"/>
    <s v="plays"/>
    <x v="4082"/>
    <d v="2016-09-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
    <x v="1"/>
    <s v="plays"/>
    <x v="4083"/>
    <d v="2016-11-23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7"/>
    <x v="1"/>
    <s v="plays"/>
    <x v="4084"/>
    <d v="2015-02-18T01:1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085"/>
    <d v="2014-09-01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086"/>
    <d v="2017-02-01T00:45:37"/>
  </r>
  <r>
    <n v="4109"/>
    <s v="Jack the Lad"/>
    <s v="Jack the Lad - a new play that explores how far the boundaries of friendship will stretch when morality and loyalties clash."/>
    <n v="500"/>
    <n v="0"/>
    <x v="2"/>
    <s v="GB"/>
    <s v="GBP"/>
    <n v="1448805404"/>
    <n v="1446209804"/>
    <b v="0"/>
    <n v="0"/>
    <b v="0"/>
    <s v="theater/plays"/>
    <n v="0"/>
    <e v="#DIV/0!"/>
    <x v="1"/>
    <s v="plays"/>
    <x v="4087"/>
    <d v="2015-10-30T12: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
    <x v="1"/>
    <s v="plays"/>
    <x v="4088"/>
    <d v="2016-05-22T15:02:31"/>
  </r>
  <r>
    <n v="4111"/>
    <s v="REBORN IN LOVE"/>
    <s v="REBORN IN LOVE is the sequel to REBORN FROM ABOVE: A Tale of Eternal Love.  This is part two, of a One-Act play series."/>
    <n v="3000"/>
    <n v="94"/>
    <x v="2"/>
    <s v="US"/>
    <s v="USD"/>
    <n v="1424747740"/>
    <n v="1422155740"/>
    <b v="0"/>
    <n v="6"/>
    <b v="0"/>
    <s v="theater/plays"/>
    <n v="3.1333333333333331E-2"/>
    <n v="15.67"/>
    <x v="1"/>
    <s v="plays"/>
    <x v="4089"/>
    <d v="2015-01-25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090"/>
    <d v="2016-01-31T22:43:0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091"/>
    <d v="2015-12-20T13:4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F7BBEB-C440-E44B-8F61-D94639E35364}"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pivotFields count="18">
    <pivotField showAll="0"/>
    <pivotField showAll="0"/>
    <pivotField showAll="0"/>
    <pivotField showAll="0"/>
    <pivotField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s>
  <rowFields count="1">
    <field x="5"/>
  </rowFields>
  <rowItems count="5">
    <i>
      <x/>
    </i>
    <i>
      <x v="1"/>
    </i>
    <i>
      <x v="2"/>
    </i>
    <i>
      <x v="3"/>
    </i>
    <i t="grand">
      <x/>
    </i>
  </rowItems>
  <colItems count="1">
    <i/>
  </colItems>
  <dataFields count="1">
    <dataField name="Count of state" fld="5"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5FC06F-8535-D54F-90E4-E840ADFB6A5E}"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8" firstHeaderRow="1" firstDataRow="1" firstDataCol="1" rowPageCount="1" colPageCount="1"/>
  <pivotFields count="18">
    <pivotField showAll="0"/>
    <pivotField showAll="0"/>
    <pivotField showAll="0"/>
    <pivotField showAll="0"/>
    <pivotField showAll="0"/>
    <pivotField axis="axisRow"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showAll="0"/>
  </pivotFields>
  <rowFields count="1">
    <field x="5"/>
  </rowFields>
  <rowItems count="5">
    <i>
      <x/>
    </i>
    <i>
      <x v="1"/>
    </i>
    <i>
      <x v="2"/>
    </i>
    <i>
      <x v="3"/>
    </i>
    <i t="grand">
      <x/>
    </i>
  </rowItems>
  <colItems count="1">
    <i/>
  </colItems>
  <pageFields count="1">
    <pageField fld="6" hier="-1"/>
  </pageFields>
  <dataFields count="1">
    <dataField name="Count of state" fld="5"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885ED9-A985-084B-8210-BD1EB40FF17B}"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46" firstHeaderRow="1" firstDataRow="2" firstDataCol="1"/>
  <pivotFields count="18">
    <pivotField showAll="0"/>
    <pivotField showAll="0"/>
    <pivotField showAll="0"/>
    <pivotField showAll="0"/>
    <pivotField showAll="0"/>
    <pivotField axis="axisCol"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ub-Category" fld="17"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86BAEA-C3B8-DF45-947C-1FB4203E750E}"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46" firstHeaderRow="1" firstDataRow="1" firstDataCol="1" rowPageCount="2" colPageCount="1"/>
  <pivotFields count="18">
    <pivotField showAll="0"/>
    <pivotField showAll="0"/>
    <pivotField showAll="0"/>
    <pivotField showAll="0"/>
    <pivotField showAll="0"/>
    <pivotField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pageFields count="2">
    <pageField fld="6" hier="-1"/>
    <pageField fld="16" hier="-1"/>
  </pageFields>
  <dataFields count="1">
    <dataField name="Count of Sub-Category" fld="17" subtotal="count" baseField="0" baseItem="0" numFmtId="3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F98BDE-A7A1-3B43-B500-9CA7B53DD5F4}" name="PivotTable1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0"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5">
    <i>
      <x v="1"/>
    </i>
    <i>
      <x v="2"/>
    </i>
    <i>
      <x v="3"/>
    </i>
    <i>
      <x v="4"/>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formats count="3">
    <format dxfId="10">
      <pivotArea outline="0" collapsedLevelsAreSubtotals="1" fieldPosition="0"/>
    </format>
    <format dxfId="9">
      <pivotArea dataOnly="0" labelOnly="1" fieldPosition="0">
        <references count="1">
          <reference field="5" count="0"/>
        </references>
      </pivotArea>
    </format>
    <format dxfId="8">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31DA0-58C0-D042-B3AF-FA97384D08F7}">
  <sheetPr codeName="Sheet1"/>
  <dimension ref="A1:C95"/>
  <sheetViews>
    <sheetView topLeftCell="A29" workbookViewId="0">
      <selection activeCell="A23" sqref="A23"/>
    </sheetView>
  </sheetViews>
  <sheetFormatPr baseColWidth="10" defaultRowHeight="15" x14ac:dyDescent="0.2"/>
  <cols>
    <col min="1" max="16384" width="10.83203125" style="9"/>
  </cols>
  <sheetData>
    <row r="1" spans="1:3" ht="16" x14ac:dyDescent="0.2">
      <c r="C1" s="10" t="s">
        <v>8364</v>
      </c>
    </row>
    <row r="3" spans="1:3" ht="16" x14ac:dyDescent="0.2">
      <c r="C3" s="10" t="s">
        <v>8365</v>
      </c>
    </row>
    <row r="5" spans="1:3" ht="16" x14ac:dyDescent="0.2">
      <c r="C5" s="11" t="s">
        <v>8366</v>
      </c>
    </row>
    <row r="7" spans="1:3" ht="16" x14ac:dyDescent="0.2">
      <c r="C7" s="11" t="s">
        <v>8367</v>
      </c>
    </row>
    <row r="9" spans="1:3" ht="16" x14ac:dyDescent="0.2">
      <c r="C9" s="10" t="s">
        <v>8368</v>
      </c>
    </row>
    <row r="11" spans="1:3" ht="16" x14ac:dyDescent="0.2">
      <c r="C11" s="11" t="s">
        <v>8373</v>
      </c>
    </row>
    <row r="13" spans="1:3" ht="16" x14ac:dyDescent="0.2">
      <c r="C13" s="11" t="s">
        <v>8369</v>
      </c>
    </row>
    <row r="15" spans="1:3" ht="16" x14ac:dyDescent="0.2">
      <c r="A15" s="9" t="s">
        <v>8422</v>
      </c>
      <c r="B15" s="9" t="s">
        <v>8450</v>
      </c>
      <c r="C15" s="11" t="s">
        <v>8374</v>
      </c>
    </row>
    <row r="17" spans="1:3" ht="16" x14ac:dyDescent="0.2">
      <c r="A17" s="9" t="s">
        <v>8422</v>
      </c>
      <c r="B17" s="9" t="s">
        <v>8450</v>
      </c>
      <c r="C17" s="11" t="s">
        <v>8375</v>
      </c>
    </row>
    <row r="19" spans="1:3" ht="16" x14ac:dyDescent="0.2">
      <c r="A19" s="9" t="s">
        <v>8422</v>
      </c>
      <c r="B19" s="9" t="s">
        <v>8450</v>
      </c>
      <c r="C19" s="11" t="s">
        <v>8376</v>
      </c>
    </row>
    <row r="21" spans="1:3" ht="16" x14ac:dyDescent="0.2">
      <c r="A21" s="9" t="s">
        <v>8422</v>
      </c>
      <c r="B21" s="9" t="s">
        <v>8450</v>
      </c>
      <c r="C21" s="11" t="s">
        <v>8377</v>
      </c>
    </row>
    <row r="23" spans="1:3" ht="16" x14ac:dyDescent="0.2">
      <c r="A23" s="9" t="s">
        <v>8422</v>
      </c>
      <c r="B23" s="9" t="s">
        <v>8450</v>
      </c>
      <c r="C23" s="11" t="s">
        <v>8378</v>
      </c>
    </row>
    <row r="25" spans="1:3" ht="16" x14ac:dyDescent="0.2">
      <c r="C25" s="11" t="s">
        <v>8379</v>
      </c>
    </row>
    <row r="27" spans="1:3" ht="16" x14ac:dyDescent="0.2">
      <c r="A27" s="9" t="s">
        <v>8422</v>
      </c>
      <c r="B27" s="9" t="s">
        <v>8451</v>
      </c>
      <c r="C27" s="11" t="s">
        <v>8380</v>
      </c>
    </row>
    <row r="29" spans="1:3" ht="16" x14ac:dyDescent="0.2">
      <c r="A29" s="9" t="s">
        <v>8422</v>
      </c>
      <c r="B29" s="9" t="s">
        <v>8452</v>
      </c>
      <c r="C29" s="11" t="s">
        <v>8381</v>
      </c>
    </row>
    <row r="31" spans="1:3" ht="16" x14ac:dyDescent="0.2">
      <c r="C31" s="11" t="s">
        <v>8382</v>
      </c>
    </row>
    <row r="33" spans="1:3" ht="16" x14ac:dyDescent="0.2">
      <c r="A33" s="9" t="s">
        <v>8422</v>
      </c>
      <c r="B33" s="9" t="s">
        <v>8453</v>
      </c>
      <c r="C33" s="11" t="s">
        <v>8383</v>
      </c>
    </row>
    <row r="35" spans="1:3" ht="16" x14ac:dyDescent="0.2">
      <c r="A35" s="9" t="s">
        <v>8422</v>
      </c>
      <c r="B35" s="9" t="s">
        <v>8454</v>
      </c>
      <c r="C35" s="11" t="s">
        <v>8384</v>
      </c>
    </row>
    <row r="37" spans="1:3" ht="16" x14ac:dyDescent="0.2">
      <c r="C37" s="11" t="s">
        <v>8385</v>
      </c>
    </row>
    <row r="39" spans="1:3" ht="16" x14ac:dyDescent="0.2">
      <c r="A39" s="9" t="s">
        <v>8422</v>
      </c>
      <c r="B39" s="9" t="s">
        <v>8450</v>
      </c>
      <c r="C39" s="11" t="s">
        <v>8386</v>
      </c>
    </row>
    <row r="41" spans="1:3" ht="16" x14ac:dyDescent="0.2">
      <c r="A41" s="9" t="s">
        <v>8422</v>
      </c>
      <c r="B41" s="9" t="s">
        <v>8450</v>
      </c>
      <c r="C41" s="11" t="s">
        <v>8387</v>
      </c>
    </row>
    <row r="43" spans="1:3" ht="16" x14ac:dyDescent="0.2">
      <c r="C43" s="11" t="s">
        <v>8388</v>
      </c>
    </row>
    <row r="45" spans="1:3" ht="16" x14ac:dyDescent="0.2">
      <c r="A45" s="9" t="s">
        <v>8422</v>
      </c>
      <c r="B45" s="9" t="s">
        <v>8460</v>
      </c>
      <c r="C45" s="11" t="s">
        <v>8389</v>
      </c>
    </row>
    <row r="47" spans="1:3" ht="16" x14ac:dyDescent="0.2">
      <c r="C47" s="11" t="s">
        <v>8390</v>
      </c>
    </row>
    <row r="49" spans="1:3" ht="16" x14ac:dyDescent="0.2">
      <c r="A49" s="9" t="s">
        <v>8422</v>
      </c>
      <c r="B49" s="9" t="s">
        <v>8461</v>
      </c>
      <c r="C49" s="11" t="s">
        <v>8391</v>
      </c>
    </row>
    <row r="51" spans="1:3" ht="16" x14ac:dyDescent="0.2">
      <c r="C51" s="11" t="s">
        <v>8392</v>
      </c>
    </row>
    <row r="52" spans="1:3" ht="16" x14ac:dyDescent="0.2">
      <c r="C52" s="11" t="s">
        <v>8393</v>
      </c>
    </row>
    <row r="53" spans="1:3" ht="16" x14ac:dyDescent="0.2">
      <c r="C53" s="11" t="s">
        <v>8394</v>
      </c>
    </row>
    <row r="55" spans="1:3" ht="16" x14ac:dyDescent="0.2">
      <c r="C55" s="10" t="s">
        <v>8370</v>
      </c>
    </row>
    <row r="57" spans="1:3" ht="16" x14ac:dyDescent="0.2">
      <c r="A57" s="9" t="s">
        <v>8422</v>
      </c>
      <c r="B57" s="9" t="s">
        <v>8449</v>
      </c>
      <c r="C57" s="11" t="s">
        <v>8395</v>
      </c>
    </row>
    <row r="59" spans="1:3" ht="16" x14ac:dyDescent="0.2">
      <c r="C59" s="11" t="s">
        <v>8396</v>
      </c>
    </row>
    <row r="60" spans="1:3" ht="16" x14ac:dyDescent="0.2">
      <c r="C60" s="11" t="s">
        <v>8397</v>
      </c>
    </row>
    <row r="61" spans="1:3" ht="16" x14ac:dyDescent="0.2">
      <c r="C61" s="11" t="s">
        <v>8398</v>
      </c>
    </row>
    <row r="62" spans="1:3" ht="16" x14ac:dyDescent="0.2">
      <c r="C62" s="11" t="s">
        <v>8399</v>
      </c>
    </row>
    <row r="63" spans="1:3" ht="16" x14ac:dyDescent="0.2">
      <c r="C63" s="11" t="s">
        <v>8400</v>
      </c>
    </row>
    <row r="64" spans="1:3" ht="16" x14ac:dyDescent="0.2">
      <c r="C64" s="11" t="s">
        <v>8401</v>
      </c>
    </row>
    <row r="65" spans="1:3" ht="16" x14ac:dyDescent="0.2">
      <c r="C65" s="11" t="s">
        <v>8402</v>
      </c>
    </row>
    <row r="66" spans="1:3" ht="16" x14ac:dyDescent="0.2">
      <c r="C66" s="11" t="s">
        <v>8403</v>
      </c>
    </row>
    <row r="68" spans="1:3" ht="16" x14ac:dyDescent="0.2">
      <c r="A68" s="9" t="s">
        <v>8422</v>
      </c>
      <c r="B68" s="9" t="s">
        <v>8449</v>
      </c>
      <c r="C68" s="11" t="s">
        <v>8404</v>
      </c>
    </row>
    <row r="70" spans="1:3" ht="16" x14ac:dyDescent="0.2">
      <c r="C70" s="11" t="s">
        <v>8405</v>
      </c>
    </row>
    <row r="71" spans="1:3" ht="16" x14ac:dyDescent="0.2">
      <c r="C71" s="11" t="s">
        <v>8406</v>
      </c>
    </row>
    <row r="72" spans="1:3" ht="16" x14ac:dyDescent="0.2">
      <c r="C72" s="11" t="s">
        <v>8407</v>
      </c>
    </row>
    <row r="73" spans="1:3" ht="16" x14ac:dyDescent="0.2">
      <c r="C73" s="11" t="s">
        <v>8408</v>
      </c>
    </row>
    <row r="74" spans="1:3" ht="16" x14ac:dyDescent="0.2">
      <c r="C74" s="11" t="s">
        <v>8409</v>
      </c>
    </row>
    <row r="75" spans="1:3" ht="16" x14ac:dyDescent="0.2">
      <c r="C75" s="11" t="s">
        <v>8410</v>
      </c>
    </row>
    <row r="76" spans="1:3" ht="16" x14ac:dyDescent="0.2">
      <c r="C76" s="11" t="s">
        <v>8411</v>
      </c>
    </row>
    <row r="77" spans="1:3" ht="16" x14ac:dyDescent="0.2">
      <c r="C77" s="11" t="s">
        <v>8412</v>
      </c>
    </row>
    <row r="78" spans="1:3" ht="16" x14ac:dyDescent="0.2">
      <c r="C78" s="11" t="s">
        <v>8413</v>
      </c>
    </row>
    <row r="79" spans="1:3" ht="16" x14ac:dyDescent="0.2">
      <c r="C79" s="11" t="s">
        <v>8414</v>
      </c>
    </row>
    <row r="80" spans="1:3" ht="16" x14ac:dyDescent="0.2">
      <c r="C80" s="11" t="s">
        <v>8415</v>
      </c>
    </row>
    <row r="81" spans="1:3" ht="16" x14ac:dyDescent="0.2">
      <c r="C81" s="11" t="s">
        <v>8416</v>
      </c>
    </row>
    <row r="83" spans="1:3" ht="16" x14ac:dyDescent="0.2">
      <c r="C83" s="11" t="s">
        <v>8417</v>
      </c>
    </row>
    <row r="85" spans="1:3" ht="16" x14ac:dyDescent="0.2">
      <c r="A85" s="9" t="s">
        <v>8422</v>
      </c>
      <c r="B85" s="9" t="s">
        <v>8449</v>
      </c>
      <c r="C85" s="11" t="s">
        <v>8418</v>
      </c>
    </row>
    <row r="87" spans="1:3" ht="16" x14ac:dyDescent="0.2">
      <c r="A87" s="9" t="s">
        <v>8422</v>
      </c>
      <c r="B87" s="9" t="s">
        <v>8449</v>
      </c>
      <c r="C87" s="11" t="s">
        <v>8419</v>
      </c>
    </row>
    <row r="89" spans="1:3" ht="16" x14ac:dyDescent="0.2">
      <c r="A89" s="9" t="s">
        <v>8422</v>
      </c>
      <c r="B89" s="9" t="s">
        <v>8449</v>
      </c>
      <c r="C89" s="11" t="s">
        <v>8420</v>
      </c>
    </row>
    <row r="91" spans="1:3" ht="16" x14ac:dyDescent="0.2">
      <c r="C91" s="10" t="s">
        <v>8371</v>
      </c>
    </row>
    <row r="93" spans="1:3" ht="16" x14ac:dyDescent="0.2">
      <c r="C93" s="11" t="s">
        <v>8421</v>
      </c>
    </row>
    <row r="95" spans="1:3" ht="16" x14ac:dyDescent="0.2">
      <c r="C95" s="11" t="s">
        <v>8372</v>
      </c>
    </row>
  </sheetData>
  <conditionalFormatting sqref="A1:B1048576">
    <cfRule type="containsText" dxfId="11" priority="2" operator="containsText" text="x">
      <formula>NOT(ISERROR(SEARCH("x",A1)))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06763-94F6-8946-A62B-8F73EC43E8D5}">
  <sheetPr codeName="Sheet2"/>
  <dimension ref="A3:B8"/>
  <sheetViews>
    <sheetView workbookViewId="0">
      <selection sqref="A1:B9"/>
    </sheetView>
  </sheetViews>
  <sheetFormatPr baseColWidth="10" defaultRowHeight="15" x14ac:dyDescent="0.2"/>
  <cols>
    <col min="1" max="1" width="12.1640625" bestFit="1" customWidth="1"/>
    <col min="2" max="2" width="11.83203125" bestFit="1" customWidth="1"/>
  </cols>
  <sheetData>
    <row r="3" spans="1:2" x14ac:dyDescent="0.2">
      <c r="A3" s="6" t="s">
        <v>8361</v>
      </c>
      <c r="B3" t="s">
        <v>8363</v>
      </c>
    </row>
    <row r="4" spans="1:2" x14ac:dyDescent="0.2">
      <c r="A4" s="7" t="s">
        <v>8220</v>
      </c>
      <c r="B4" s="8">
        <v>349</v>
      </c>
    </row>
    <row r="5" spans="1:2" x14ac:dyDescent="0.2">
      <c r="A5" s="7" t="s">
        <v>8221</v>
      </c>
      <c r="B5" s="8">
        <v>1530</v>
      </c>
    </row>
    <row r="6" spans="1:2" x14ac:dyDescent="0.2">
      <c r="A6" s="7" t="s">
        <v>8222</v>
      </c>
      <c r="B6" s="8">
        <v>50</v>
      </c>
    </row>
    <row r="7" spans="1:2" x14ac:dyDescent="0.2">
      <c r="A7" s="7" t="s">
        <v>8219</v>
      </c>
      <c r="B7" s="8">
        <v>2185</v>
      </c>
    </row>
    <row r="8" spans="1:2" x14ac:dyDescent="0.2">
      <c r="A8" s="7" t="s">
        <v>8362</v>
      </c>
      <c r="B8" s="8">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0B16-E48D-8949-A4A3-9D040DD6927C}">
  <sheetPr codeName="Sheet3"/>
  <dimension ref="A1:B8"/>
  <sheetViews>
    <sheetView workbookViewId="0">
      <selection sqref="A1:B8"/>
    </sheetView>
  </sheetViews>
  <sheetFormatPr baseColWidth="10" defaultRowHeight="15" x14ac:dyDescent="0.2"/>
  <cols>
    <col min="1" max="1" width="12.1640625" bestFit="1" customWidth="1"/>
    <col min="2" max="2" width="11.83203125" bestFit="1" customWidth="1"/>
  </cols>
  <sheetData>
    <row r="1" spans="1:2" x14ac:dyDescent="0.2">
      <c r="A1" s="6" t="s">
        <v>8223</v>
      </c>
      <c r="B1" t="s">
        <v>8423</v>
      </c>
    </row>
    <row r="3" spans="1:2" x14ac:dyDescent="0.2">
      <c r="A3" s="6" t="s">
        <v>8361</v>
      </c>
      <c r="B3" t="s">
        <v>8363</v>
      </c>
    </row>
    <row r="4" spans="1:2" x14ac:dyDescent="0.2">
      <c r="A4" s="7" t="s">
        <v>8220</v>
      </c>
      <c r="B4" s="8">
        <v>349</v>
      </c>
    </row>
    <row r="5" spans="1:2" x14ac:dyDescent="0.2">
      <c r="A5" s="7" t="s">
        <v>8221</v>
      </c>
      <c r="B5" s="8">
        <v>1530</v>
      </c>
    </row>
    <row r="6" spans="1:2" x14ac:dyDescent="0.2">
      <c r="A6" s="7" t="s">
        <v>8222</v>
      </c>
      <c r="B6" s="8">
        <v>50</v>
      </c>
    </row>
    <row r="7" spans="1:2" x14ac:dyDescent="0.2">
      <c r="A7" s="7" t="s">
        <v>8219</v>
      </c>
      <c r="B7" s="8">
        <v>2185</v>
      </c>
    </row>
    <row r="8" spans="1:2" x14ac:dyDescent="0.2">
      <c r="A8" s="7" t="s">
        <v>8362</v>
      </c>
      <c r="B8" s="8">
        <v>4114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04EDA-3125-664C-A3B9-63A87F72F452}">
  <sheetPr codeName="Sheet4"/>
  <dimension ref="A3:F46"/>
  <sheetViews>
    <sheetView workbookViewId="0">
      <selection activeCell="A3" sqref="A3"/>
    </sheetView>
  </sheetViews>
  <sheetFormatPr baseColWidth="10" defaultRowHeight="15" x14ac:dyDescent="0.2"/>
  <cols>
    <col min="1" max="1" width="18.33203125" bestFit="1" customWidth="1"/>
    <col min="2" max="2" width="14.83203125" bestFit="1" customWidth="1"/>
    <col min="3" max="3" width="6.1640625" bestFit="1" customWidth="1"/>
    <col min="4" max="4" width="4" bestFit="1" customWidth="1"/>
    <col min="5" max="5" width="8.83203125" bestFit="1" customWidth="1"/>
    <col min="6" max="6" width="10" bestFit="1" customWidth="1"/>
  </cols>
  <sheetData>
    <row r="3" spans="1:6" x14ac:dyDescent="0.2">
      <c r="A3" s="6" t="s">
        <v>8424</v>
      </c>
      <c r="B3" s="6" t="s">
        <v>8427</v>
      </c>
    </row>
    <row r="4" spans="1:6" x14ac:dyDescent="0.2">
      <c r="A4" s="6" t="s">
        <v>8361</v>
      </c>
      <c r="B4" t="s">
        <v>8220</v>
      </c>
      <c r="C4" t="s">
        <v>8221</v>
      </c>
      <c r="D4" t="s">
        <v>8222</v>
      </c>
      <c r="E4" t="s">
        <v>8219</v>
      </c>
      <c r="F4" t="s">
        <v>8362</v>
      </c>
    </row>
    <row r="5" spans="1:6" x14ac:dyDescent="0.2">
      <c r="A5" s="7" t="s">
        <v>8317</v>
      </c>
      <c r="B5" s="8"/>
      <c r="C5" s="8">
        <v>100</v>
      </c>
      <c r="D5" s="8"/>
      <c r="E5" s="8"/>
      <c r="F5" s="8">
        <v>100</v>
      </c>
    </row>
    <row r="6" spans="1:6" x14ac:dyDescent="0.2">
      <c r="A6" s="7" t="s">
        <v>8345</v>
      </c>
      <c r="B6" s="8">
        <v>20</v>
      </c>
      <c r="C6" s="8"/>
      <c r="D6" s="8"/>
      <c r="E6" s="8"/>
      <c r="F6" s="8">
        <v>20</v>
      </c>
    </row>
    <row r="7" spans="1:6" x14ac:dyDescent="0.2">
      <c r="A7" s="7" t="s">
        <v>8333</v>
      </c>
      <c r="B7" s="8">
        <v>24</v>
      </c>
      <c r="C7" s="8"/>
      <c r="D7" s="8"/>
      <c r="E7" s="8"/>
      <c r="F7" s="8">
        <v>24</v>
      </c>
    </row>
    <row r="8" spans="1:6" x14ac:dyDescent="0.2">
      <c r="A8" s="7" t="s">
        <v>8359</v>
      </c>
      <c r="B8" s="8"/>
      <c r="C8" s="8">
        <v>40</v>
      </c>
      <c r="D8" s="8"/>
      <c r="E8" s="8"/>
      <c r="F8" s="8">
        <v>40</v>
      </c>
    </row>
    <row r="9" spans="1:6" x14ac:dyDescent="0.2">
      <c r="A9" s="7" t="s">
        <v>8355</v>
      </c>
      <c r="B9" s="8"/>
      <c r="C9" s="8"/>
      <c r="D9" s="8"/>
      <c r="E9" s="8">
        <v>40</v>
      </c>
      <c r="F9" s="8">
        <v>40</v>
      </c>
    </row>
    <row r="10" spans="1:6" x14ac:dyDescent="0.2">
      <c r="A10" s="7" t="s">
        <v>8316</v>
      </c>
      <c r="B10" s="8"/>
      <c r="C10" s="8"/>
      <c r="D10" s="8"/>
      <c r="E10" s="8">
        <v>180</v>
      </c>
      <c r="F10" s="8">
        <v>180</v>
      </c>
    </row>
    <row r="11" spans="1:6" x14ac:dyDescent="0.2">
      <c r="A11" s="7" t="s">
        <v>8315</v>
      </c>
      <c r="B11" s="8"/>
      <c r="C11" s="8">
        <v>80</v>
      </c>
      <c r="D11" s="8"/>
      <c r="E11" s="8"/>
      <c r="F11" s="8">
        <v>80</v>
      </c>
    </row>
    <row r="12" spans="1:6" x14ac:dyDescent="0.2">
      <c r="A12" s="7" t="s">
        <v>8331</v>
      </c>
      <c r="B12" s="8"/>
      <c r="C12" s="8"/>
      <c r="D12" s="8"/>
      <c r="E12" s="8">
        <v>40</v>
      </c>
      <c r="F12" s="8">
        <v>40</v>
      </c>
    </row>
    <row r="13" spans="1:6" x14ac:dyDescent="0.2">
      <c r="A13" s="7" t="s">
        <v>8348</v>
      </c>
      <c r="B13" s="8"/>
      <c r="C13" s="8">
        <v>40</v>
      </c>
      <c r="D13" s="8">
        <v>20</v>
      </c>
      <c r="E13" s="8"/>
      <c r="F13" s="8">
        <v>60</v>
      </c>
    </row>
    <row r="14" spans="1:6" x14ac:dyDescent="0.2">
      <c r="A14" s="7" t="s">
        <v>8325</v>
      </c>
      <c r="B14" s="8"/>
      <c r="C14" s="8">
        <v>40</v>
      </c>
      <c r="D14" s="8"/>
      <c r="E14" s="8"/>
      <c r="F14" s="8">
        <v>40</v>
      </c>
    </row>
    <row r="15" spans="1:6" x14ac:dyDescent="0.2">
      <c r="A15" s="7" t="s">
        <v>8338</v>
      </c>
      <c r="B15" s="8">
        <v>20</v>
      </c>
      <c r="C15" s="8">
        <v>120</v>
      </c>
      <c r="D15" s="8"/>
      <c r="E15" s="8"/>
      <c r="F15" s="8">
        <v>140</v>
      </c>
    </row>
    <row r="16" spans="1:6" x14ac:dyDescent="0.2">
      <c r="A16" s="7" t="s">
        <v>8349</v>
      </c>
      <c r="B16" s="8"/>
      <c r="C16" s="8">
        <v>20</v>
      </c>
      <c r="D16" s="8"/>
      <c r="E16" s="8"/>
      <c r="F16" s="8">
        <v>20</v>
      </c>
    </row>
    <row r="17" spans="1:6" x14ac:dyDescent="0.2">
      <c r="A17" s="7" t="s">
        <v>8350</v>
      </c>
      <c r="B17" s="8"/>
      <c r="C17" s="8"/>
      <c r="D17" s="8"/>
      <c r="E17" s="8">
        <v>140</v>
      </c>
      <c r="F17" s="8">
        <v>140</v>
      </c>
    </row>
    <row r="18" spans="1:6" x14ac:dyDescent="0.2">
      <c r="A18" s="7" t="s">
        <v>8330</v>
      </c>
      <c r="B18" s="8"/>
      <c r="C18" s="8">
        <v>20</v>
      </c>
      <c r="D18" s="8"/>
      <c r="E18" s="8">
        <v>140</v>
      </c>
      <c r="F18" s="8">
        <v>160</v>
      </c>
    </row>
    <row r="19" spans="1:6" x14ac:dyDescent="0.2">
      <c r="A19" s="7" t="s">
        <v>8329</v>
      </c>
      <c r="B19" s="8"/>
      <c r="C19" s="8">
        <v>60</v>
      </c>
      <c r="D19" s="8"/>
      <c r="E19" s="8"/>
      <c r="F19" s="8">
        <v>60</v>
      </c>
    </row>
    <row r="20" spans="1:6" x14ac:dyDescent="0.2">
      <c r="A20" s="7" t="s">
        <v>8357</v>
      </c>
      <c r="B20" s="8"/>
      <c r="C20" s="8">
        <v>11</v>
      </c>
      <c r="D20" s="8"/>
      <c r="E20" s="8">
        <v>9</v>
      </c>
      <c r="F20" s="8">
        <v>20</v>
      </c>
    </row>
    <row r="21" spans="1:6" x14ac:dyDescent="0.2">
      <c r="A21" s="7" t="s">
        <v>8328</v>
      </c>
      <c r="B21" s="8"/>
      <c r="C21" s="8"/>
      <c r="D21" s="8"/>
      <c r="E21" s="8">
        <v>20</v>
      </c>
      <c r="F21" s="8">
        <v>20</v>
      </c>
    </row>
    <row r="22" spans="1:6" x14ac:dyDescent="0.2">
      <c r="A22" s="7" t="s">
        <v>8336</v>
      </c>
      <c r="B22" s="8"/>
      <c r="C22" s="8">
        <v>40</v>
      </c>
      <c r="D22" s="8"/>
      <c r="E22" s="8"/>
      <c r="F22" s="8">
        <v>40</v>
      </c>
    </row>
    <row r="23" spans="1:6" x14ac:dyDescent="0.2">
      <c r="A23" s="7" t="s">
        <v>8360</v>
      </c>
      <c r="B23" s="8">
        <v>20</v>
      </c>
      <c r="C23" s="8">
        <v>60</v>
      </c>
      <c r="D23" s="8"/>
      <c r="E23" s="8">
        <v>60</v>
      </c>
      <c r="F23" s="8">
        <v>140</v>
      </c>
    </row>
    <row r="24" spans="1:6" x14ac:dyDescent="0.2">
      <c r="A24" s="7" t="s">
        <v>8344</v>
      </c>
      <c r="B24" s="8"/>
      <c r="C24" s="8">
        <v>20</v>
      </c>
      <c r="D24" s="8"/>
      <c r="E24" s="8"/>
      <c r="F24" s="8">
        <v>20</v>
      </c>
    </row>
    <row r="25" spans="1:6" x14ac:dyDescent="0.2">
      <c r="A25" s="7" t="s">
        <v>8324</v>
      </c>
      <c r="B25" s="8"/>
      <c r="C25" s="8"/>
      <c r="D25" s="8"/>
      <c r="E25" s="8">
        <v>60</v>
      </c>
      <c r="F25" s="8">
        <v>60</v>
      </c>
    </row>
    <row r="26" spans="1:6" x14ac:dyDescent="0.2">
      <c r="A26" s="7" t="s">
        <v>8351</v>
      </c>
      <c r="B26" s="8"/>
      <c r="C26" s="8">
        <v>20</v>
      </c>
      <c r="D26" s="8"/>
      <c r="E26" s="8"/>
      <c r="F26" s="8">
        <v>20</v>
      </c>
    </row>
    <row r="27" spans="1:6" x14ac:dyDescent="0.2">
      <c r="A27" s="7" t="s">
        <v>8340</v>
      </c>
      <c r="B27" s="8"/>
      <c r="C27" s="8">
        <v>57</v>
      </c>
      <c r="D27" s="8"/>
      <c r="E27" s="8">
        <v>103</v>
      </c>
      <c r="F27" s="8">
        <v>160</v>
      </c>
    </row>
    <row r="28" spans="1:6" x14ac:dyDescent="0.2">
      <c r="A28" s="7" t="s">
        <v>8346</v>
      </c>
      <c r="B28" s="8"/>
      <c r="C28" s="8">
        <v>20</v>
      </c>
      <c r="D28" s="8"/>
      <c r="E28" s="8"/>
      <c r="F28" s="8">
        <v>20</v>
      </c>
    </row>
    <row r="29" spans="1:6" x14ac:dyDescent="0.2">
      <c r="A29" s="7" t="s">
        <v>8319</v>
      </c>
      <c r="B29" s="8"/>
      <c r="C29" s="8">
        <v>353</v>
      </c>
      <c r="D29" s="8">
        <v>19</v>
      </c>
      <c r="E29" s="8">
        <v>694</v>
      </c>
      <c r="F29" s="8">
        <v>1066</v>
      </c>
    </row>
    <row r="30" spans="1:6" x14ac:dyDescent="0.2">
      <c r="A30" s="7" t="s">
        <v>8347</v>
      </c>
      <c r="B30" s="8"/>
      <c r="C30" s="8"/>
      <c r="D30" s="8"/>
      <c r="E30" s="8">
        <v>40</v>
      </c>
      <c r="F30" s="8">
        <v>40</v>
      </c>
    </row>
    <row r="31" spans="1:6" x14ac:dyDescent="0.2">
      <c r="A31" s="7" t="s">
        <v>8343</v>
      </c>
      <c r="B31" s="8"/>
      <c r="C31" s="8"/>
      <c r="D31" s="8"/>
      <c r="E31" s="8">
        <v>20</v>
      </c>
      <c r="F31" s="8">
        <v>20</v>
      </c>
    </row>
    <row r="32" spans="1:6" x14ac:dyDescent="0.2">
      <c r="A32" s="7" t="s">
        <v>8354</v>
      </c>
      <c r="B32" s="8"/>
      <c r="C32" s="8">
        <v>20</v>
      </c>
      <c r="D32" s="8"/>
      <c r="E32" s="8"/>
      <c r="F32" s="8">
        <v>20</v>
      </c>
    </row>
    <row r="33" spans="1:6" x14ac:dyDescent="0.2">
      <c r="A33" s="7" t="s">
        <v>8327</v>
      </c>
      <c r="B33" s="8"/>
      <c r="C33" s="8"/>
      <c r="D33" s="8"/>
      <c r="E33" s="8">
        <v>260</v>
      </c>
      <c r="F33" s="8">
        <v>260</v>
      </c>
    </row>
    <row r="34" spans="1:6" x14ac:dyDescent="0.2">
      <c r="A34" s="7" t="s">
        <v>8314</v>
      </c>
      <c r="B34" s="8">
        <v>40</v>
      </c>
      <c r="C34" s="8"/>
      <c r="D34" s="8"/>
      <c r="E34" s="8"/>
      <c r="F34" s="8">
        <v>40</v>
      </c>
    </row>
    <row r="35" spans="1:6" x14ac:dyDescent="0.2">
      <c r="A35" s="7" t="s">
        <v>8313</v>
      </c>
      <c r="B35" s="8"/>
      <c r="C35" s="8"/>
      <c r="D35" s="8"/>
      <c r="E35" s="8">
        <v>60</v>
      </c>
      <c r="F35" s="8">
        <v>60</v>
      </c>
    </row>
    <row r="36" spans="1:6" x14ac:dyDescent="0.2">
      <c r="A36" s="7" t="s">
        <v>8353</v>
      </c>
      <c r="B36" s="8"/>
      <c r="C36" s="8"/>
      <c r="D36" s="8">
        <v>6</v>
      </c>
      <c r="E36" s="8">
        <v>34</v>
      </c>
      <c r="F36" s="8">
        <v>40</v>
      </c>
    </row>
    <row r="37" spans="1:6" x14ac:dyDescent="0.2">
      <c r="A37" s="7" t="s">
        <v>8356</v>
      </c>
      <c r="B37" s="8">
        <v>18</v>
      </c>
      <c r="C37" s="8">
        <v>2</v>
      </c>
      <c r="D37" s="8"/>
      <c r="E37" s="8">
        <v>40</v>
      </c>
      <c r="F37" s="8">
        <v>60</v>
      </c>
    </row>
    <row r="38" spans="1:6" x14ac:dyDescent="0.2">
      <c r="A38" s="7" t="s">
        <v>8358</v>
      </c>
      <c r="B38" s="8">
        <v>17</v>
      </c>
      <c r="C38" s="8">
        <v>80</v>
      </c>
      <c r="D38" s="8">
        <v>5</v>
      </c>
      <c r="E38" s="8">
        <v>85</v>
      </c>
      <c r="F38" s="8">
        <v>187</v>
      </c>
    </row>
    <row r="39" spans="1:6" x14ac:dyDescent="0.2">
      <c r="A39" s="7" t="s">
        <v>8352</v>
      </c>
      <c r="B39" s="8"/>
      <c r="C39" s="8"/>
      <c r="D39" s="8"/>
      <c r="E39" s="8">
        <v>80</v>
      </c>
      <c r="F39" s="8">
        <v>80</v>
      </c>
    </row>
    <row r="40" spans="1:6" x14ac:dyDescent="0.2">
      <c r="A40" s="7" t="s">
        <v>8312</v>
      </c>
      <c r="B40" s="8"/>
      <c r="C40" s="8"/>
      <c r="D40" s="8"/>
      <c r="E40" s="8">
        <v>60</v>
      </c>
      <c r="F40" s="8">
        <v>60</v>
      </c>
    </row>
    <row r="41" spans="1:6" x14ac:dyDescent="0.2">
      <c r="A41" s="7" t="s">
        <v>8342</v>
      </c>
      <c r="B41" s="8">
        <v>10</v>
      </c>
      <c r="C41" s="8">
        <v>47</v>
      </c>
      <c r="D41" s="8"/>
      <c r="E41" s="8"/>
      <c r="F41" s="8">
        <v>57</v>
      </c>
    </row>
    <row r="42" spans="1:6" x14ac:dyDescent="0.2">
      <c r="A42" s="7" t="s">
        <v>8335</v>
      </c>
      <c r="B42" s="8"/>
      <c r="C42" s="8">
        <v>100</v>
      </c>
      <c r="D42" s="8"/>
      <c r="E42" s="8"/>
      <c r="F42" s="8">
        <v>100</v>
      </c>
    </row>
    <row r="43" spans="1:6" x14ac:dyDescent="0.2">
      <c r="A43" s="7" t="s">
        <v>8322</v>
      </c>
      <c r="B43" s="8">
        <v>60</v>
      </c>
      <c r="C43" s="8">
        <v>120</v>
      </c>
      <c r="D43" s="8"/>
      <c r="E43" s="8">
        <v>20</v>
      </c>
      <c r="F43" s="8">
        <v>200</v>
      </c>
    </row>
    <row r="44" spans="1:6" x14ac:dyDescent="0.2">
      <c r="A44" s="7" t="s">
        <v>8321</v>
      </c>
      <c r="B44" s="8">
        <v>100</v>
      </c>
      <c r="C44" s="8">
        <v>60</v>
      </c>
      <c r="D44" s="8"/>
      <c r="E44" s="8"/>
      <c r="F44" s="8">
        <v>160</v>
      </c>
    </row>
    <row r="45" spans="1:6" x14ac:dyDescent="0.2">
      <c r="A45" s="7" t="s">
        <v>8341</v>
      </c>
      <c r="B45" s="8">
        <v>20</v>
      </c>
      <c r="C45" s="8"/>
      <c r="D45" s="8"/>
      <c r="E45" s="8"/>
      <c r="F45" s="8">
        <v>20</v>
      </c>
    </row>
    <row r="46" spans="1:6" x14ac:dyDescent="0.2">
      <c r="A46" s="7" t="s">
        <v>8362</v>
      </c>
      <c r="B46" s="8">
        <v>349</v>
      </c>
      <c r="C46" s="8">
        <v>1530</v>
      </c>
      <c r="D46" s="8">
        <v>50</v>
      </c>
      <c r="E46" s="8">
        <v>2185</v>
      </c>
      <c r="F46" s="8">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98493-6545-FC41-B773-7A0B6B1C8A00}">
  <sheetPr codeName="Sheet5"/>
  <dimension ref="A1:B46"/>
  <sheetViews>
    <sheetView workbookViewId="0">
      <selection activeCell="A7" sqref="A7"/>
    </sheetView>
  </sheetViews>
  <sheetFormatPr baseColWidth="10" defaultRowHeight="15" x14ac:dyDescent="0.2"/>
  <cols>
    <col min="1" max="1" width="14.5" bestFit="1" customWidth="1"/>
    <col min="2" max="2" width="18.33203125" bestFit="1" customWidth="1"/>
  </cols>
  <sheetData>
    <row r="1" spans="1:2" x14ac:dyDescent="0.2">
      <c r="A1" s="6" t="s">
        <v>8223</v>
      </c>
      <c r="B1" t="s">
        <v>8423</v>
      </c>
    </row>
    <row r="2" spans="1:2" x14ac:dyDescent="0.2">
      <c r="A2" s="6" t="s">
        <v>8309</v>
      </c>
      <c r="B2" t="s">
        <v>8423</v>
      </c>
    </row>
    <row r="4" spans="1:2" x14ac:dyDescent="0.2">
      <c r="A4" s="6" t="s">
        <v>8361</v>
      </c>
      <c r="B4" t="s">
        <v>8424</v>
      </c>
    </row>
    <row r="5" spans="1:2" x14ac:dyDescent="0.2">
      <c r="A5" s="7" t="s">
        <v>8317</v>
      </c>
      <c r="B5" s="8">
        <v>100</v>
      </c>
    </row>
    <row r="6" spans="1:2" x14ac:dyDescent="0.2">
      <c r="A6" s="7" t="s">
        <v>8345</v>
      </c>
      <c r="B6" s="8">
        <v>20</v>
      </c>
    </row>
    <row r="7" spans="1:2" x14ac:dyDescent="0.2">
      <c r="A7" s="7" t="s">
        <v>8333</v>
      </c>
      <c r="B7" s="8">
        <v>24</v>
      </c>
    </row>
    <row r="8" spans="1:2" x14ac:dyDescent="0.2">
      <c r="A8" s="7" t="s">
        <v>8359</v>
      </c>
      <c r="B8" s="8">
        <v>40</v>
      </c>
    </row>
    <row r="9" spans="1:2" x14ac:dyDescent="0.2">
      <c r="A9" s="7" t="s">
        <v>8355</v>
      </c>
      <c r="B9" s="8">
        <v>40</v>
      </c>
    </row>
    <row r="10" spans="1:2" x14ac:dyDescent="0.2">
      <c r="A10" s="7" t="s">
        <v>8316</v>
      </c>
      <c r="B10" s="8">
        <v>180</v>
      </c>
    </row>
    <row r="11" spans="1:2" x14ac:dyDescent="0.2">
      <c r="A11" s="7" t="s">
        <v>8315</v>
      </c>
      <c r="B11" s="8">
        <v>80</v>
      </c>
    </row>
    <row r="12" spans="1:2" x14ac:dyDescent="0.2">
      <c r="A12" s="7" t="s">
        <v>8331</v>
      </c>
      <c r="B12" s="8">
        <v>40</v>
      </c>
    </row>
    <row r="13" spans="1:2" x14ac:dyDescent="0.2">
      <c r="A13" s="7" t="s">
        <v>8348</v>
      </c>
      <c r="B13" s="8">
        <v>60</v>
      </c>
    </row>
    <row r="14" spans="1:2" x14ac:dyDescent="0.2">
      <c r="A14" s="7" t="s">
        <v>8325</v>
      </c>
      <c r="B14" s="8">
        <v>40</v>
      </c>
    </row>
    <row r="15" spans="1:2" x14ac:dyDescent="0.2">
      <c r="A15" s="7" t="s">
        <v>8338</v>
      </c>
      <c r="B15" s="8">
        <v>140</v>
      </c>
    </row>
    <row r="16" spans="1:2" x14ac:dyDescent="0.2">
      <c r="A16" s="7" t="s">
        <v>8349</v>
      </c>
      <c r="B16" s="8">
        <v>20</v>
      </c>
    </row>
    <row r="17" spans="1:2" x14ac:dyDescent="0.2">
      <c r="A17" s="7" t="s">
        <v>8350</v>
      </c>
      <c r="B17" s="8">
        <v>140</v>
      </c>
    </row>
    <row r="18" spans="1:2" x14ac:dyDescent="0.2">
      <c r="A18" s="7" t="s">
        <v>8330</v>
      </c>
      <c r="B18" s="8">
        <v>160</v>
      </c>
    </row>
    <row r="19" spans="1:2" x14ac:dyDescent="0.2">
      <c r="A19" s="7" t="s">
        <v>8329</v>
      </c>
      <c r="B19" s="8">
        <v>60</v>
      </c>
    </row>
    <row r="20" spans="1:2" x14ac:dyDescent="0.2">
      <c r="A20" s="7" t="s">
        <v>8357</v>
      </c>
      <c r="B20" s="8">
        <v>20</v>
      </c>
    </row>
    <row r="21" spans="1:2" x14ac:dyDescent="0.2">
      <c r="A21" s="7" t="s">
        <v>8328</v>
      </c>
      <c r="B21" s="8">
        <v>20</v>
      </c>
    </row>
    <row r="22" spans="1:2" x14ac:dyDescent="0.2">
      <c r="A22" s="7" t="s">
        <v>8336</v>
      </c>
      <c r="B22" s="8">
        <v>40</v>
      </c>
    </row>
    <row r="23" spans="1:2" x14ac:dyDescent="0.2">
      <c r="A23" s="7" t="s">
        <v>8360</v>
      </c>
      <c r="B23" s="8">
        <v>140</v>
      </c>
    </row>
    <row r="24" spans="1:2" x14ac:dyDescent="0.2">
      <c r="A24" s="7" t="s">
        <v>8344</v>
      </c>
      <c r="B24" s="8">
        <v>20</v>
      </c>
    </row>
    <row r="25" spans="1:2" x14ac:dyDescent="0.2">
      <c r="A25" s="7" t="s">
        <v>8324</v>
      </c>
      <c r="B25" s="8">
        <v>60</v>
      </c>
    </row>
    <row r="26" spans="1:2" x14ac:dyDescent="0.2">
      <c r="A26" s="7" t="s">
        <v>8351</v>
      </c>
      <c r="B26" s="8">
        <v>20</v>
      </c>
    </row>
    <row r="27" spans="1:2" x14ac:dyDescent="0.2">
      <c r="A27" s="7" t="s">
        <v>8340</v>
      </c>
      <c r="B27" s="8">
        <v>160</v>
      </c>
    </row>
    <row r="28" spans="1:2" x14ac:dyDescent="0.2">
      <c r="A28" s="7" t="s">
        <v>8346</v>
      </c>
      <c r="B28" s="8">
        <v>20</v>
      </c>
    </row>
    <row r="29" spans="1:2" x14ac:dyDescent="0.2">
      <c r="A29" s="7" t="s">
        <v>8319</v>
      </c>
      <c r="B29" s="8">
        <v>1066</v>
      </c>
    </row>
    <row r="30" spans="1:2" x14ac:dyDescent="0.2">
      <c r="A30" s="7" t="s">
        <v>8347</v>
      </c>
      <c r="B30" s="8">
        <v>40</v>
      </c>
    </row>
    <row r="31" spans="1:2" x14ac:dyDescent="0.2">
      <c r="A31" s="7" t="s">
        <v>8343</v>
      </c>
      <c r="B31" s="8">
        <v>20</v>
      </c>
    </row>
    <row r="32" spans="1:2" x14ac:dyDescent="0.2">
      <c r="A32" s="7" t="s">
        <v>8354</v>
      </c>
      <c r="B32" s="8">
        <v>20</v>
      </c>
    </row>
    <row r="33" spans="1:2" x14ac:dyDescent="0.2">
      <c r="A33" s="7" t="s">
        <v>8327</v>
      </c>
      <c r="B33" s="8">
        <v>260</v>
      </c>
    </row>
    <row r="34" spans="1:2" x14ac:dyDescent="0.2">
      <c r="A34" s="7" t="s">
        <v>8314</v>
      </c>
      <c r="B34" s="8">
        <v>40</v>
      </c>
    </row>
    <row r="35" spans="1:2" x14ac:dyDescent="0.2">
      <c r="A35" s="7" t="s">
        <v>8313</v>
      </c>
      <c r="B35" s="8">
        <v>60</v>
      </c>
    </row>
    <row r="36" spans="1:2" x14ac:dyDescent="0.2">
      <c r="A36" s="7" t="s">
        <v>8353</v>
      </c>
      <c r="B36" s="8">
        <v>40</v>
      </c>
    </row>
    <row r="37" spans="1:2" x14ac:dyDescent="0.2">
      <c r="A37" s="7" t="s">
        <v>8356</v>
      </c>
      <c r="B37" s="8">
        <v>60</v>
      </c>
    </row>
    <row r="38" spans="1:2" x14ac:dyDescent="0.2">
      <c r="A38" s="7" t="s">
        <v>8358</v>
      </c>
      <c r="B38" s="8">
        <v>187</v>
      </c>
    </row>
    <row r="39" spans="1:2" x14ac:dyDescent="0.2">
      <c r="A39" s="7" t="s">
        <v>8352</v>
      </c>
      <c r="B39" s="8">
        <v>80</v>
      </c>
    </row>
    <row r="40" spans="1:2" x14ac:dyDescent="0.2">
      <c r="A40" s="7" t="s">
        <v>8312</v>
      </c>
      <c r="B40" s="8">
        <v>60</v>
      </c>
    </row>
    <row r="41" spans="1:2" x14ac:dyDescent="0.2">
      <c r="A41" s="7" t="s">
        <v>8342</v>
      </c>
      <c r="B41" s="8">
        <v>57</v>
      </c>
    </row>
    <row r="42" spans="1:2" x14ac:dyDescent="0.2">
      <c r="A42" s="7" t="s">
        <v>8335</v>
      </c>
      <c r="B42" s="8">
        <v>100</v>
      </c>
    </row>
    <row r="43" spans="1:2" x14ac:dyDescent="0.2">
      <c r="A43" s="7" t="s">
        <v>8322</v>
      </c>
      <c r="B43" s="8">
        <v>200</v>
      </c>
    </row>
    <row r="44" spans="1:2" x14ac:dyDescent="0.2">
      <c r="A44" s="7" t="s">
        <v>8321</v>
      </c>
      <c r="B44" s="8">
        <v>160</v>
      </c>
    </row>
    <row r="45" spans="1:2" x14ac:dyDescent="0.2">
      <c r="A45" s="7" t="s">
        <v>8341</v>
      </c>
      <c r="B45" s="8">
        <v>20</v>
      </c>
    </row>
    <row r="46" spans="1:2" x14ac:dyDescent="0.2">
      <c r="A46" s="7" t="s">
        <v>8362</v>
      </c>
      <c r="B46" s="8">
        <v>4114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FB17C-0888-EC41-8C45-208B804EE990}">
  <sheetPr codeName="Sheet6"/>
  <dimension ref="A1:F10"/>
  <sheetViews>
    <sheetView tabSelected="1" workbookViewId="0">
      <selection activeCell="D15" sqref="D15"/>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6" t="s">
        <v>8309</v>
      </c>
      <c r="B1" t="s">
        <v>8423</v>
      </c>
    </row>
    <row r="2" spans="1:6" x14ac:dyDescent="0.2">
      <c r="A2" s="6" t="s">
        <v>8459</v>
      </c>
      <c r="B2" t="s">
        <v>8423</v>
      </c>
    </row>
    <row r="4" spans="1:6" x14ac:dyDescent="0.2">
      <c r="A4" s="6" t="s">
        <v>8363</v>
      </c>
      <c r="B4" s="6" t="s">
        <v>8427</v>
      </c>
    </row>
    <row r="5" spans="1:6" x14ac:dyDescent="0.2">
      <c r="A5" s="6" t="s">
        <v>8361</v>
      </c>
      <c r="B5" s="14" t="s">
        <v>8220</v>
      </c>
      <c r="C5" s="14" t="s">
        <v>8221</v>
      </c>
      <c r="D5" s="14" t="s">
        <v>8222</v>
      </c>
      <c r="E5" s="14" t="s">
        <v>8219</v>
      </c>
      <c r="F5" s="14" t="s">
        <v>8362</v>
      </c>
    </row>
    <row r="6" spans="1:6" x14ac:dyDescent="0.2">
      <c r="A6" s="7" t="s">
        <v>8455</v>
      </c>
      <c r="B6" s="15">
        <v>83</v>
      </c>
      <c r="C6" s="15">
        <v>375</v>
      </c>
      <c r="D6" s="15">
        <v>20</v>
      </c>
      <c r="E6" s="15">
        <v>490</v>
      </c>
      <c r="F6" s="15">
        <v>968</v>
      </c>
    </row>
    <row r="7" spans="1:6" x14ac:dyDescent="0.2">
      <c r="A7" s="7" t="s">
        <v>8456</v>
      </c>
      <c r="B7" s="15">
        <v>80</v>
      </c>
      <c r="C7" s="15">
        <v>340</v>
      </c>
      <c r="D7" s="15">
        <v>30</v>
      </c>
      <c r="E7" s="15">
        <v>613</v>
      </c>
      <c r="F7" s="15">
        <v>1063</v>
      </c>
    </row>
    <row r="8" spans="1:6" x14ac:dyDescent="0.2">
      <c r="A8" s="7" t="s">
        <v>8457</v>
      </c>
      <c r="B8" s="15">
        <v>96</v>
      </c>
      <c r="C8" s="15">
        <v>425</v>
      </c>
      <c r="D8" s="15"/>
      <c r="E8" s="15">
        <v>574</v>
      </c>
      <c r="F8" s="15">
        <v>1095</v>
      </c>
    </row>
    <row r="9" spans="1:6" x14ac:dyDescent="0.2">
      <c r="A9" s="7" t="s">
        <v>8458</v>
      </c>
      <c r="B9" s="15">
        <v>90</v>
      </c>
      <c r="C9" s="15">
        <v>390</v>
      </c>
      <c r="D9" s="15"/>
      <c r="E9" s="15">
        <v>508</v>
      </c>
      <c r="F9" s="15">
        <v>988</v>
      </c>
    </row>
    <row r="10" spans="1:6" x14ac:dyDescent="0.2">
      <c r="A10" s="7" t="s">
        <v>8362</v>
      </c>
      <c r="B10" s="15">
        <v>349</v>
      </c>
      <c r="C10" s="15">
        <v>1530</v>
      </c>
      <c r="D10" s="15">
        <v>50</v>
      </c>
      <c r="E10" s="15">
        <v>2185</v>
      </c>
      <c r="F10" s="15">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2EF8-095A-9F49-AB35-B4533012D778}">
  <sheetPr codeName="Sheet7"/>
  <dimension ref="A1:J13"/>
  <sheetViews>
    <sheetView topLeftCell="A10" workbookViewId="0">
      <selection activeCell="F2" sqref="F2:F13"/>
    </sheetView>
  </sheetViews>
  <sheetFormatPr baseColWidth="10" defaultRowHeight="15" x14ac:dyDescent="0.2"/>
  <cols>
    <col min="1" max="1" width="24.83203125" style="16" bestFit="1" customWidth="1"/>
    <col min="2" max="2" width="17.6640625" bestFit="1" customWidth="1"/>
    <col min="3" max="3" width="14.33203125" bestFit="1" customWidth="1"/>
    <col min="4" max="4" width="16.83203125" bestFit="1" customWidth="1"/>
    <col min="5" max="5" width="13.6640625" bestFit="1" customWidth="1"/>
    <col min="6" max="6" width="19.83203125" bestFit="1" customWidth="1"/>
    <col min="7" max="7" width="16.6640625" bestFit="1" customWidth="1"/>
    <col min="8" max="8" width="19" bestFit="1" customWidth="1"/>
    <col min="9" max="9" width="10.6640625" bestFit="1" customWidth="1"/>
    <col min="10" max="10" width="19.6640625" bestFit="1" customWidth="1"/>
  </cols>
  <sheetData>
    <row r="1" spans="1:10" s="9" customFormat="1" x14ac:dyDescent="0.2">
      <c r="A1" s="9" t="s">
        <v>8428</v>
      </c>
      <c r="B1" s="9" t="s">
        <v>8442</v>
      </c>
      <c r="C1" s="9" t="s">
        <v>8443</v>
      </c>
      <c r="D1" s="9" t="s">
        <v>8444</v>
      </c>
      <c r="E1" s="9" t="s">
        <v>8445</v>
      </c>
      <c r="F1" s="9" t="s">
        <v>8446</v>
      </c>
      <c r="G1" s="9" t="s">
        <v>8429</v>
      </c>
      <c r="H1" s="9" t="s">
        <v>8306</v>
      </c>
      <c r="I1" s="9" t="s">
        <v>8448</v>
      </c>
      <c r="J1" s="9" t="s">
        <v>8447</v>
      </c>
    </row>
    <row r="2" spans="1:10" x14ac:dyDescent="0.2">
      <c r="A2" s="16" t="s">
        <v>8430</v>
      </c>
      <c r="B2">
        <f>COUNTIFS('Stater Sheet'!$D$2:$D$4115,"&lt;1000",'Stater Sheet'!$F$2:$F$4115,"successful")</f>
        <v>322</v>
      </c>
      <c r="C2">
        <f>COUNTIFS('Stater Sheet'!$D$2:$D$4115,"&lt;1000",'Stater Sheet'!$F$2:$F$4115,"failed")</f>
        <v>113</v>
      </c>
      <c r="D2">
        <f>COUNTIFS('Stater Sheet'!$D$2:$D$4115,"&lt;1000",'Stater Sheet'!$F$2:$F$4115,"canceled")</f>
        <v>18</v>
      </c>
      <c r="E2">
        <f>SUM(B2:D2)</f>
        <v>453</v>
      </c>
      <c r="F2" s="5">
        <f>B2/$E2</f>
        <v>0.71081677704194257</v>
      </c>
      <c r="G2" s="5">
        <f t="shared" ref="G2:H2" si="0">C2/$E2</f>
        <v>0.24944812362030905</v>
      </c>
      <c r="H2" s="5">
        <f t="shared" si="0"/>
        <v>3.9735099337748346E-2</v>
      </c>
      <c r="I2">
        <f>COUNTIFS('Stater Sheet'!$D$2:$D$4115,"&lt;1000",'Stater Sheet'!$F$2:$F$4115,"live")</f>
        <v>8</v>
      </c>
      <c r="J2">
        <f>COUNTIFS('Stater Sheet'!$D$2:$D$4115,"&lt;1000")</f>
        <v>461</v>
      </c>
    </row>
    <row r="3" spans="1:10" x14ac:dyDescent="0.2">
      <c r="A3" s="16" t="s">
        <v>8431</v>
      </c>
      <c r="B3">
        <f>COUNTIFS('Stater Sheet'!$D$2:$D$4115,"&gt;=1000",'Stater Sheet'!$D$2:$D$4115,"&lt;5000",'Stater Sheet'!$F$2:$F$4115,"successful")</f>
        <v>932</v>
      </c>
      <c r="C3">
        <f>COUNTIFS('Stater Sheet'!$D$2:$D$4115,"&gt;=1000",'Stater Sheet'!$D$2:$D$4115,"&lt;5000",'Stater Sheet'!$F$2:$F$4115,"failed")</f>
        <v>420</v>
      </c>
      <c r="D3">
        <f>COUNTIFS('Stater Sheet'!$D$2:$D$4115,"&gt;=1000",'Stater Sheet'!$D$2:$D$4115,"&lt;5000",'Stater Sheet'!$F$2:$F$4115,"canceled")</f>
        <v>60</v>
      </c>
      <c r="E3">
        <f t="shared" ref="E3:E13" si="1">SUM(B3:D3)</f>
        <v>1412</v>
      </c>
      <c r="F3" s="5">
        <f t="shared" ref="F3:F13" si="2">B3/$E3</f>
        <v>0.66005665722379603</v>
      </c>
      <c r="G3" s="5">
        <f t="shared" ref="G3:G13" si="3">C3/$E3</f>
        <v>0.29745042492917845</v>
      </c>
      <c r="H3" s="5">
        <f t="shared" ref="H3:H13" si="4">D3/$E3</f>
        <v>4.2492917847025496E-2</v>
      </c>
      <c r="I3">
        <f>COUNTIFS('Stater Sheet'!$D$2:$D$4115,"&gt;=1000",'Stater Sheet'!$D$2:$D$4115,"&lt;5000",'Stater Sheet'!$F$2:$F$4115,"live")</f>
        <v>13</v>
      </c>
      <c r="J3">
        <f>COUNTIFS('Stater Sheet'!$D$2:$D$4115,"&gt;=1000",'Stater Sheet'!$D$2:$D$4115,"&lt;5000")</f>
        <v>1425</v>
      </c>
    </row>
    <row r="4" spans="1:10" x14ac:dyDescent="0.2">
      <c r="A4" s="16" t="s">
        <v>8432</v>
      </c>
      <c r="B4">
        <f>COUNTIFS('Stater Sheet'!$D$2:$D$4115,"&gt;=5000",'Stater Sheet'!$D$2:$D$4115,"&lt;10000",'Stater Sheet'!$F$2:$F$4115,"successful")</f>
        <v>381</v>
      </c>
      <c r="C4">
        <f>COUNTIFS('Stater Sheet'!$D$2:$D$4115,"&gt;=5000",'Stater Sheet'!$D$2:$D$4115,"&lt;10000",'Stater Sheet'!$F$2:$F$4115,"failed")</f>
        <v>283</v>
      </c>
      <c r="D4">
        <f>COUNTIFS('Stater Sheet'!$D$2:$D$4115,"&gt;=5000",'Stater Sheet'!$D$2:$D$4115,"&lt;10000",'Stater Sheet'!$F$2:$F$4115,"canceled")</f>
        <v>52</v>
      </c>
      <c r="E4">
        <f t="shared" si="1"/>
        <v>716</v>
      </c>
      <c r="F4" s="5">
        <f t="shared" si="2"/>
        <v>0.53212290502793291</v>
      </c>
      <c r="G4" s="5">
        <f t="shared" si="3"/>
        <v>0.39525139664804471</v>
      </c>
      <c r="H4" s="5">
        <f t="shared" si="4"/>
        <v>7.2625698324022353E-2</v>
      </c>
      <c r="I4">
        <f>COUNTIFS('Stater Sheet'!$D$2:$D$4115,"&gt;=5000",'Stater Sheet'!$D$2:$D$4115,"&lt;10000",'Stater Sheet'!$F$2:$F$4115,"live")</f>
        <v>6</v>
      </c>
      <c r="J4">
        <f>COUNTIFS('Stater Sheet'!$D$2:$D$4115,"&gt;=5000",'Stater Sheet'!$D$2:$D$4115,"&lt;10000")</f>
        <v>722</v>
      </c>
    </row>
    <row r="5" spans="1:10" x14ac:dyDescent="0.2">
      <c r="A5" s="16" t="s">
        <v>8433</v>
      </c>
      <c r="B5">
        <f>COUNTIFS('Stater Sheet'!$D$2:$D$4115,"&gt;=10000",'Stater Sheet'!$D$2:$D$4115,"&lt;15000",'Stater Sheet'!$F$2:$F$4115,"successful")</f>
        <v>168</v>
      </c>
      <c r="C5">
        <f>COUNTIFS('Stater Sheet'!$D$2:$D$4115,"&gt;=10000",'Stater Sheet'!$D$2:$D$4115,"&lt;15000",'Stater Sheet'!$F$2:$F$4115,"failed")</f>
        <v>144</v>
      </c>
      <c r="D5">
        <f>COUNTIFS('Stater Sheet'!$D$2:$D$4115,"&gt;=10000",'Stater Sheet'!$D$2:$D$4115,"&lt;15000",'Stater Sheet'!$F$2:$F$4115,"canceled")</f>
        <v>40</v>
      </c>
      <c r="E5">
        <f t="shared" si="1"/>
        <v>352</v>
      </c>
      <c r="F5" s="5">
        <f t="shared" si="2"/>
        <v>0.47727272727272729</v>
      </c>
      <c r="G5" s="5">
        <f t="shared" si="3"/>
        <v>0.40909090909090912</v>
      </c>
      <c r="H5" s="5">
        <f t="shared" si="4"/>
        <v>0.11363636363636363</v>
      </c>
      <c r="I5">
        <f>COUNTIFS('Stater Sheet'!$D$2:$D$4115,"&gt;=10000",'Stater Sheet'!$D$2:$D$4115,"&lt;15000",'Stater Sheet'!$F$2:$F$4115,"live")</f>
        <v>9</v>
      </c>
      <c r="J5">
        <f>COUNTIFS('Stater Sheet'!$D$2:$D$4115,"&gt;=10000",'Stater Sheet'!$D$2:$D$4115,"&lt;15000")</f>
        <v>361</v>
      </c>
    </row>
    <row r="6" spans="1:10" x14ac:dyDescent="0.2">
      <c r="A6" s="16" t="s">
        <v>8434</v>
      </c>
      <c r="B6">
        <f>COUNTIFS('Stater Sheet'!$D$2:$D$4115,"&gt;=15000",'Stater Sheet'!$D$2:$D$4115,"&lt;20000",'Stater Sheet'!$F$2:$F$4115,"successful")</f>
        <v>94</v>
      </c>
      <c r="C6">
        <f>COUNTIFS('Stater Sheet'!$D$2:$D$4115,"&gt;=15000",'Stater Sheet'!$D$2:$D$4115,"&lt;20000",'Stater Sheet'!$F$2:$F$4115,"failed")</f>
        <v>90</v>
      </c>
      <c r="D6">
        <f>COUNTIFS('Stater Sheet'!$D$2:$D$4115,"&gt;=15000",'Stater Sheet'!$D$2:$D$4115,"&lt;20000",'Stater Sheet'!$F$2:$F$4115,"canceled")</f>
        <v>17</v>
      </c>
      <c r="E6">
        <f t="shared" si="1"/>
        <v>201</v>
      </c>
      <c r="F6" s="5">
        <f t="shared" si="2"/>
        <v>0.46766169154228854</v>
      </c>
      <c r="G6" s="5">
        <f t="shared" si="3"/>
        <v>0.44776119402985076</v>
      </c>
      <c r="H6" s="5">
        <f t="shared" si="4"/>
        <v>8.45771144278607E-2</v>
      </c>
      <c r="I6">
        <f>COUNTIFS('Stater Sheet'!$D$2:$D$4115,"&gt;=15000",'Stater Sheet'!$D$2:$D$4115,"&lt;20000",'Stater Sheet'!$F$2:$F$4115,"live")</f>
        <v>4</v>
      </c>
      <c r="J6">
        <f>COUNTIFS('Stater Sheet'!$D$2:$D$4115,"&gt;=15000",'Stater Sheet'!$D$2:$D$4115,"&lt;20000")</f>
        <v>205</v>
      </c>
    </row>
    <row r="7" spans="1:10" x14ac:dyDescent="0.2">
      <c r="A7" s="16" t="s">
        <v>8435</v>
      </c>
      <c r="B7">
        <f>COUNTIFS('Stater Sheet'!$D$2:$D$4115,"&gt;=20000",'Stater Sheet'!$D$2:$D$4115,"&lt;25000",'Stater Sheet'!$F$2:$F$4115,"successful")</f>
        <v>62</v>
      </c>
      <c r="C7">
        <f>COUNTIFS('Stater Sheet'!$D$2:$D$4115,"&gt;=20000",'Stater Sheet'!$D$2:$D$4115,"&lt;25000",'Stater Sheet'!$F$2:$F$4115,"failed")</f>
        <v>72</v>
      </c>
      <c r="D7">
        <f>COUNTIFS('Stater Sheet'!$D$2:$D$4115,"&gt;=20000",'Stater Sheet'!$D$2:$D$4115,"&lt;25000",'Stater Sheet'!$F$2:$F$4115,"canceled")</f>
        <v>14</v>
      </c>
      <c r="E7">
        <f t="shared" si="1"/>
        <v>148</v>
      </c>
      <c r="F7" s="5">
        <f t="shared" si="2"/>
        <v>0.41891891891891891</v>
      </c>
      <c r="G7" s="5">
        <f t="shared" si="3"/>
        <v>0.48648648648648651</v>
      </c>
      <c r="H7" s="5">
        <f t="shared" si="4"/>
        <v>9.45945945945946E-2</v>
      </c>
      <c r="I7">
        <f>COUNTIFS('Stater Sheet'!$D$2:$D$4115,"&gt;=20000",'Stater Sheet'!$D$2:$D$4115,"&lt;25000",'Stater Sheet'!$F$2:$F$4115,"live")</f>
        <v>1</v>
      </c>
      <c r="J7">
        <f>COUNTIFS('Stater Sheet'!$D$2:$D$4115,"&gt;=20000",'Stater Sheet'!$D$2:$D$4115,"&lt;25000")</f>
        <v>149</v>
      </c>
    </row>
    <row r="8" spans="1:10" x14ac:dyDescent="0.2">
      <c r="A8" s="16" t="s">
        <v>8436</v>
      </c>
      <c r="B8">
        <f>COUNTIFS('Stater Sheet'!$D$2:$D$4115,"&gt;=25000",'Stater Sheet'!$D$2:$D$4115,"&lt;30000",'Stater Sheet'!$F$2:$F$4115,"successful")</f>
        <v>55</v>
      </c>
      <c r="C8">
        <f>COUNTIFS('Stater Sheet'!$D$2:$D$4115,"&gt;=25000",'Stater Sheet'!$D$2:$D$4115,"&lt;30000",'Stater Sheet'!$F$2:$F$4115,"failed")</f>
        <v>64</v>
      </c>
      <c r="D8">
        <f>COUNTIFS('Stater Sheet'!$D$2:$D$4115,"&gt;=25000",'Stater Sheet'!$D$2:$D$4115,"&lt;30000",'Stater Sheet'!$F$2:$F$4115,"canceled")</f>
        <v>18</v>
      </c>
      <c r="E8">
        <f t="shared" si="1"/>
        <v>137</v>
      </c>
      <c r="F8" s="5">
        <f t="shared" si="2"/>
        <v>0.40145985401459855</v>
      </c>
      <c r="G8" s="5">
        <f t="shared" si="3"/>
        <v>0.46715328467153283</v>
      </c>
      <c r="H8" s="5">
        <f t="shared" si="4"/>
        <v>0.13138686131386862</v>
      </c>
      <c r="I8">
        <f>COUNTIFS('Stater Sheet'!$D$2:$D$4115,"&gt;=25000",'Stater Sheet'!$D$2:$D$4115,"&lt;30000",'Stater Sheet'!$F$2:$F$4115,"live")</f>
        <v>1</v>
      </c>
      <c r="J8">
        <f>COUNTIFS('Stater Sheet'!$D$2:$D$4115,"&gt;=25000",'Stater Sheet'!$D$2:$D$4115,"&lt;30000")</f>
        <v>138</v>
      </c>
    </row>
    <row r="9" spans="1:10" x14ac:dyDescent="0.2">
      <c r="A9" s="16" t="s">
        <v>8437</v>
      </c>
      <c r="B9">
        <f>COUNTIFS('Stater Sheet'!$D$2:$D$4115,"&gt;=30000",'Stater Sheet'!$D$2:$D$4115,"&lt;35000",'Stater Sheet'!$F$2:$F$4115,"successful")</f>
        <v>32</v>
      </c>
      <c r="C9">
        <f>COUNTIFS('Stater Sheet'!$D$2:$D$4115,"&gt;=30000",'Stater Sheet'!$D$2:$D$4115,"&lt;35000",'Stater Sheet'!$F$2:$F$4115,"failed")</f>
        <v>37</v>
      </c>
      <c r="D9">
        <f>COUNTIFS('Stater Sheet'!$D$2:$D$4115,"&gt;=30000",'Stater Sheet'!$D$2:$D$4115,"&lt;35000",'Stater Sheet'!$F$2:$F$4115,"canceled")</f>
        <v>13</v>
      </c>
      <c r="E9">
        <f t="shared" si="1"/>
        <v>82</v>
      </c>
      <c r="F9" s="5">
        <f t="shared" si="2"/>
        <v>0.3902439024390244</v>
      </c>
      <c r="G9" s="5">
        <f t="shared" si="3"/>
        <v>0.45121951219512196</v>
      </c>
      <c r="H9" s="5">
        <f t="shared" si="4"/>
        <v>0.15853658536585366</v>
      </c>
      <c r="I9">
        <f>COUNTIFS('Stater Sheet'!$D$2:$D$4115,"&gt;=30000",'Stater Sheet'!$D$2:$D$4115,"&lt;35000",'Stater Sheet'!$F$2:$F$4115,"live")</f>
        <v>2</v>
      </c>
      <c r="J9">
        <f>COUNTIFS('Stater Sheet'!$D$2:$D$4115,"&gt;=30000",'Stater Sheet'!$D$2:$D$4115,"&lt;35000")</f>
        <v>84</v>
      </c>
    </row>
    <row r="10" spans="1:10" x14ac:dyDescent="0.2">
      <c r="A10" s="16" t="s">
        <v>8438</v>
      </c>
      <c r="B10">
        <f>COUNTIFS('Stater Sheet'!$D$2:$D$4115,"&gt;=35000",'Stater Sheet'!$D$2:$D$4115,"&lt;40000",'Stater Sheet'!$F$2:$F$4115,"successful")</f>
        <v>26</v>
      </c>
      <c r="C10">
        <f>COUNTIFS('Stater Sheet'!$D$2:$D$4115,"&gt;=35000",'Stater Sheet'!$D$2:$D$4115,"&lt;40000",'Stater Sheet'!$F$2:$F$4115,"failed")</f>
        <v>22</v>
      </c>
      <c r="D10">
        <f>COUNTIFS('Stater Sheet'!$D$2:$D$4115,"&gt;=35000",'Stater Sheet'!$D$2:$D$4115,"&lt;40000",'Stater Sheet'!$F$2:$F$4115,"canceled")</f>
        <v>7</v>
      </c>
      <c r="E10">
        <f t="shared" si="1"/>
        <v>55</v>
      </c>
      <c r="F10" s="5">
        <f t="shared" si="2"/>
        <v>0.47272727272727272</v>
      </c>
      <c r="G10" s="5">
        <f t="shared" si="3"/>
        <v>0.4</v>
      </c>
      <c r="H10" s="5">
        <f t="shared" si="4"/>
        <v>0.12727272727272726</v>
      </c>
      <c r="I10">
        <f>COUNTIFS('Stater Sheet'!$D$2:$D$4115,"&gt;=35000",'Stater Sheet'!$D$2:$D$4115,"&lt;40000",'Stater Sheet'!$F$2:$F$4115,"live")</f>
        <v>0</v>
      </c>
      <c r="J10">
        <f>COUNTIFS('Stater Sheet'!$D$2:$D$4115,"&gt;=35000",'Stater Sheet'!$D$2:$D$4115,"&lt;40000")</f>
        <v>55</v>
      </c>
    </row>
    <row r="11" spans="1:10" x14ac:dyDescent="0.2">
      <c r="A11" s="16" t="s">
        <v>8439</v>
      </c>
      <c r="B11">
        <f>COUNTIFS('Stater Sheet'!$D$2:$D$4115,"&gt;=40000",'Stater Sheet'!$D$2:$D$4115,"&lt;45000",'Stater Sheet'!$F$2:$F$4115,"successful")</f>
        <v>21</v>
      </c>
      <c r="C11">
        <f>COUNTIFS('Stater Sheet'!$D$2:$D$4115,"&gt;=40000",'Stater Sheet'!$D$2:$D$4115,"&lt;45000",'Stater Sheet'!$F$2:$F$4115,"failed")</f>
        <v>16</v>
      </c>
      <c r="D11">
        <f>COUNTIFS('Stater Sheet'!$D$2:$D$4115,"&gt;=40000",'Stater Sheet'!$D$2:$D$4115,"&lt;45000",'Stater Sheet'!$F$2:$F$4115,"canceled")</f>
        <v>6</v>
      </c>
      <c r="E11">
        <f t="shared" si="1"/>
        <v>43</v>
      </c>
      <c r="F11" s="5">
        <f t="shared" si="2"/>
        <v>0.48837209302325579</v>
      </c>
      <c r="G11" s="5">
        <f t="shared" si="3"/>
        <v>0.37209302325581395</v>
      </c>
      <c r="H11" s="5">
        <f t="shared" si="4"/>
        <v>0.13953488372093023</v>
      </c>
      <c r="I11">
        <f>COUNTIFS('Stater Sheet'!$D$2:$D$4115,"&gt;=40000",'Stater Sheet'!$D$2:$D$4115,"&lt;45000",'Stater Sheet'!$F$2:$F$4115,"live")</f>
        <v>1</v>
      </c>
      <c r="J11">
        <f>COUNTIFS('Stater Sheet'!$D$2:$D$4115,"&gt;=40000",'Stater Sheet'!$D$2:$D$4115,"&lt;45000")</f>
        <v>44</v>
      </c>
    </row>
    <row r="12" spans="1:10" x14ac:dyDescent="0.2">
      <c r="A12" s="16" t="s">
        <v>8440</v>
      </c>
      <c r="B12">
        <f>COUNTIFS('Stater Sheet'!$D$2:$D$4115,"&gt;=45000",'Stater Sheet'!$D$2:$D$4115,"&lt;50000",'Stater Sheet'!$F$2:$F$4115,"successful")</f>
        <v>6</v>
      </c>
      <c r="C12">
        <f>COUNTIFS('Stater Sheet'!$D$2:$D$4115,"&gt;=45000",'Stater Sheet'!$D$2:$D$4115,"&lt;50000",'Stater Sheet'!$F$2:$F$4115,"failed")</f>
        <v>11</v>
      </c>
      <c r="D12">
        <f>COUNTIFS('Stater Sheet'!$D$2:$D$4115,"&gt;=45000",'Stater Sheet'!$D$2:$D$4115,"&lt;50000",'Stater Sheet'!$F$2:$F$4115,"canceled")</f>
        <v>4</v>
      </c>
      <c r="E12">
        <f t="shared" si="1"/>
        <v>21</v>
      </c>
      <c r="F12" s="5">
        <f t="shared" si="2"/>
        <v>0.2857142857142857</v>
      </c>
      <c r="G12" s="5">
        <f t="shared" si="3"/>
        <v>0.52380952380952384</v>
      </c>
      <c r="H12" s="5">
        <f t="shared" si="4"/>
        <v>0.19047619047619047</v>
      </c>
      <c r="I12">
        <f>COUNTIFS('Stater Sheet'!$D$2:$D$4115,"&gt;=45000",'Stater Sheet'!$D$2:$D$4115,"&lt;50000",'Stater Sheet'!$F$2:$F$4115,"live")</f>
        <v>0</v>
      </c>
      <c r="J12">
        <f>COUNTIFS('Stater Sheet'!$D$2:$D$4115,"&gt;=45000",'Stater Sheet'!$D$2:$D$4115,"&lt;50000")</f>
        <v>21</v>
      </c>
    </row>
    <row r="13" spans="1:10" x14ac:dyDescent="0.2">
      <c r="A13" s="16" t="s">
        <v>8441</v>
      </c>
      <c r="B13">
        <f>COUNTIFS('Stater Sheet'!$D$2:$D$4115,"&gt;=50000",'Stater Sheet'!$F$2:$F$4115,"successful")</f>
        <v>86</v>
      </c>
      <c r="C13">
        <f>COUNTIFS('Stater Sheet'!$D$2:$D$4115,"&gt;=50000",'Stater Sheet'!$F$2:$F$4115,"failed")</f>
        <v>258</v>
      </c>
      <c r="D13">
        <f>COUNTIFS('Stater Sheet'!$D$2:$D$4115,"&gt;=50000",'Stater Sheet'!$F$2:$F$4115,"canceled")</f>
        <v>100</v>
      </c>
      <c r="E13">
        <f t="shared" si="1"/>
        <v>444</v>
      </c>
      <c r="F13" s="5">
        <f t="shared" si="2"/>
        <v>0.19369369369369369</v>
      </c>
      <c r="G13" s="5">
        <f t="shared" si="3"/>
        <v>0.58108108108108103</v>
      </c>
      <c r="H13" s="5">
        <f t="shared" si="4"/>
        <v>0.22522522522522523</v>
      </c>
      <c r="I13">
        <f>COUNTIFS('Stater Sheet'!$D$2:$D$4115,"&gt;=50000",'Stater Sheet'!$F$2:$F$4115,"live")</f>
        <v>5</v>
      </c>
      <c r="J13">
        <f>COUNTIFS('Stater Sheet'!$D$2:$D$4115,"&gt;=50000")</f>
        <v>449</v>
      </c>
    </row>
  </sheetData>
  <conditionalFormatting sqref="F1:F1048576">
    <cfRule type="top10" dxfId="7" priority="1" percent="1" bottom="1" rank="10"/>
    <cfRule type="top10" dxfId="6" priority="2" percent="1" rank="10"/>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T4115"/>
  <sheetViews>
    <sheetView zoomScale="90" zoomScaleNormal="90" workbookViewId="0">
      <selection activeCell="I2" sqref="I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style="18" bestFit="1" customWidth="1"/>
    <col min="16" max="16" width="17.1640625" bestFit="1" customWidth="1"/>
    <col min="17" max="17" width="41.1640625" customWidth="1"/>
    <col min="18" max="18" width="15.6640625" bestFit="1" customWidth="1"/>
    <col min="19" max="19" width="24.6640625" style="13" bestFit="1" customWidth="1"/>
    <col min="20" max="20" width="23.1640625" style="13"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7" t="s">
        <v>8307</v>
      </c>
      <c r="P1" s="1" t="s">
        <v>8308</v>
      </c>
      <c r="Q1" s="1" t="s">
        <v>8309</v>
      </c>
      <c r="R1" s="1" t="s">
        <v>8310</v>
      </c>
      <c r="S1" s="12" t="s">
        <v>8425</v>
      </c>
      <c r="T1" s="12" t="s">
        <v>8426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18">
        <f>E2/D2</f>
        <v>1.3685882352941177</v>
      </c>
      <c r="P2">
        <f>ROUND((E2/L2),2)</f>
        <v>63.92</v>
      </c>
      <c r="Q2" t="s">
        <v>8311</v>
      </c>
      <c r="R2" t="s">
        <v>8312</v>
      </c>
      <c r="S2" s="13">
        <f>(((I2/60)/60)/24)+DATE(1970,1,1)</f>
        <v>42208.125</v>
      </c>
      <c r="T2" s="13">
        <f>(((J2/60)/60)/24)+DATE(1970,1,1)</f>
        <v>42177.007071759261</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18">
        <f t="shared" ref="O3:O66" si="0">E3/D3</f>
        <v>1.4260827250608272</v>
      </c>
      <c r="P3">
        <f t="shared" ref="P3:P66" si="1">ROUND((E3/L3),2)</f>
        <v>185.48</v>
      </c>
      <c r="Q3" t="s">
        <v>8311</v>
      </c>
      <c r="R3" t="s">
        <v>8312</v>
      </c>
      <c r="S3" s="13">
        <f t="shared" ref="S3:S66" si="2">(((I3/60)/60)/24)+DATE(1970,1,1)</f>
        <v>42796.600497685184</v>
      </c>
      <c r="T3" s="13">
        <f t="shared" ref="T3:T66" si="3">(((J3/60)/60)/24)+DATE(1970,1,1)</f>
        <v>42766.600497685184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18">
        <f t="shared" si="0"/>
        <v>1.05</v>
      </c>
      <c r="P4">
        <f t="shared" si="1"/>
        <v>15</v>
      </c>
      <c r="Q4" t="s">
        <v>8311</v>
      </c>
      <c r="R4" t="s">
        <v>8312</v>
      </c>
      <c r="S4" s="13">
        <f t="shared" si="2"/>
        <v>42415.702349537038</v>
      </c>
      <c r="T4" s="13">
        <f t="shared" si="3"/>
        <v>42405.702349537038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18">
        <f t="shared" si="0"/>
        <v>1.0389999999999999</v>
      </c>
      <c r="P5">
        <f t="shared" si="1"/>
        <v>69.27</v>
      </c>
      <c r="Q5" t="s">
        <v>8311</v>
      </c>
      <c r="R5" t="s">
        <v>8312</v>
      </c>
      <c r="S5" s="13">
        <f t="shared" si="2"/>
        <v>41858.515127314815</v>
      </c>
      <c r="T5" s="13">
        <f t="shared" si="3"/>
        <v>41828.515127314815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18">
        <f t="shared" si="0"/>
        <v>1.2299154545454545</v>
      </c>
      <c r="P6">
        <f t="shared" si="1"/>
        <v>190.55</v>
      </c>
      <c r="Q6" t="s">
        <v>8311</v>
      </c>
      <c r="R6" t="s">
        <v>8312</v>
      </c>
      <c r="S6" s="13">
        <f t="shared" si="2"/>
        <v>42357.834247685183</v>
      </c>
      <c r="T6" s="13">
        <f t="shared" si="3"/>
        <v>42327.834247685183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18">
        <f t="shared" si="0"/>
        <v>1.0977744436109027</v>
      </c>
      <c r="P7">
        <f t="shared" si="1"/>
        <v>93.4</v>
      </c>
      <c r="Q7" t="s">
        <v>8311</v>
      </c>
      <c r="R7" t="s">
        <v>8312</v>
      </c>
      <c r="S7" s="13">
        <f t="shared" si="2"/>
        <v>42580.232638888891</v>
      </c>
      <c r="T7" s="13">
        <f t="shared" si="3"/>
        <v>42563.932951388888</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18">
        <f t="shared" si="0"/>
        <v>1.064875</v>
      </c>
      <c r="P8">
        <f t="shared" si="1"/>
        <v>146.88</v>
      </c>
      <c r="Q8" t="s">
        <v>8311</v>
      </c>
      <c r="R8" t="s">
        <v>8312</v>
      </c>
      <c r="S8" s="13">
        <f t="shared" si="2"/>
        <v>41804.072337962964</v>
      </c>
      <c r="T8" s="13">
        <f t="shared" si="3"/>
        <v>41794.072337962964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18">
        <f t="shared" si="0"/>
        <v>1.0122222222222221</v>
      </c>
      <c r="P9">
        <f t="shared" si="1"/>
        <v>159.82</v>
      </c>
      <c r="Q9" t="s">
        <v>8311</v>
      </c>
      <c r="R9" t="s">
        <v>8312</v>
      </c>
      <c r="S9" s="13">
        <f t="shared" si="2"/>
        <v>42556.047071759262</v>
      </c>
      <c r="T9" s="13">
        <f t="shared" si="3"/>
        <v>42516.047071759262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18">
        <f t="shared" si="0"/>
        <v>1.0004342857142856</v>
      </c>
      <c r="P10">
        <f t="shared" si="1"/>
        <v>291.79000000000002</v>
      </c>
      <c r="Q10" t="s">
        <v>8311</v>
      </c>
      <c r="R10" t="s">
        <v>8312</v>
      </c>
      <c r="S10" s="13">
        <f t="shared" si="2"/>
        <v>42475.875</v>
      </c>
      <c r="T10" s="13">
        <f t="shared" si="3"/>
        <v>42468.94458333333</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18">
        <f t="shared" si="0"/>
        <v>1.2599800000000001</v>
      </c>
      <c r="P11">
        <f t="shared" si="1"/>
        <v>31.5</v>
      </c>
      <c r="Q11" t="s">
        <v>8311</v>
      </c>
      <c r="R11" t="s">
        <v>8312</v>
      </c>
      <c r="S11" s="13">
        <f t="shared" si="2"/>
        <v>42477.103518518517</v>
      </c>
      <c r="T11" s="13">
        <f t="shared" si="3"/>
        <v>42447.103518518517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18">
        <f t="shared" si="0"/>
        <v>1.0049999999999999</v>
      </c>
      <c r="P12">
        <f t="shared" si="1"/>
        <v>158.68</v>
      </c>
      <c r="Q12" t="s">
        <v>8311</v>
      </c>
      <c r="R12" t="s">
        <v>8312</v>
      </c>
      <c r="S12" s="13">
        <f t="shared" si="2"/>
        <v>41815.068043981482</v>
      </c>
      <c r="T12" s="13">
        <f t="shared" si="3"/>
        <v>41780.068043981482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18">
        <f t="shared" si="0"/>
        <v>1.2050000000000001</v>
      </c>
      <c r="P13">
        <f t="shared" si="1"/>
        <v>80.33</v>
      </c>
      <c r="Q13" t="s">
        <v>8311</v>
      </c>
      <c r="R13" t="s">
        <v>8312</v>
      </c>
      <c r="S13" s="13">
        <f t="shared" si="2"/>
        <v>42604.125</v>
      </c>
      <c r="T13" s="13">
        <f t="shared" si="3"/>
        <v>42572.778495370367</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18">
        <f t="shared" si="0"/>
        <v>1.6529333333333334</v>
      </c>
      <c r="P14">
        <f t="shared" si="1"/>
        <v>59.96</v>
      </c>
      <c r="Q14" t="s">
        <v>8311</v>
      </c>
      <c r="R14" t="s">
        <v>8312</v>
      </c>
      <c r="S14" s="13">
        <f t="shared" si="2"/>
        <v>41836.125</v>
      </c>
      <c r="T14" s="13">
        <f t="shared" si="3"/>
        <v>41791.713252314818</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18">
        <f t="shared" si="0"/>
        <v>1.5997142857142856</v>
      </c>
      <c r="P15">
        <f t="shared" si="1"/>
        <v>109.78</v>
      </c>
      <c r="Q15" t="s">
        <v>8311</v>
      </c>
      <c r="R15" t="s">
        <v>8312</v>
      </c>
      <c r="S15" s="13">
        <f t="shared" si="2"/>
        <v>42544.852083333331</v>
      </c>
      <c r="T15" s="13">
        <f t="shared" si="3"/>
        <v>42508.677187499998</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18">
        <f t="shared" si="0"/>
        <v>1.0093333333333334</v>
      </c>
      <c r="P16">
        <f t="shared" si="1"/>
        <v>147.71</v>
      </c>
      <c r="Q16" t="s">
        <v>8311</v>
      </c>
      <c r="R16" t="s">
        <v>8312</v>
      </c>
      <c r="S16" s="13">
        <f t="shared" si="2"/>
        <v>41833.582638888889</v>
      </c>
      <c r="T16" s="13">
        <f t="shared" si="3"/>
        <v>41808.02648148148</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18">
        <f t="shared" si="0"/>
        <v>1.0660000000000001</v>
      </c>
      <c r="P17">
        <f t="shared" si="1"/>
        <v>21.76</v>
      </c>
      <c r="Q17" t="s">
        <v>8311</v>
      </c>
      <c r="R17" t="s">
        <v>8312</v>
      </c>
      <c r="S17" s="13">
        <f t="shared" si="2"/>
        <v>42274.843055555553</v>
      </c>
      <c r="T17" s="13">
        <f t="shared" si="3"/>
        <v>42256.391875000001</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18">
        <f t="shared" si="0"/>
        <v>1.0024166666666667</v>
      </c>
      <c r="P18">
        <f t="shared" si="1"/>
        <v>171.84</v>
      </c>
      <c r="Q18" t="s">
        <v>8311</v>
      </c>
      <c r="R18" t="s">
        <v>8312</v>
      </c>
      <c r="S18" s="13">
        <f t="shared" si="2"/>
        <v>41806.229166666664</v>
      </c>
      <c r="T18" s="13">
        <f t="shared" si="3"/>
        <v>41760.796423611115</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18">
        <f t="shared" si="0"/>
        <v>1.0066666666666666</v>
      </c>
      <c r="P19">
        <f t="shared" si="1"/>
        <v>41.94</v>
      </c>
      <c r="Q19" t="s">
        <v>8311</v>
      </c>
      <c r="R19" t="s">
        <v>8312</v>
      </c>
      <c r="S19" s="13">
        <f t="shared" si="2"/>
        <v>41947.773402777777</v>
      </c>
      <c r="T19" s="13">
        <f t="shared" si="3"/>
        <v>41917.731736111113</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18">
        <f t="shared" si="0"/>
        <v>1.0632110000000001</v>
      </c>
      <c r="P20">
        <f t="shared" si="1"/>
        <v>93.26</v>
      </c>
      <c r="Q20" t="s">
        <v>8311</v>
      </c>
      <c r="R20" t="s">
        <v>8312</v>
      </c>
      <c r="S20" s="13">
        <f t="shared" si="2"/>
        <v>41899.542314814818</v>
      </c>
      <c r="T20" s="13">
        <f t="shared" si="3"/>
        <v>41869.542314814818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18">
        <f t="shared" si="0"/>
        <v>1.4529411764705882</v>
      </c>
      <c r="P21">
        <f t="shared" si="1"/>
        <v>56.14</v>
      </c>
      <c r="Q21" t="s">
        <v>8311</v>
      </c>
      <c r="R21" t="s">
        <v>8312</v>
      </c>
      <c r="S21" s="13">
        <f t="shared" si="2"/>
        <v>42205.816365740742</v>
      </c>
      <c r="T21" s="13">
        <f t="shared" si="3"/>
        <v>42175.816365740742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18">
        <f t="shared" si="0"/>
        <v>1.002</v>
      </c>
      <c r="P22">
        <f t="shared" si="1"/>
        <v>80.16</v>
      </c>
      <c r="Q22" t="s">
        <v>8311</v>
      </c>
      <c r="R22" t="s">
        <v>8312</v>
      </c>
      <c r="S22" s="13">
        <f t="shared" si="2"/>
        <v>42260.758240740746</v>
      </c>
      <c r="T22" s="13">
        <f t="shared" si="3"/>
        <v>42200.758240740746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18">
        <f t="shared" si="0"/>
        <v>1.0913513513513513</v>
      </c>
      <c r="P23">
        <f t="shared" si="1"/>
        <v>199.9</v>
      </c>
      <c r="Q23" t="s">
        <v>8311</v>
      </c>
      <c r="R23" t="s">
        <v>8312</v>
      </c>
      <c r="S23" s="13">
        <f t="shared" si="2"/>
        <v>41908.627187500002</v>
      </c>
      <c r="T23" s="13">
        <f t="shared" si="3"/>
        <v>41878.627187500002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18">
        <f t="shared" si="0"/>
        <v>1.1714285714285715</v>
      </c>
      <c r="P24">
        <f t="shared" si="1"/>
        <v>51.25</v>
      </c>
      <c r="Q24" t="s">
        <v>8311</v>
      </c>
      <c r="R24" t="s">
        <v>8312</v>
      </c>
      <c r="S24" s="13">
        <f t="shared" si="2"/>
        <v>42005.332638888889</v>
      </c>
      <c r="T24" s="13">
        <f t="shared" si="3"/>
        <v>41989.91134259259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18">
        <f t="shared" si="0"/>
        <v>1.1850000000000001</v>
      </c>
      <c r="P25">
        <f t="shared" si="1"/>
        <v>103.04</v>
      </c>
      <c r="Q25" t="s">
        <v>8311</v>
      </c>
      <c r="R25" t="s">
        <v>8312</v>
      </c>
      <c r="S25" s="13">
        <f t="shared" si="2"/>
        <v>42124.638888888891</v>
      </c>
      <c r="T25" s="13">
        <f t="shared" si="3"/>
        <v>42097.778946759259</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18">
        <f t="shared" si="0"/>
        <v>1.0880768571428572</v>
      </c>
      <c r="P26">
        <f t="shared" si="1"/>
        <v>66.349999999999994</v>
      </c>
      <c r="Q26" t="s">
        <v>8311</v>
      </c>
      <c r="R26" t="s">
        <v>8312</v>
      </c>
      <c r="S26" s="13">
        <f t="shared" si="2"/>
        <v>42262.818750000006</v>
      </c>
      <c r="T26" s="13">
        <f t="shared" si="3"/>
        <v>42229.820173611108</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18">
        <f t="shared" si="0"/>
        <v>1.3333333333333333</v>
      </c>
      <c r="P27">
        <f t="shared" si="1"/>
        <v>57.14</v>
      </c>
      <c r="Q27" t="s">
        <v>8311</v>
      </c>
      <c r="R27" t="s">
        <v>8312</v>
      </c>
      <c r="S27" s="13">
        <f t="shared" si="2"/>
        <v>42378.025011574078</v>
      </c>
      <c r="T27" s="13">
        <f t="shared" si="3"/>
        <v>42318.025011574078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18">
        <f t="shared" si="0"/>
        <v>1.552</v>
      </c>
      <c r="P28">
        <f t="shared" si="1"/>
        <v>102.11</v>
      </c>
      <c r="Q28" t="s">
        <v>8311</v>
      </c>
      <c r="R28" t="s">
        <v>8312</v>
      </c>
      <c r="S28" s="13">
        <f t="shared" si="2"/>
        <v>41868.515555555554</v>
      </c>
      <c r="T28" s="13">
        <f t="shared" si="3"/>
        <v>41828.515555555554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18">
        <f t="shared" si="0"/>
        <v>1.1172500000000001</v>
      </c>
      <c r="P29">
        <f t="shared" si="1"/>
        <v>148.97</v>
      </c>
      <c r="Q29" t="s">
        <v>8311</v>
      </c>
      <c r="R29" t="s">
        <v>8312</v>
      </c>
      <c r="S29" s="13">
        <f t="shared" si="2"/>
        <v>41959.206400462965</v>
      </c>
      <c r="T29" s="13">
        <f t="shared" si="3"/>
        <v>41929.164733796293</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18">
        <f t="shared" si="0"/>
        <v>1.0035000000000001</v>
      </c>
      <c r="P30">
        <f t="shared" si="1"/>
        <v>169.61</v>
      </c>
      <c r="Q30" t="s">
        <v>8311</v>
      </c>
      <c r="R30" t="s">
        <v>8312</v>
      </c>
      <c r="S30" s="13">
        <f t="shared" si="2"/>
        <v>42354.96393518518</v>
      </c>
      <c r="T30" s="13">
        <f t="shared" si="3"/>
        <v>42324.96393518518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18">
        <f t="shared" si="0"/>
        <v>1.2333333333333334</v>
      </c>
      <c r="P31">
        <f t="shared" si="1"/>
        <v>31.62</v>
      </c>
      <c r="Q31" t="s">
        <v>8311</v>
      </c>
      <c r="R31" t="s">
        <v>8312</v>
      </c>
      <c r="S31" s="13">
        <f t="shared" si="2"/>
        <v>41842.67324074074</v>
      </c>
      <c r="T31" s="13">
        <f t="shared" si="3"/>
        <v>41812.67324074074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18">
        <f t="shared" si="0"/>
        <v>1.0129975</v>
      </c>
      <c r="P32">
        <f t="shared" si="1"/>
        <v>76.45</v>
      </c>
      <c r="Q32" t="s">
        <v>8311</v>
      </c>
      <c r="R32" t="s">
        <v>8312</v>
      </c>
      <c r="S32" s="13">
        <f t="shared" si="2"/>
        <v>41872.292997685188</v>
      </c>
      <c r="T32" s="13">
        <f t="shared" si="3"/>
        <v>41842.292997685188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18">
        <f t="shared" si="0"/>
        <v>1</v>
      </c>
      <c r="P33">
        <f t="shared" si="1"/>
        <v>13</v>
      </c>
      <c r="Q33" t="s">
        <v>8311</v>
      </c>
      <c r="R33" t="s">
        <v>8312</v>
      </c>
      <c r="S33" s="13">
        <f t="shared" si="2"/>
        <v>42394.79206018518</v>
      </c>
      <c r="T33" s="13">
        <f t="shared" si="3"/>
        <v>42376.79206018518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18">
        <f t="shared" si="0"/>
        <v>1.0024604569420035</v>
      </c>
      <c r="P34">
        <f t="shared" si="1"/>
        <v>320.45</v>
      </c>
      <c r="Q34" t="s">
        <v>8311</v>
      </c>
      <c r="R34" t="s">
        <v>8312</v>
      </c>
      <c r="S34" s="13">
        <f t="shared" si="2"/>
        <v>42503.165972222225</v>
      </c>
      <c r="T34" s="13">
        <f t="shared" si="3"/>
        <v>42461.627511574072</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18">
        <f t="shared" si="0"/>
        <v>1.0209523809523811</v>
      </c>
      <c r="P35">
        <f t="shared" si="1"/>
        <v>83.75</v>
      </c>
      <c r="Q35" t="s">
        <v>8311</v>
      </c>
      <c r="R35" t="s">
        <v>8312</v>
      </c>
      <c r="S35" s="13">
        <f t="shared" si="2"/>
        <v>42316.702557870376</v>
      </c>
      <c r="T35" s="13">
        <f t="shared" si="3"/>
        <v>42286.660891203705</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18">
        <f t="shared" si="0"/>
        <v>1.3046153846153845</v>
      </c>
      <c r="P36">
        <f t="shared" si="1"/>
        <v>49.88</v>
      </c>
      <c r="Q36" t="s">
        <v>8311</v>
      </c>
      <c r="R36" t="s">
        <v>8312</v>
      </c>
      <c r="S36" s="13">
        <f t="shared" si="2"/>
        <v>41856.321770833332</v>
      </c>
      <c r="T36" s="13">
        <f t="shared" si="3"/>
        <v>41841.321770833332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18">
        <f t="shared" si="0"/>
        <v>1.665</v>
      </c>
      <c r="P37">
        <f t="shared" si="1"/>
        <v>59.46</v>
      </c>
      <c r="Q37" t="s">
        <v>8311</v>
      </c>
      <c r="R37" t="s">
        <v>8312</v>
      </c>
      <c r="S37" s="13">
        <f t="shared" si="2"/>
        <v>42122</v>
      </c>
      <c r="T37" s="13">
        <f t="shared" si="3"/>
        <v>42098.291828703703</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18">
        <f t="shared" si="0"/>
        <v>1.4215</v>
      </c>
      <c r="P38">
        <f t="shared" si="1"/>
        <v>193.84</v>
      </c>
      <c r="Q38" t="s">
        <v>8311</v>
      </c>
      <c r="R38" t="s">
        <v>8312</v>
      </c>
      <c r="S38" s="13">
        <f t="shared" si="2"/>
        <v>42098.265335648146</v>
      </c>
      <c r="T38" s="13">
        <f t="shared" si="3"/>
        <v>42068.307002314818</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18">
        <f t="shared" si="0"/>
        <v>1.8344090909090909</v>
      </c>
      <c r="P39">
        <f t="shared" si="1"/>
        <v>159.51</v>
      </c>
      <c r="Q39" t="s">
        <v>8311</v>
      </c>
      <c r="R39" t="s">
        <v>8312</v>
      </c>
      <c r="S39" s="13">
        <f t="shared" si="2"/>
        <v>42062.693043981482</v>
      </c>
      <c r="T39" s="13">
        <f t="shared" si="3"/>
        <v>42032.693043981482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18">
        <f t="shared" si="0"/>
        <v>1.1004</v>
      </c>
      <c r="P40">
        <f t="shared" si="1"/>
        <v>41.68</v>
      </c>
      <c r="Q40" t="s">
        <v>8311</v>
      </c>
      <c r="R40" t="s">
        <v>8312</v>
      </c>
      <c r="S40" s="13">
        <f t="shared" si="2"/>
        <v>41405.057222222218</v>
      </c>
      <c r="T40" s="13">
        <f t="shared" si="3"/>
        <v>41375.057222222218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18">
        <f t="shared" si="0"/>
        <v>1.3098000000000001</v>
      </c>
      <c r="P41">
        <f t="shared" si="1"/>
        <v>150.9</v>
      </c>
      <c r="Q41" t="s">
        <v>8311</v>
      </c>
      <c r="R41" t="s">
        <v>8312</v>
      </c>
      <c r="S41" s="13">
        <f t="shared" si="2"/>
        <v>41784.957638888889</v>
      </c>
      <c r="T41" s="13">
        <f t="shared" si="3"/>
        <v>41754.047083333331</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18">
        <f t="shared" si="0"/>
        <v>1.0135000000000001</v>
      </c>
      <c r="P42">
        <f t="shared" si="1"/>
        <v>126.69</v>
      </c>
      <c r="Q42" t="s">
        <v>8311</v>
      </c>
      <c r="R42" t="s">
        <v>8312</v>
      </c>
      <c r="S42" s="13">
        <f t="shared" si="2"/>
        <v>41809.166666666664</v>
      </c>
      <c r="T42" s="13">
        <f t="shared" si="3"/>
        <v>41789.21398148148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18">
        <f t="shared" si="0"/>
        <v>1</v>
      </c>
      <c r="P43">
        <f t="shared" si="1"/>
        <v>105.26</v>
      </c>
      <c r="Q43" t="s">
        <v>8311</v>
      </c>
      <c r="R43" t="s">
        <v>8312</v>
      </c>
      <c r="S43" s="13">
        <f t="shared" si="2"/>
        <v>41917.568912037037</v>
      </c>
      <c r="T43" s="13">
        <f t="shared" si="3"/>
        <v>41887.568912037037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18">
        <f t="shared" si="0"/>
        <v>1.4185714285714286</v>
      </c>
      <c r="P44">
        <f t="shared" si="1"/>
        <v>117.51</v>
      </c>
      <c r="Q44" t="s">
        <v>8311</v>
      </c>
      <c r="R44" t="s">
        <v>8312</v>
      </c>
      <c r="S44" s="13">
        <f t="shared" si="2"/>
        <v>42001.639189814814</v>
      </c>
      <c r="T44" s="13">
        <f t="shared" si="3"/>
        <v>41971.639189814814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18">
        <f t="shared" si="0"/>
        <v>3.0865999999999998</v>
      </c>
      <c r="P45">
        <f t="shared" si="1"/>
        <v>117.36</v>
      </c>
      <c r="Q45" t="s">
        <v>8311</v>
      </c>
      <c r="R45" t="s">
        <v>8312</v>
      </c>
      <c r="S45" s="13">
        <f t="shared" si="2"/>
        <v>41833</v>
      </c>
      <c r="T45" s="13">
        <f t="shared" si="3"/>
        <v>41802.790347222224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18">
        <f t="shared" si="0"/>
        <v>1</v>
      </c>
      <c r="P46">
        <f t="shared" si="1"/>
        <v>133.33000000000001</v>
      </c>
      <c r="Q46" t="s">
        <v>8311</v>
      </c>
      <c r="R46" t="s">
        <v>8312</v>
      </c>
      <c r="S46" s="13">
        <f t="shared" si="2"/>
        <v>41919.098807870374</v>
      </c>
      <c r="T46" s="13">
        <f t="shared" si="3"/>
        <v>41874.098807870374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18">
        <f t="shared" si="0"/>
        <v>1.2</v>
      </c>
      <c r="P47">
        <f t="shared" si="1"/>
        <v>98.36</v>
      </c>
      <c r="Q47" t="s">
        <v>8311</v>
      </c>
      <c r="R47" t="s">
        <v>8312</v>
      </c>
      <c r="S47" s="13">
        <f t="shared" si="2"/>
        <v>42487.623923611114</v>
      </c>
      <c r="T47" s="13">
        <f t="shared" si="3"/>
        <v>42457.623923611114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18">
        <f t="shared" si="0"/>
        <v>1.0416666666666667</v>
      </c>
      <c r="P48">
        <f t="shared" si="1"/>
        <v>194.44</v>
      </c>
      <c r="Q48" t="s">
        <v>8311</v>
      </c>
      <c r="R48" t="s">
        <v>8312</v>
      </c>
      <c r="S48" s="13">
        <f t="shared" si="2"/>
        <v>42353.964976851858</v>
      </c>
      <c r="T48" s="13">
        <f t="shared" si="3"/>
        <v>42323.964976851858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18">
        <f t="shared" si="0"/>
        <v>1.0761100000000001</v>
      </c>
      <c r="P49">
        <f t="shared" si="1"/>
        <v>76.87</v>
      </c>
      <c r="Q49" t="s">
        <v>8311</v>
      </c>
      <c r="R49" t="s">
        <v>8312</v>
      </c>
      <c r="S49" s="13">
        <f t="shared" si="2"/>
        <v>41992.861192129625</v>
      </c>
      <c r="T49" s="13">
        <f t="shared" si="3"/>
        <v>41932.819525462961</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18">
        <f t="shared" si="0"/>
        <v>1.0794999999999999</v>
      </c>
      <c r="P50">
        <f t="shared" si="1"/>
        <v>56.82</v>
      </c>
      <c r="Q50" t="s">
        <v>8311</v>
      </c>
      <c r="R50" t="s">
        <v>8312</v>
      </c>
      <c r="S50" s="13">
        <f t="shared" si="2"/>
        <v>42064.5</v>
      </c>
      <c r="T50" s="13">
        <f t="shared" si="3"/>
        <v>42033.516898148147</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18">
        <f t="shared" si="0"/>
        <v>1</v>
      </c>
      <c r="P51">
        <f t="shared" si="1"/>
        <v>137.93</v>
      </c>
      <c r="Q51" t="s">
        <v>8311</v>
      </c>
      <c r="R51" t="s">
        <v>8312</v>
      </c>
      <c r="S51" s="13">
        <f t="shared" si="2"/>
        <v>42301.176446759258</v>
      </c>
      <c r="T51" s="13">
        <f t="shared" si="3"/>
        <v>42271.176446759258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18">
        <f t="shared" si="0"/>
        <v>1</v>
      </c>
      <c r="P52">
        <f t="shared" si="1"/>
        <v>27.27</v>
      </c>
      <c r="Q52" t="s">
        <v>8311</v>
      </c>
      <c r="R52" t="s">
        <v>8312</v>
      </c>
      <c r="S52" s="13">
        <f t="shared" si="2"/>
        <v>42034.708333333328</v>
      </c>
      <c r="T52" s="13">
        <f t="shared" si="3"/>
        <v>41995.752986111111</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18">
        <f t="shared" si="0"/>
        <v>1.2801818181818181</v>
      </c>
      <c r="P53">
        <f t="shared" si="1"/>
        <v>118.34</v>
      </c>
      <c r="Q53" t="s">
        <v>8311</v>
      </c>
      <c r="R53" t="s">
        <v>8312</v>
      </c>
      <c r="S53" s="13">
        <f t="shared" si="2"/>
        <v>42226.928668981483</v>
      </c>
      <c r="T53" s="13">
        <f t="shared" si="3"/>
        <v>42196.928668981483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18">
        <f t="shared" si="0"/>
        <v>1.1620999999999999</v>
      </c>
      <c r="P54">
        <f t="shared" si="1"/>
        <v>223.48</v>
      </c>
      <c r="Q54" t="s">
        <v>8311</v>
      </c>
      <c r="R54" t="s">
        <v>8312</v>
      </c>
      <c r="S54" s="13">
        <f t="shared" si="2"/>
        <v>41837.701921296299</v>
      </c>
      <c r="T54" s="13">
        <f t="shared" si="3"/>
        <v>41807.701921296299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18">
        <f t="shared" si="0"/>
        <v>1.0963333333333334</v>
      </c>
      <c r="P55">
        <f t="shared" si="1"/>
        <v>28.11</v>
      </c>
      <c r="Q55" t="s">
        <v>8311</v>
      </c>
      <c r="R55" t="s">
        <v>8312</v>
      </c>
      <c r="S55" s="13">
        <f t="shared" si="2"/>
        <v>41733.916666666664</v>
      </c>
      <c r="T55" s="13">
        <f t="shared" si="3"/>
        <v>41719.549131944441</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18">
        <f t="shared" si="0"/>
        <v>1.01</v>
      </c>
      <c r="P56">
        <f t="shared" si="1"/>
        <v>194.23</v>
      </c>
      <c r="Q56" t="s">
        <v>8311</v>
      </c>
      <c r="R56" t="s">
        <v>8312</v>
      </c>
      <c r="S56" s="13">
        <f t="shared" si="2"/>
        <v>42363.713206018518</v>
      </c>
      <c r="T56" s="13">
        <f t="shared" si="3"/>
        <v>42333.713206018518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18">
        <f t="shared" si="0"/>
        <v>1.2895348837209302</v>
      </c>
      <c r="P57">
        <f t="shared" si="1"/>
        <v>128.94999999999999</v>
      </c>
      <c r="Q57" t="s">
        <v>8311</v>
      </c>
      <c r="R57" t="s">
        <v>8312</v>
      </c>
      <c r="S57" s="13">
        <f t="shared" si="2"/>
        <v>42517.968935185185</v>
      </c>
      <c r="T57" s="13">
        <f t="shared" si="3"/>
        <v>42496.968935185185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18">
        <f t="shared" si="0"/>
        <v>1.0726249999999999</v>
      </c>
      <c r="P58">
        <f t="shared" si="1"/>
        <v>49.32</v>
      </c>
      <c r="Q58" t="s">
        <v>8311</v>
      </c>
      <c r="R58" t="s">
        <v>8312</v>
      </c>
      <c r="S58" s="13">
        <f t="shared" si="2"/>
        <v>42163.666666666672</v>
      </c>
      <c r="T58" s="13">
        <f t="shared" si="3"/>
        <v>42149.548888888887</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18">
        <f t="shared" si="0"/>
        <v>1.0189999999999999</v>
      </c>
      <c r="P59">
        <f t="shared" si="1"/>
        <v>221.52</v>
      </c>
      <c r="Q59" t="s">
        <v>8311</v>
      </c>
      <c r="R59" t="s">
        <v>8312</v>
      </c>
      <c r="S59" s="13">
        <f t="shared" si="2"/>
        <v>42119.83289351852</v>
      </c>
      <c r="T59" s="13">
        <f t="shared" si="3"/>
        <v>42089.83289351852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18">
        <f t="shared" si="0"/>
        <v>1.0290999999999999</v>
      </c>
      <c r="P60">
        <f t="shared" si="1"/>
        <v>137.21</v>
      </c>
      <c r="Q60" t="s">
        <v>8311</v>
      </c>
      <c r="R60" t="s">
        <v>8312</v>
      </c>
      <c r="S60" s="13">
        <f t="shared" si="2"/>
        <v>41962.786712962959</v>
      </c>
      <c r="T60" s="13">
        <f t="shared" si="3"/>
        <v>41932.745046296295</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18">
        <f t="shared" si="0"/>
        <v>1.0012570000000001</v>
      </c>
      <c r="P61">
        <f t="shared" si="1"/>
        <v>606.82000000000005</v>
      </c>
      <c r="Q61" t="s">
        <v>8311</v>
      </c>
      <c r="R61" t="s">
        <v>8312</v>
      </c>
      <c r="S61" s="13">
        <f t="shared" si="2"/>
        <v>42261.875</v>
      </c>
      <c r="T61" s="13">
        <f t="shared" si="3"/>
        <v>42230.23583333334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18">
        <f t="shared" si="0"/>
        <v>1.0329622222222221</v>
      </c>
      <c r="P62">
        <f t="shared" si="1"/>
        <v>43.04</v>
      </c>
      <c r="Q62" t="s">
        <v>8311</v>
      </c>
      <c r="R62" t="s">
        <v>8313</v>
      </c>
      <c r="S62" s="13">
        <f t="shared" si="2"/>
        <v>41721</v>
      </c>
      <c r="T62" s="13">
        <f t="shared" si="3"/>
        <v>41701.901817129627</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18">
        <f t="shared" si="0"/>
        <v>1.4830000000000001</v>
      </c>
      <c r="P63">
        <f t="shared" si="1"/>
        <v>322.39</v>
      </c>
      <c r="Q63" t="s">
        <v>8311</v>
      </c>
      <c r="R63" t="s">
        <v>8313</v>
      </c>
      <c r="S63" s="13">
        <f t="shared" si="2"/>
        <v>41431.814317129632</v>
      </c>
      <c r="T63" s="13">
        <f t="shared" si="3"/>
        <v>41409.814317129632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18">
        <f t="shared" si="0"/>
        <v>1.5473333333333332</v>
      </c>
      <c r="P64">
        <f t="shared" si="1"/>
        <v>96.71</v>
      </c>
      <c r="Q64" t="s">
        <v>8311</v>
      </c>
      <c r="R64" t="s">
        <v>8313</v>
      </c>
      <c r="S64" s="13">
        <f t="shared" si="2"/>
        <v>41336.799513888887</v>
      </c>
      <c r="T64" s="13">
        <f t="shared" si="3"/>
        <v>41311.799513888887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18">
        <f t="shared" si="0"/>
        <v>1.1351849999999999</v>
      </c>
      <c r="P65">
        <f t="shared" si="1"/>
        <v>35.47</v>
      </c>
      <c r="Q65" t="s">
        <v>8311</v>
      </c>
      <c r="R65" t="s">
        <v>8313</v>
      </c>
      <c r="S65" s="13">
        <f t="shared" si="2"/>
        <v>41636.207638888889</v>
      </c>
      <c r="T65" s="13">
        <f t="shared" si="3"/>
        <v>41612.912187499998</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18">
        <f t="shared" si="0"/>
        <v>1.7333333333333334</v>
      </c>
      <c r="P66">
        <f t="shared" si="1"/>
        <v>86.67</v>
      </c>
      <c r="Q66" t="s">
        <v>8311</v>
      </c>
      <c r="R66" t="s">
        <v>8313</v>
      </c>
      <c r="S66" s="13">
        <f t="shared" si="2"/>
        <v>41463.01829861111</v>
      </c>
      <c r="T66" s="13">
        <f t="shared" si="3"/>
        <v>41433.01829861111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18">
        <f t="shared" ref="O67:O130" si="4">E67/D67</f>
        <v>1.0752857142857142</v>
      </c>
      <c r="P67">
        <f t="shared" ref="P67:P130" si="5">ROUND((E67/L67),2)</f>
        <v>132.05000000000001</v>
      </c>
      <c r="Q67" t="s">
        <v>8311</v>
      </c>
      <c r="R67" t="s">
        <v>8313</v>
      </c>
      <c r="S67" s="13">
        <f t="shared" ref="S67:S130" si="6">(((I67/60)/60)/24)+DATE(1970,1,1)</f>
        <v>41862.249305555553</v>
      </c>
      <c r="T67" s="13">
        <f t="shared" ref="T67:T130" si="7">(((J67/60)/60)/24)+DATE(1970,1,1)</f>
        <v>41835.821226851855</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18">
        <f t="shared" si="4"/>
        <v>1.1859999999999999</v>
      </c>
      <c r="P68">
        <f t="shared" si="5"/>
        <v>91.23</v>
      </c>
      <c r="Q68" t="s">
        <v>8311</v>
      </c>
      <c r="R68" t="s">
        <v>8313</v>
      </c>
      <c r="S68" s="13">
        <f t="shared" si="6"/>
        <v>42569.849768518514</v>
      </c>
      <c r="T68" s="13">
        <f t="shared" si="7"/>
        <v>42539.849768518514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18">
        <f t="shared" si="4"/>
        <v>1.1625000000000001</v>
      </c>
      <c r="P69">
        <f t="shared" si="5"/>
        <v>116.25</v>
      </c>
      <c r="Q69" t="s">
        <v>8311</v>
      </c>
      <c r="R69" t="s">
        <v>8313</v>
      </c>
      <c r="S69" s="13">
        <f t="shared" si="6"/>
        <v>41105.583379629628</v>
      </c>
      <c r="T69" s="13">
        <f t="shared" si="7"/>
        <v>41075.583379629628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18">
        <f t="shared" si="4"/>
        <v>1.2716666666666667</v>
      </c>
      <c r="P70">
        <f t="shared" si="5"/>
        <v>21.19</v>
      </c>
      <c r="Q70" t="s">
        <v>8311</v>
      </c>
      <c r="R70" t="s">
        <v>8313</v>
      </c>
      <c r="S70" s="13">
        <f t="shared" si="6"/>
        <v>41693.569340277776</v>
      </c>
      <c r="T70" s="13">
        <f t="shared" si="7"/>
        <v>41663.569340277776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18">
        <f t="shared" si="4"/>
        <v>1.109423</v>
      </c>
      <c r="P71">
        <f t="shared" si="5"/>
        <v>62.33</v>
      </c>
      <c r="Q71" t="s">
        <v>8311</v>
      </c>
      <c r="R71" t="s">
        <v>8313</v>
      </c>
      <c r="S71" s="13">
        <f t="shared" si="6"/>
        <v>40818.290972222225</v>
      </c>
      <c r="T71" s="13">
        <f t="shared" si="7"/>
        <v>40786.187789351854</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18">
        <f t="shared" si="4"/>
        <v>1.272</v>
      </c>
      <c r="P72">
        <f t="shared" si="5"/>
        <v>37.409999999999997</v>
      </c>
      <c r="Q72" t="s">
        <v>8311</v>
      </c>
      <c r="R72" t="s">
        <v>8313</v>
      </c>
      <c r="S72" s="13">
        <f t="shared" si="6"/>
        <v>40790.896354166667</v>
      </c>
      <c r="T72" s="13">
        <f t="shared" si="7"/>
        <v>40730.896354166667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18">
        <f t="shared" si="4"/>
        <v>1.2394444444444443</v>
      </c>
      <c r="P73">
        <f t="shared" si="5"/>
        <v>69.72</v>
      </c>
      <c r="Q73" t="s">
        <v>8311</v>
      </c>
      <c r="R73" t="s">
        <v>8313</v>
      </c>
      <c r="S73" s="13">
        <f t="shared" si="6"/>
        <v>41057.271493055552</v>
      </c>
      <c r="T73" s="13">
        <f t="shared" si="7"/>
        <v>40997.271493055552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18">
        <f t="shared" si="4"/>
        <v>1.084090909090909</v>
      </c>
      <c r="P74">
        <f t="shared" si="5"/>
        <v>58.17</v>
      </c>
      <c r="Q74" t="s">
        <v>8311</v>
      </c>
      <c r="R74" t="s">
        <v>8313</v>
      </c>
      <c r="S74" s="13">
        <f t="shared" si="6"/>
        <v>41228</v>
      </c>
      <c r="T74" s="13">
        <f t="shared" si="7"/>
        <v>41208.010196759256</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18">
        <f t="shared" si="4"/>
        <v>1</v>
      </c>
      <c r="P75">
        <f t="shared" si="5"/>
        <v>50</v>
      </c>
      <c r="Q75" t="s">
        <v>8311</v>
      </c>
      <c r="R75" t="s">
        <v>8313</v>
      </c>
      <c r="S75" s="13">
        <f t="shared" si="6"/>
        <v>40666.165972222225</v>
      </c>
      <c r="T75" s="13">
        <f t="shared" si="7"/>
        <v>40587.75675925926</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18">
        <f t="shared" si="4"/>
        <v>1.1293199999999999</v>
      </c>
      <c r="P76">
        <f t="shared" si="5"/>
        <v>19.47</v>
      </c>
      <c r="Q76" t="s">
        <v>8311</v>
      </c>
      <c r="R76" t="s">
        <v>8313</v>
      </c>
      <c r="S76" s="13">
        <f t="shared" si="6"/>
        <v>42390.487210648149</v>
      </c>
      <c r="T76" s="13">
        <f t="shared" si="7"/>
        <v>42360.487210648149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18">
        <f t="shared" si="4"/>
        <v>1.1542857142857144</v>
      </c>
      <c r="P77">
        <f t="shared" si="5"/>
        <v>85.96</v>
      </c>
      <c r="Q77" t="s">
        <v>8311</v>
      </c>
      <c r="R77" t="s">
        <v>8313</v>
      </c>
      <c r="S77" s="13">
        <f t="shared" si="6"/>
        <v>41387.209166666667</v>
      </c>
      <c r="T77" s="13">
        <f t="shared" si="7"/>
        <v>41357.209166666667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18">
        <f t="shared" si="4"/>
        <v>1.5333333333333334</v>
      </c>
      <c r="P78">
        <f t="shared" si="5"/>
        <v>30.67</v>
      </c>
      <c r="Q78" t="s">
        <v>8311</v>
      </c>
      <c r="R78" t="s">
        <v>8313</v>
      </c>
      <c r="S78" s="13">
        <f t="shared" si="6"/>
        <v>40904.733310185184</v>
      </c>
      <c r="T78" s="13">
        <f t="shared" si="7"/>
        <v>40844.691643518519</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18">
        <f t="shared" si="4"/>
        <v>3.9249999999999998</v>
      </c>
      <c r="P79">
        <f t="shared" si="5"/>
        <v>60.38</v>
      </c>
      <c r="Q79" t="s">
        <v>8311</v>
      </c>
      <c r="R79" t="s">
        <v>8313</v>
      </c>
      <c r="S79" s="13">
        <f t="shared" si="6"/>
        <v>41050.124305555553</v>
      </c>
      <c r="T79" s="13">
        <f t="shared" si="7"/>
        <v>40997.144872685189</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18">
        <f t="shared" si="4"/>
        <v>27.02</v>
      </c>
      <c r="P80">
        <f t="shared" si="5"/>
        <v>38.6</v>
      </c>
      <c r="Q80" t="s">
        <v>8311</v>
      </c>
      <c r="R80" t="s">
        <v>8313</v>
      </c>
      <c r="S80" s="13">
        <f t="shared" si="6"/>
        <v>42614.730567129634</v>
      </c>
      <c r="T80" s="13">
        <f t="shared" si="7"/>
        <v>42604.730567129634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18">
        <f t="shared" si="4"/>
        <v>1.27</v>
      </c>
      <c r="P81">
        <f t="shared" si="5"/>
        <v>40.270000000000003</v>
      </c>
      <c r="Q81" t="s">
        <v>8311</v>
      </c>
      <c r="R81" t="s">
        <v>8313</v>
      </c>
      <c r="S81" s="13">
        <f t="shared" si="6"/>
        <v>41754.776539351849</v>
      </c>
      <c r="T81" s="13">
        <f t="shared" si="7"/>
        <v>41724.776539351849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18">
        <f t="shared" si="4"/>
        <v>1.0725</v>
      </c>
      <c r="P82">
        <f t="shared" si="5"/>
        <v>273.83</v>
      </c>
      <c r="Q82" t="s">
        <v>8311</v>
      </c>
      <c r="R82" t="s">
        <v>8313</v>
      </c>
      <c r="S82" s="13">
        <f t="shared" si="6"/>
        <v>41618.083981481483</v>
      </c>
      <c r="T82" s="13">
        <f t="shared" si="7"/>
        <v>41583.083981481483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18">
        <f t="shared" si="4"/>
        <v>1.98</v>
      </c>
      <c r="P83">
        <f t="shared" si="5"/>
        <v>53.04</v>
      </c>
      <c r="Q83" t="s">
        <v>8311</v>
      </c>
      <c r="R83" t="s">
        <v>8313</v>
      </c>
      <c r="S83" s="13">
        <f t="shared" si="6"/>
        <v>41104.126388888886</v>
      </c>
      <c r="T83" s="13">
        <f t="shared" si="7"/>
        <v>41100.158877314818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18">
        <f t="shared" si="4"/>
        <v>1.0001249999999999</v>
      </c>
      <c r="P84">
        <f t="shared" si="5"/>
        <v>40.01</v>
      </c>
      <c r="Q84" t="s">
        <v>8311</v>
      </c>
      <c r="R84" t="s">
        <v>8313</v>
      </c>
      <c r="S84" s="13">
        <f t="shared" si="6"/>
        <v>40825.820150462961</v>
      </c>
      <c r="T84" s="13">
        <f t="shared" si="7"/>
        <v>40795.820150462961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18">
        <f t="shared" si="4"/>
        <v>1.0249999999999999</v>
      </c>
      <c r="P85">
        <f t="shared" si="5"/>
        <v>15.77</v>
      </c>
      <c r="Q85" t="s">
        <v>8311</v>
      </c>
      <c r="R85" t="s">
        <v>8313</v>
      </c>
      <c r="S85" s="13">
        <f t="shared" si="6"/>
        <v>42057.479166666672</v>
      </c>
      <c r="T85" s="13">
        <f t="shared" si="7"/>
        <v>42042.615613425922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18">
        <f t="shared" si="4"/>
        <v>1</v>
      </c>
      <c r="P86">
        <f t="shared" si="5"/>
        <v>71.430000000000007</v>
      </c>
      <c r="Q86" t="s">
        <v>8311</v>
      </c>
      <c r="R86" t="s">
        <v>8313</v>
      </c>
      <c r="S86" s="13">
        <f t="shared" si="6"/>
        <v>40678.757939814815</v>
      </c>
      <c r="T86" s="13">
        <f t="shared" si="7"/>
        <v>40648.757939814815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18">
        <f t="shared" si="4"/>
        <v>1.2549999999999999</v>
      </c>
      <c r="P87">
        <f t="shared" si="5"/>
        <v>71.709999999999994</v>
      </c>
      <c r="Q87" t="s">
        <v>8311</v>
      </c>
      <c r="R87" t="s">
        <v>8313</v>
      </c>
      <c r="S87" s="13">
        <f t="shared" si="6"/>
        <v>40809.125428240739</v>
      </c>
      <c r="T87" s="13">
        <f t="shared" si="7"/>
        <v>40779.125428240739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18">
        <f t="shared" si="4"/>
        <v>1.0646666666666667</v>
      </c>
      <c r="P88">
        <f t="shared" si="5"/>
        <v>375.76</v>
      </c>
      <c r="Q88" t="s">
        <v>8311</v>
      </c>
      <c r="R88" t="s">
        <v>8313</v>
      </c>
      <c r="S88" s="13">
        <f t="shared" si="6"/>
        <v>42365.59774305555</v>
      </c>
      <c r="T88" s="13">
        <f t="shared" si="7"/>
        <v>42291.556076388893</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18">
        <f t="shared" si="4"/>
        <v>1.046</v>
      </c>
      <c r="P89">
        <f t="shared" si="5"/>
        <v>104.6</v>
      </c>
      <c r="Q89" t="s">
        <v>8311</v>
      </c>
      <c r="R89" t="s">
        <v>8313</v>
      </c>
      <c r="S89" s="13">
        <f t="shared" si="6"/>
        <v>40332.070138888892</v>
      </c>
      <c r="T89" s="13">
        <f t="shared" si="7"/>
        <v>40322.53938657407</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18">
        <f t="shared" si="4"/>
        <v>1.0285714285714285</v>
      </c>
      <c r="P90">
        <f t="shared" si="5"/>
        <v>60</v>
      </c>
      <c r="Q90" t="s">
        <v>8311</v>
      </c>
      <c r="R90" t="s">
        <v>8313</v>
      </c>
      <c r="S90" s="13">
        <f t="shared" si="6"/>
        <v>41812.65892361111</v>
      </c>
      <c r="T90" s="13">
        <f t="shared" si="7"/>
        <v>41786.65892361111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18">
        <f t="shared" si="4"/>
        <v>1.1506666666666667</v>
      </c>
      <c r="P91">
        <f t="shared" si="5"/>
        <v>123.29</v>
      </c>
      <c r="Q91" t="s">
        <v>8311</v>
      </c>
      <c r="R91" t="s">
        <v>8313</v>
      </c>
      <c r="S91" s="13">
        <f t="shared" si="6"/>
        <v>41427.752222222225</v>
      </c>
      <c r="T91" s="13">
        <f t="shared" si="7"/>
        <v>41402.752222222225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18">
        <f t="shared" si="4"/>
        <v>1.004</v>
      </c>
      <c r="P92">
        <f t="shared" si="5"/>
        <v>31.38</v>
      </c>
      <c r="Q92" t="s">
        <v>8311</v>
      </c>
      <c r="R92" t="s">
        <v>8313</v>
      </c>
      <c r="S92" s="13">
        <f t="shared" si="6"/>
        <v>40736.297442129631</v>
      </c>
      <c r="T92" s="13">
        <f t="shared" si="7"/>
        <v>40706.297442129631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18">
        <f t="shared" si="4"/>
        <v>1.2</v>
      </c>
      <c r="P93">
        <f t="shared" si="5"/>
        <v>78.260000000000005</v>
      </c>
      <c r="Q93" t="s">
        <v>8311</v>
      </c>
      <c r="R93" t="s">
        <v>8313</v>
      </c>
      <c r="S93" s="13">
        <f t="shared" si="6"/>
        <v>40680.402361111112</v>
      </c>
      <c r="T93" s="13">
        <f t="shared" si="7"/>
        <v>40619.402361111112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18">
        <f t="shared" si="4"/>
        <v>1.052</v>
      </c>
      <c r="P94">
        <f t="shared" si="5"/>
        <v>122.33</v>
      </c>
      <c r="Q94" t="s">
        <v>8311</v>
      </c>
      <c r="R94" t="s">
        <v>8313</v>
      </c>
      <c r="S94" s="13">
        <f t="shared" si="6"/>
        <v>42767.333333333328</v>
      </c>
      <c r="T94" s="13">
        <f t="shared" si="7"/>
        <v>42721.198877314819</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18">
        <f t="shared" si="4"/>
        <v>1.1060000000000001</v>
      </c>
      <c r="P95">
        <f t="shared" si="5"/>
        <v>73.73</v>
      </c>
      <c r="Q95" t="s">
        <v>8311</v>
      </c>
      <c r="R95" t="s">
        <v>8313</v>
      </c>
      <c r="S95" s="13">
        <f t="shared" si="6"/>
        <v>41093.875</v>
      </c>
      <c r="T95" s="13">
        <f t="shared" si="7"/>
        <v>41065.858067129629</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18">
        <f t="shared" si="4"/>
        <v>1.04</v>
      </c>
      <c r="P96">
        <f t="shared" si="5"/>
        <v>21.67</v>
      </c>
      <c r="Q96" t="s">
        <v>8311</v>
      </c>
      <c r="R96" t="s">
        <v>8313</v>
      </c>
      <c r="S96" s="13">
        <f t="shared" si="6"/>
        <v>41736.717847222222</v>
      </c>
      <c r="T96" s="13">
        <f t="shared" si="7"/>
        <v>41716.717847222222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18">
        <f t="shared" si="4"/>
        <v>1.3142857142857143</v>
      </c>
      <c r="P97">
        <f t="shared" si="5"/>
        <v>21.9</v>
      </c>
      <c r="Q97" t="s">
        <v>8311</v>
      </c>
      <c r="R97" t="s">
        <v>8313</v>
      </c>
      <c r="S97" s="13">
        <f t="shared" si="6"/>
        <v>40965.005104166667</v>
      </c>
      <c r="T97" s="13">
        <f t="shared" si="7"/>
        <v>40935.005104166667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18">
        <f t="shared" si="4"/>
        <v>1.1466666666666667</v>
      </c>
      <c r="P98">
        <f t="shared" si="5"/>
        <v>50.59</v>
      </c>
      <c r="Q98" t="s">
        <v>8311</v>
      </c>
      <c r="R98" t="s">
        <v>8313</v>
      </c>
      <c r="S98" s="13">
        <f t="shared" si="6"/>
        <v>40391.125</v>
      </c>
      <c r="T98" s="13">
        <f t="shared" si="7"/>
        <v>40324.662511574075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18">
        <f t="shared" si="4"/>
        <v>1.0625</v>
      </c>
      <c r="P99">
        <f t="shared" si="5"/>
        <v>53.13</v>
      </c>
      <c r="Q99" t="s">
        <v>8311</v>
      </c>
      <c r="R99" t="s">
        <v>8313</v>
      </c>
      <c r="S99" s="13">
        <f t="shared" si="6"/>
        <v>40736.135208333333</v>
      </c>
      <c r="T99" s="13">
        <f t="shared" si="7"/>
        <v>40706.135208333333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8">
        <f t="shared" si="4"/>
        <v>1.0625</v>
      </c>
      <c r="P100">
        <f t="shared" si="5"/>
        <v>56.67</v>
      </c>
      <c r="Q100" t="s">
        <v>8311</v>
      </c>
      <c r="R100" t="s">
        <v>8313</v>
      </c>
      <c r="S100" s="13">
        <f t="shared" si="6"/>
        <v>41250.979166666664</v>
      </c>
      <c r="T100" s="13">
        <f t="shared" si="7"/>
        <v>41214.79483796296</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8">
        <f t="shared" si="4"/>
        <v>1.0601933333333333</v>
      </c>
      <c r="P101">
        <f t="shared" si="5"/>
        <v>40.78</v>
      </c>
      <c r="Q101" t="s">
        <v>8311</v>
      </c>
      <c r="R101" t="s">
        <v>8313</v>
      </c>
      <c r="S101" s="13">
        <f t="shared" si="6"/>
        <v>41661.902766203704</v>
      </c>
      <c r="T101" s="13">
        <f t="shared" si="7"/>
        <v>41631.902766203704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8">
        <f t="shared" si="4"/>
        <v>1</v>
      </c>
      <c r="P102">
        <f t="shared" si="5"/>
        <v>192.31</v>
      </c>
      <c r="Q102" t="s">
        <v>8311</v>
      </c>
      <c r="R102" t="s">
        <v>8313</v>
      </c>
      <c r="S102" s="13">
        <f t="shared" si="6"/>
        <v>41217.794976851852</v>
      </c>
      <c r="T102" s="13">
        <f t="shared" si="7"/>
        <v>41197.753310185188</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8">
        <f t="shared" si="4"/>
        <v>1</v>
      </c>
      <c r="P103">
        <f t="shared" si="5"/>
        <v>100</v>
      </c>
      <c r="Q103" t="s">
        <v>8311</v>
      </c>
      <c r="R103" t="s">
        <v>8313</v>
      </c>
      <c r="S103" s="13">
        <f t="shared" si="6"/>
        <v>41298.776736111111</v>
      </c>
      <c r="T103" s="13">
        <f t="shared" si="7"/>
        <v>41274.776736111111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8">
        <f t="shared" si="4"/>
        <v>1.2775000000000001</v>
      </c>
      <c r="P104">
        <f t="shared" si="5"/>
        <v>117.92</v>
      </c>
      <c r="Q104" t="s">
        <v>8311</v>
      </c>
      <c r="R104" t="s">
        <v>8313</v>
      </c>
      <c r="S104" s="13">
        <f t="shared" si="6"/>
        <v>40535.131168981483</v>
      </c>
      <c r="T104" s="13">
        <f t="shared" si="7"/>
        <v>40505.131168981483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8">
        <f t="shared" si="4"/>
        <v>1.0515384615384615</v>
      </c>
      <c r="P105">
        <f t="shared" si="5"/>
        <v>27.9</v>
      </c>
      <c r="Q105" t="s">
        <v>8311</v>
      </c>
      <c r="R105" t="s">
        <v>8313</v>
      </c>
      <c r="S105" s="13">
        <f t="shared" si="6"/>
        <v>41705.805902777778</v>
      </c>
      <c r="T105" s="13">
        <f t="shared" si="7"/>
        <v>41682.805902777778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18">
        <f t="shared" si="4"/>
        <v>1.2</v>
      </c>
      <c r="P106">
        <f t="shared" si="5"/>
        <v>60</v>
      </c>
      <c r="Q106" t="s">
        <v>8311</v>
      </c>
      <c r="R106" t="s">
        <v>8313</v>
      </c>
      <c r="S106" s="13">
        <f t="shared" si="6"/>
        <v>40636.041666666664</v>
      </c>
      <c r="T106" s="13">
        <f t="shared" si="7"/>
        <v>40612.695208333331</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8">
        <f t="shared" si="4"/>
        <v>1.074090909090909</v>
      </c>
      <c r="P107">
        <f t="shared" si="5"/>
        <v>39.380000000000003</v>
      </c>
      <c r="Q107" t="s">
        <v>8311</v>
      </c>
      <c r="R107" t="s">
        <v>8313</v>
      </c>
      <c r="S107" s="13">
        <f t="shared" si="6"/>
        <v>42504</v>
      </c>
      <c r="T107" s="13">
        <f t="shared" si="7"/>
        <v>42485.724768518514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8">
        <f t="shared" si="4"/>
        <v>1.0049999999999999</v>
      </c>
      <c r="P108">
        <f t="shared" si="5"/>
        <v>186.11</v>
      </c>
      <c r="Q108" t="s">
        <v>8311</v>
      </c>
      <c r="R108" t="s">
        <v>8313</v>
      </c>
      <c r="S108" s="13">
        <f t="shared" si="6"/>
        <v>41001.776631944449</v>
      </c>
      <c r="T108" s="13">
        <f t="shared" si="7"/>
        <v>40987.776631944449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8">
        <f t="shared" si="4"/>
        <v>1.0246666666666666</v>
      </c>
      <c r="P109">
        <f t="shared" si="5"/>
        <v>111.38</v>
      </c>
      <c r="Q109" t="s">
        <v>8311</v>
      </c>
      <c r="R109" t="s">
        <v>8313</v>
      </c>
      <c r="S109" s="13">
        <f t="shared" si="6"/>
        <v>40657.982488425929</v>
      </c>
      <c r="T109" s="13">
        <f t="shared" si="7"/>
        <v>40635.982488425929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8">
        <f t="shared" si="4"/>
        <v>2.4666666666666668</v>
      </c>
      <c r="P110">
        <f t="shared" si="5"/>
        <v>78.72</v>
      </c>
      <c r="Q110" t="s">
        <v>8311</v>
      </c>
      <c r="R110" t="s">
        <v>8313</v>
      </c>
      <c r="S110" s="13">
        <f t="shared" si="6"/>
        <v>41425.613078703704</v>
      </c>
      <c r="T110" s="13">
        <f t="shared" si="7"/>
        <v>41365.613078703704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8">
        <f t="shared" si="4"/>
        <v>2.1949999999999998</v>
      </c>
      <c r="P111">
        <f t="shared" si="5"/>
        <v>46.7</v>
      </c>
      <c r="Q111" t="s">
        <v>8311</v>
      </c>
      <c r="R111" t="s">
        <v>8313</v>
      </c>
      <c r="S111" s="13">
        <f t="shared" si="6"/>
        <v>40600.025810185187</v>
      </c>
      <c r="T111" s="13">
        <f t="shared" si="7"/>
        <v>40570.025810185187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8">
        <f t="shared" si="4"/>
        <v>1.3076923076923077</v>
      </c>
      <c r="P112">
        <f t="shared" si="5"/>
        <v>65.38</v>
      </c>
      <c r="Q112" t="s">
        <v>8311</v>
      </c>
      <c r="R112" t="s">
        <v>8313</v>
      </c>
      <c r="S112" s="13">
        <f t="shared" si="6"/>
        <v>41592.249305555553</v>
      </c>
      <c r="T112" s="13">
        <f t="shared" si="7"/>
        <v>41557.949687500004</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8">
        <f t="shared" si="4"/>
        <v>1.5457142857142858</v>
      </c>
      <c r="P113">
        <f t="shared" si="5"/>
        <v>102.08</v>
      </c>
      <c r="Q113" t="s">
        <v>8311</v>
      </c>
      <c r="R113" t="s">
        <v>8313</v>
      </c>
      <c r="S113" s="13">
        <f t="shared" si="6"/>
        <v>42155.333182870367</v>
      </c>
      <c r="T113" s="13">
        <f t="shared" si="7"/>
        <v>42125.333182870367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8">
        <f t="shared" si="4"/>
        <v>1.04</v>
      </c>
      <c r="P114">
        <f t="shared" si="5"/>
        <v>64.2</v>
      </c>
      <c r="Q114" t="s">
        <v>8311</v>
      </c>
      <c r="R114" t="s">
        <v>8313</v>
      </c>
      <c r="S114" s="13">
        <f t="shared" si="6"/>
        <v>41742.083333333336</v>
      </c>
      <c r="T114" s="13">
        <f t="shared" si="7"/>
        <v>41718.043032407404</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8">
        <f t="shared" si="4"/>
        <v>1.41</v>
      </c>
      <c r="P115">
        <f t="shared" si="5"/>
        <v>90.38</v>
      </c>
      <c r="Q115" t="s">
        <v>8311</v>
      </c>
      <c r="R115" t="s">
        <v>8313</v>
      </c>
      <c r="S115" s="13">
        <f t="shared" si="6"/>
        <v>40761.625</v>
      </c>
      <c r="T115" s="13">
        <f t="shared" si="7"/>
        <v>40753.758425925924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8">
        <f t="shared" si="4"/>
        <v>1.0333333333333334</v>
      </c>
      <c r="P116">
        <f t="shared" si="5"/>
        <v>88.57</v>
      </c>
      <c r="Q116" t="s">
        <v>8311</v>
      </c>
      <c r="R116" t="s">
        <v>8313</v>
      </c>
      <c r="S116" s="13">
        <f t="shared" si="6"/>
        <v>40921.27416666667</v>
      </c>
      <c r="T116" s="13">
        <f t="shared" si="7"/>
        <v>40861.27416666667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18">
        <f t="shared" si="4"/>
        <v>1.4044444444444444</v>
      </c>
      <c r="P117">
        <f t="shared" si="5"/>
        <v>28.73</v>
      </c>
      <c r="Q117" t="s">
        <v>8311</v>
      </c>
      <c r="R117" t="s">
        <v>8313</v>
      </c>
      <c r="S117" s="13">
        <f t="shared" si="6"/>
        <v>40943.738935185182</v>
      </c>
      <c r="T117" s="13">
        <f t="shared" si="7"/>
        <v>40918.738935185182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8">
        <f t="shared" si="4"/>
        <v>1.1365714285714286</v>
      </c>
      <c r="P118">
        <f t="shared" si="5"/>
        <v>69.790000000000006</v>
      </c>
      <c r="Q118" t="s">
        <v>8311</v>
      </c>
      <c r="R118" t="s">
        <v>8313</v>
      </c>
      <c r="S118" s="13">
        <f t="shared" si="6"/>
        <v>40641.455497685187</v>
      </c>
      <c r="T118" s="13">
        <f t="shared" si="7"/>
        <v>40595.497164351851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8">
        <f t="shared" si="4"/>
        <v>1.0049377777777779</v>
      </c>
      <c r="P119">
        <f t="shared" si="5"/>
        <v>167.49</v>
      </c>
      <c r="Q119" t="s">
        <v>8311</v>
      </c>
      <c r="R119" t="s">
        <v>8313</v>
      </c>
      <c r="S119" s="13">
        <f t="shared" si="6"/>
        <v>40338.791666666664</v>
      </c>
      <c r="T119" s="13">
        <f t="shared" si="7"/>
        <v>40248.834999999999</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8">
        <f t="shared" si="4"/>
        <v>1.1303159999999999</v>
      </c>
      <c r="P120">
        <f t="shared" si="5"/>
        <v>144.91</v>
      </c>
      <c r="Q120" t="s">
        <v>8311</v>
      </c>
      <c r="R120" t="s">
        <v>8313</v>
      </c>
      <c r="S120" s="13">
        <f t="shared" si="6"/>
        <v>40753.053657407407</v>
      </c>
      <c r="T120" s="13">
        <f t="shared" si="7"/>
        <v>40723.053657407407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8">
        <f t="shared" si="4"/>
        <v>1.0455692307692308</v>
      </c>
      <c r="P121">
        <f t="shared" si="5"/>
        <v>91.84</v>
      </c>
      <c r="Q121" t="s">
        <v>8311</v>
      </c>
      <c r="R121" t="s">
        <v>8313</v>
      </c>
      <c r="S121" s="13">
        <f t="shared" si="6"/>
        <v>40768.958333333336</v>
      </c>
      <c r="T121" s="13">
        <f t="shared" si="7"/>
        <v>40739.069282407407</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18">
        <f t="shared" si="4"/>
        <v>1.4285714285714287E-4</v>
      </c>
      <c r="P122">
        <f t="shared" si="5"/>
        <v>10</v>
      </c>
      <c r="Q122" t="s">
        <v>8311</v>
      </c>
      <c r="R122" t="s">
        <v>8314</v>
      </c>
      <c r="S122" s="13">
        <f t="shared" si="6"/>
        <v>42646.049849537041</v>
      </c>
      <c r="T122" s="13">
        <f t="shared" si="7"/>
        <v>42616.049849537041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18">
        <f t="shared" si="4"/>
        <v>3.3333333333333332E-4</v>
      </c>
      <c r="P123">
        <f t="shared" si="5"/>
        <v>1</v>
      </c>
      <c r="Q123" t="s">
        <v>8311</v>
      </c>
      <c r="R123" t="s">
        <v>8314</v>
      </c>
      <c r="S123" s="13">
        <f t="shared" si="6"/>
        <v>42112.427777777775</v>
      </c>
      <c r="T123" s="13">
        <f t="shared" si="7"/>
        <v>42096.704976851848</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18">
        <f t="shared" si="4"/>
        <v>0</v>
      </c>
      <c r="P124" t="e">
        <f t="shared" si="5"/>
        <v>#DIV/0!</v>
      </c>
      <c r="Q124" t="s">
        <v>8311</v>
      </c>
      <c r="R124" t="s">
        <v>8314</v>
      </c>
      <c r="S124" s="13">
        <f t="shared" si="6"/>
        <v>42653.431793981479</v>
      </c>
      <c r="T124" s="13">
        <f t="shared" si="7"/>
        <v>42593.431793981479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18">
        <f t="shared" si="4"/>
        <v>2.7454545454545453E-3</v>
      </c>
      <c r="P125">
        <f t="shared" si="5"/>
        <v>25.17</v>
      </c>
      <c r="Q125" t="s">
        <v>8311</v>
      </c>
      <c r="R125" t="s">
        <v>8314</v>
      </c>
      <c r="S125" s="13">
        <f t="shared" si="6"/>
        <v>41940.916666666664</v>
      </c>
      <c r="T125" s="13">
        <f t="shared" si="7"/>
        <v>41904.781990740739</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18">
        <f t="shared" si="4"/>
        <v>0</v>
      </c>
      <c r="P126" t="e">
        <f t="shared" si="5"/>
        <v>#DIV/0!</v>
      </c>
      <c r="Q126" t="s">
        <v>8311</v>
      </c>
      <c r="R126" t="s">
        <v>8314</v>
      </c>
      <c r="S126" s="13">
        <f t="shared" si="6"/>
        <v>42139.928726851853</v>
      </c>
      <c r="T126" s="13">
        <f t="shared" si="7"/>
        <v>42114.928726851853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18">
        <f t="shared" si="4"/>
        <v>0.14000000000000001</v>
      </c>
      <c r="P127">
        <f t="shared" si="5"/>
        <v>11.67</v>
      </c>
      <c r="Q127" t="s">
        <v>8311</v>
      </c>
      <c r="R127" t="s">
        <v>8314</v>
      </c>
      <c r="S127" s="13">
        <f t="shared" si="6"/>
        <v>42769.993981481486</v>
      </c>
      <c r="T127" s="13">
        <f t="shared" si="7"/>
        <v>42709.993981481486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18">
        <f t="shared" si="4"/>
        <v>5.5480000000000002E-2</v>
      </c>
      <c r="P128">
        <f t="shared" si="5"/>
        <v>106.69</v>
      </c>
      <c r="Q128" t="s">
        <v>8311</v>
      </c>
      <c r="R128" t="s">
        <v>8314</v>
      </c>
      <c r="S128" s="13">
        <f t="shared" si="6"/>
        <v>42166.083333333328</v>
      </c>
      <c r="T128" s="13">
        <f t="shared" si="7"/>
        <v>42135.589548611111</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18">
        <f t="shared" si="4"/>
        <v>2.375E-2</v>
      </c>
      <c r="P129">
        <f t="shared" si="5"/>
        <v>47.5</v>
      </c>
      <c r="Q129" t="s">
        <v>8311</v>
      </c>
      <c r="R129" t="s">
        <v>8314</v>
      </c>
      <c r="S129" s="13">
        <f t="shared" si="6"/>
        <v>42097.582650462966</v>
      </c>
      <c r="T129" s="13">
        <f t="shared" si="7"/>
        <v>42067.62431712963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18">
        <f t="shared" si="4"/>
        <v>1.8669999999999999E-2</v>
      </c>
      <c r="P130">
        <f t="shared" si="5"/>
        <v>311.17</v>
      </c>
      <c r="Q130" t="s">
        <v>8311</v>
      </c>
      <c r="R130" t="s">
        <v>8314</v>
      </c>
      <c r="S130" s="13">
        <f t="shared" si="6"/>
        <v>42663.22792824074</v>
      </c>
      <c r="T130" s="13">
        <f t="shared" si="7"/>
        <v>42628.22792824074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18">
        <f t="shared" ref="O131:O194" si="8">E131/D131</f>
        <v>0</v>
      </c>
      <c r="P131" t="e">
        <f t="shared" ref="P131:P194" si="9">ROUND((E131/L131),2)</f>
        <v>#DIV/0!</v>
      </c>
      <c r="Q131" t="s">
        <v>8311</v>
      </c>
      <c r="R131" t="s">
        <v>8314</v>
      </c>
      <c r="S131" s="13">
        <f t="shared" ref="S131:S194" si="10">(((I131/60)/60)/24)+DATE(1970,1,1)</f>
        <v>41942.937303240738</v>
      </c>
      <c r="T131" s="13">
        <f t="shared" ref="T131:T194" si="11">(((J131/60)/60)/24)+DATE(1970,1,1)</f>
        <v>41882.937303240738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18">
        <f t="shared" si="8"/>
        <v>0</v>
      </c>
      <c r="P132" t="e">
        <f t="shared" si="9"/>
        <v>#DIV/0!</v>
      </c>
      <c r="Q132" t="s">
        <v>8311</v>
      </c>
      <c r="R132" t="s">
        <v>8314</v>
      </c>
      <c r="S132" s="13">
        <f t="shared" si="10"/>
        <v>41806.844444444447</v>
      </c>
      <c r="T132" s="13">
        <f t="shared" si="11"/>
        <v>41778.915416666663</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18">
        <f t="shared" si="8"/>
        <v>0</v>
      </c>
      <c r="P133" t="e">
        <f t="shared" si="9"/>
        <v>#DIV/0!</v>
      </c>
      <c r="Q133" t="s">
        <v>8311</v>
      </c>
      <c r="R133" t="s">
        <v>8314</v>
      </c>
      <c r="S133" s="13">
        <f t="shared" si="10"/>
        <v>42557</v>
      </c>
      <c r="T133" s="13">
        <f t="shared" si="11"/>
        <v>42541.837511574078</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18">
        <f t="shared" si="8"/>
        <v>9.5687499999999995E-2</v>
      </c>
      <c r="P134">
        <f t="shared" si="9"/>
        <v>94.51</v>
      </c>
      <c r="Q134" t="s">
        <v>8311</v>
      </c>
      <c r="R134" t="s">
        <v>8314</v>
      </c>
      <c r="S134" s="13">
        <f t="shared" si="10"/>
        <v>41950.854247685187</v>
      </c>
      <c r="T134" s="13">
        <f t="shared" si="11"/>
        <v>41905.812581018516</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18">
        <f t="shared" si="8"/>
        <v>0</v>
      </c>
      <c r="P135" t="e">
        <f t="shared" si="9"/>
        <v>#DIV/0!</v>
      </c>
      <c r="Q135" t="s">
        <v>8311</v>
      </c>
      <c r="R135" t="s">
        <v>8314</v>
      </c>
      <c r="S135" s="13">
        <f t="shared" si="10"/>
        <v>42521.729861111111</v>
      </c>
      <c r="T135" s="13">
        <f t="shared" si="11"/>
        <v>42491.80768518518</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18">
        <f t="shared" si="8"/>
        <v>0</v>
      </c>
      <c r="P136" t="e">
        <f t="shared" si="9"/>
        <v>#DIV/0!</v>
      </c>
      <c r="Q136" t="s">
        <v>8311</v>
      </c>
      <c r="R136" t="s">
        <v>8314</v>
      </c>
      <c r="S136" s="13">
        <f t="shared" si="10"/>
        <v>42251.708333333328</v>
      </c>
      <c r="T136" s="13">
        <f t="shared" si="11"/>
        <v>42221.909930555557</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18">
        <f t="shared" si="8"/>
        <v>0.13433333333333333</v>
      </c>
      <c r="P137">
        <f t="shared" si="9"/>
        <v>80.599999999999994</v>
      </c>
      <c r="Q137" t="s">
        <v>8311</v>
      </c>
      <c r="R137" t="s">
        <v>8314</v>
      </c>
      <c r="S137" s="13">
        <f t="shared" si="10"/>
        <v>41821.791666666664</v>
      </c>
      <c r="T137" s="13">
        <f t="shared" si="11"/>
        <v>41788.381909722222</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18">
        <f t="shared" si="8"/>
        <v>0</v>
      </c>
      <c r="P138" t="e">
        <f t="shared" si="9"/>
        <v>#DIV/0!</v>
      </c>
      <c r="Q138" t="s">
        <v>8311</v>
      </c>
      <c r="R138" t="s">
        <v>8314</v>
      </c>
      <c r="S138" s="13">
        <f t="shared" si="10"/>
        <v>42140.427777777775</v>
      </c>
      <c r="T138" s="13">
        <f t="shared" si="11"/>
        <v>42096.410115740742</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18">
        <f t="shared" si="8"/>
        <v>0</v>
      </c>
      <c r="P139" t="e">
        <f t="shared" si="9"/>
        <v>#DIV/0!</v>
      </c>
      <c r="Q139" t="s">
        <v>8311</v>
      </c>
      <c r="R139" t="s">
        <v>8314</v>
      </c>
      <c r="S139" s="13">
        <f t="shared" si="10"/>
        <v>42289.573993055557</v>
      </c>
      <c r="T139" s="13">
        <f t="shared" si="11"/>
        <v>42239.573993055557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18">
        <f t="shared" si="8"/>
        <v>3.1413333333333335E-2</v>
      </c>
      <c r="P140">
        <f t="shared" si="9"/>
        <v>81.239999999999995</v>
      </c>
      <c r="Q140" t="s">
        <v>8311</v>
      </c>
      <c r="R140" t="s">
        <v>8314</v>
      </c>
      <c r="S140" s="13">
        <f t="shared" si="10"/>
        <v>42217.207638888889</v>
      </c>
      <c r="T140" s="13">
        <f t="shared" si="11"/>
        <v>42186.257418981477</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18">
        <f t="shared" si="8"/>
        <v>1</v>
      </c>
      <c r="P141">
        <f t="shared" si="9"/>
        <v>500</v>
      </c>
      <c r="Q141" t="s">
        <v>8311</v>
      </c>
      <c r="R141" t="s">
        <v>8314</v>
      </c>
      <c r="S141" s="13">
        <f t="shared" si="10"/>
        <v>42197.920972222222</v>
      </c>
      <c r="T141" s="13">
        <f t="shared" si="11"/>
        <v>42187.920972222222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18">
        <f t="shared" si="8"/>
        <v>0</v>
      </c>
      <c r="P142" t="e">
        <f t="shared" si="9"/>
        <v>#DIV/0!</v>
      </c>
      <c r="Q142" t="s">
        <v>8311</v>
      </c>
      <c r="R142" t="s">
        <v>8314</v>
      </c>
      <c r="S142" s="13">
        <f t="shared" si="10"/>
        <v>42083.15662037037</v>
      </c>
      <c r="T142" s="13">
        <f t="shared" si="11"/>
        <v>42053.198287037041</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18">
        <f t="shared" si="8"/>
        <v>0.10775</v>
      </c>
      <c r="P143">
        <f t="shared" si="9"/>
        <v>46.18</v>
      </c>
      <c r="Q143" t="s">
        <v>8311</v>
      </c>
      <c r="R143" t="s">
        <v>8314</v>
      </c>
      <c r="S143" s="13">
        <f t="shared" si="10"/>
        <v>42155.153043981481</v>
      </c>
      <c r="T143" s="13">
        <f t="shared" si="11"/>
        <v>42110.153043981481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18">
        <f t="shared" si="8"/>
        <v>3.3333333333333335E-3</v>
      </c>
      <c r="P144">
        <f t="shared" si="9"/>
        <v>10</v>
      </c>
      <c r="Q144" t="s">
        <v>8311</v>
      </c>
      <c r="R144" t="s">
        <v>8314</v>
      </c>
      <c r="S144" s="13">
        <f t="shared" si="10"/>
        <v>41959.934930555552</v>
      </c>
      <c r="T144" s="13">
        <f t="shared" si="11"/>
        <v>41938.893263888887</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18">
        <f t="shared" si="8"/>
        <v>0</v>
      </c>
      <c r="P145" t="e">
        <f t="shared" si="9"/>
        <v>#DIV/0!</v>
      </c>
      <c r="Q145" t="s">
        <v>8311</v>
      </c>
      <c r="R145" t="s">
        <v>8314</v>
      </c>
      <c r="S145" s="13">
        <f t="shared" si="10"/>
        <v>42616.246527777781</v>
      </c>
      <c r="T145" s="13">
        <f t="shared" si="11"/>
        <v>42559.064143518524</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18">
        <f t="shared" si="8"/>
        <v>0.27600000000000002</v>
      </c>
      <c r="P146">
        <f t="shared" si="9"/>
        <v>55.95</v>
      </c>
      <c r="Q146" t="s">
        <v>8311</v>
      </c>
      <c r="R146" t="s">
        <v>8314</v>
      </c>
      <c r="S146" s="13">
        <f t="shared" si="10"/>
        <v>42107.72074074074</v>
      </c>
      <c r="T146" s="13">
        <f t="shared" si="11"/>
        <v>42047.762407407412</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18">
        <f t="shared" si="8"/>
        <v>7.5111111111111115E-2</v>
      </c>
      <c r="P147">
        <f t="shared" si="9"/>
        <v>37.56</v>
      </c>
      <c r="Q147" t="s">
        <v>8311</v>
      </c>
      <c r="R147" t="s">
        <v>8314</v>
      </c>
      <c r="S147" s="13">
        <f t="shared" si="10"/>
        <v>42227.542268518519</v>
      </c>
      <c r="T147" s="13">
        <f t="shared" si="11"/>
        <v>42200.542268518519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18">
        <f t="shared" si="8"/>
        <v>5.7499999999999999E-3</v>
      </c>
      <c r="P148">
        <f t="shared" si="9"/>
        <v>38.33</v>
      </c>
      <c r="Q148" t="s">
        <v>8311</v>
      </c>
      <c r="R148" t="s">
        <v>8314</v>
      </c>
      <c r="S148" s="13">
        <f t="shared" si="10"/>
        <v>42753.016180555554</v>
      </c>
      <c r="T148" s="13">
        <f t="shared" si="11"/>
        <v>42693.016180555554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18">
        <f t="shared" si="8"/>
        <v>0</v>
      </c>
      <c r="P149" t="e">
        <f t="shared" si="9"/>
        <v>#DIV/0!</v>
      </c>
      <c r="Q149" t="s">
        <v>8311</v>
      </c>
      <c r="R149" t="s">
        <v>8314</v>
      </c>
      <c r="S149" s="13">
        <f t="shared" si="10"/>
        <v>42012.762499999997</v>
      </c>
      <c r="T149" s="13">
        <f t="shared" si="11"/>
        <v>41969.767824074079</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18">
        <f t="shared" si="8"/>
        <v>8.0000000000000004E-4</v>
      </c>
      <c r="P150">
        <f t="shared" si="9"/>
        <v>20</v>
      </c>
      <c r="Q150" t="s">
        <v>8311</v>
      </c>
      <c r="R150" t="s">
        <v>8314</v>
      </c>
      <c r="S150" s="13">
        <f t="shared" si="10"/>
        <v>42427.281666666662</v>
      </c>
      <c r="T150" s="13">
        <f t="shared" si="11"/>
        <v>42397.281666666662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18">
        <f t="shared" si="8"/>
        <v>9.1999999999999998E-3</v>
      </c>
      <c r="P151">
        <f t="shared" si="9"/>
        <v>15.33</v>
      </c>
      <c r="Q151" t="s">
        <v>8311</v>
      </c>
      <c r="R151" t="s">
        <v>8314</v>
      </c>
      <c r="S151" s="13">
        <f t="shared" si="10"/>
        <v>41998.333333333328</v>
      </c>
      <c r="T151" s="13">
        <f t="shared" si="11"/>
        <v>41968.172106481477</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18">
        <f t="shared" si="8"/>
        <v>0.23163076923076922</v>
      </c>
      <c r="P152">
        <f t="shared" si="9"/>
        <v>449.43</v>
      </c>
      <c r="Q152" t="s">
        <v>8311</v>
      </c>
      <c r="R152" t="s">
        <v>8314</v>
      </c>
      <c r="S152" s="13">
        <f t="shared" si="10"/>
        <v>42150.161828703705</v>
      </c>
      <c r="T152" s="13">
        <f t="shared" si="11"/>
        <v>42090.161828703705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18">
        <f t="shared" si="8"/>
        <v>5.5999999999999995E-4</v>
      </c>
      <c r="P153">
        <f t="shared" si="9"/>
        <v>28</v>
      </c>
      <c r="Q153" t="s">
        <v>8311</v>
      </c>
      <c r="R153" t="s">
        <v>8314</v>
      </c>
      <c r="S153" s="13">
        <f t="shared" si="10"/>
        <v>42173.550821759258</v>
      </c>
      <c r="T153" s="13">
        <f t="shared" si="11"/>
        <v>42113.550821759258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18">
        <f t="shared" si="8"/>
        <v>7.8947368421052633E-5</v>
      </c>
      <c r="P154">
        <f t="shared" si="9"/>
        <v>15</v>
      </c>
      <c r="Q154" t="s">
        <v>8311</v>
      </c>
      <c r="R154" t="s">
        <v>8314</v>
      </c>
      <c r="S154" s="13">
        <f t="shared" si="10"/>
        <v>41905.077546296299</v>
      </c>
      <c r="T154" s="13">
        <f t="shared" si="11"/>
        <v>41875.077546296299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18">
        <f t="shared" si="8"/>
        <v>7.1799999999999998E-3</v>
      </c>
      <c r="P155">
        <f t="shared" si="9"/>
        <v>35.9</v>
      </c>
      <c r="Q155" t="s">
        <v>8311</v>
      </c>
      <c r="R155" t="s">
        <v>8314</v>
      </c>
      <c r="S155" s="13">
        <f t="shared" si="10"/>
        <v>41975.627824074079</v>
      </c>
      <c r="T155" s="13">
        <f t="shared" si="11"/>
        <v>41933.586157407408</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18">
        <f t="shared" si="8"/>
        <v>2.6666666666666668E-2</v>
      </c>
      <c r="P156">
        <f t="shared" si="9"/>
        <v>13.33</v>
      </c>
      <c r="Q156" t="s">
        <v>8311</v>
      </c>
      <c r="R156" t="s">
        <v>8314</v>
      </c>
      <c r="S156" s="13">
        <f t="shared" si="10"/>
        <v>42158.547395833331</v>
      </c>
      <c r="T156" s="13">
        <f t="shared" si="11"/>
        <v>42115.547395833331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18">
        <f t="shared" si="8"/>
        <v>6.0000000000000002E-5</v>
      </c>
      <c r="P157">
        <f t="shared" si="9"/>
        <v>20.25</v>
      </c>
      <c r="Q157" t="s">
        <v>8311</v>
      </c>
      <c r="R157" t="s">
        <v>8314</v>
      </c>
      <c r="S157" s="13">
        <f t="shared" si="10"/>
        <v>42208.559432870374</v>
      </c>
      <c r="T157" s="13">
        <f t="shared" si="11"/>
        <v>42168.559432870374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18">
        <f t="shared" si="8"/>
        <v>5.0999999999999997E-2</v>
      </c>
      <c r="P158">
        <f t="shared" si="9"/>
        <v>119</v>
      </c>
      <c r="Q158" t="s">
        <v>8311</v>
      </c>
      <c r="R158" t="s">
        <v>8314</v>
      </c>
      <c r="S158" s="13">
        <f t="shared" si="10"/>
        <v>41854.124953703707</v>
      </c>
      <c r="T158" s="13">
        <f t="shared" si="11"/>
        <v>41794.124953703707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18">
        <f t="shared" si="8"/>
        <v>2.671118530884808E-3</v>
      </c>
      <c r="P159">
        <f t="shared" si="9"/>
        <v>4</v>
      </c>
      <c r="Q159" t="s">
        <v>8311</v>
      </c>
      <c r="R159" t="s">
        <v>8314</v>
      </c>
      <c r="S159" s="13">
        <f t="shared" si="10"/>
        <v>42426.911712962959</v>
      </c>
      <c r="T159" s="13">
        <f t="shared" si="11"/>
        <v>42396.911712962959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18">
        <f t="shared" si="8"/>
        <v>0</v>
      </c>
      <c r="P160" t="e">
        <f t="shared" si="9"/>
        <v>#DIV/0!</v>
      </c>
      <c r="Q160" t="s">
        <v>8311</v>
      </c>
      <c r="R160" t="s">
        <v>8314</v>
      </c>
      <c r="S160" s="13">
        <f t="shared" si="10"/>
        <v>41934.07671296296</v>
      </c>
      <c r="T160" s="13">
        <f t="shared" si="11"/>
        <v>41904.07671296296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18">
        <f t="shared" si="8"/>
        <v>2.0000000000000002E-5</v>
      </c>
      <c r="P161">
        <f t="shared" si="9"/>
        <v>10</v>
      </c>
      <c r="Q161" t="s">
        <v>8311</v>
      </c>
      <c r="R161" t="s">
        <v>8314</v>
      </c>
      <c r="S161" s="13">
        <f t="shared" si="10"/>
        <v>42554.434548611112</v>
      </c>
      <c r="T161" s="13">
        <f t="shared" si="11"/>
        <v>42514.434548611112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18">
        <f t="shared" si="8"/>
        <v>0</v>
      </c>
      <c r="P162" t="e">
        <f t="shared" si="9"/>
        <v>#DIV/0!</v>
      </c>
      <c r="Q162" t="s">
        <v>8311</v>
      </c>
      <c r="R162" t="s">
        <v>8315</v>
      </c>
      <c r="S162" s="13">
        <f t="shared" si="10"/>
        <v>42231.913090277783</v>
      </c>
      <c r="T162" s="13">
        <f t="shared" si="11"/>
        <v>42171.913090277783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18">
        <f t="shared" si="8"/>
        <v>1E-4</v>
      </c>
      <c r="P163">
        <f t="shared" si="9"/>
        <v>5</v>
      </c>
      <c r="Q163" t="s">
        <v>8311</v>
      </c>
      <c r="R163" t="s">
        <v>8315</v>
      </c>
      <c r="S163" s="13">
        <f t="shared" si="10"/>
        <v>41822.687442129631</v>
      </c>
      <c r="T163" s="13">
        <f t="shared" si="11"/>
        <v>41792.687442129631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18">
        <f t="shared" si="8"/>
        <v>0.15535714285714286</v>
      </c>
      <c r="P164">
        <f t="shared" si="9"/>
        <v>43.5</v>
      </c>
      <c r="Q164" t="s">
        <v>8311</v>
      </c>
      <c r="R164" t="s">
        <v>8315</v>
      </c>
      <c r="S164" s="13">
        <f t="shared" si="10"/>
        <v>41867.987500000003</v>
      </c>
      <c r="T164" s="13">
        <f t="shared" si="11"/>
        <v>41835.126805555556</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18">
        <f t="shared" si="8"/>
        <v>0</v>
      </c>
      <c r="P165" t="e">
        <f t="shared" si="9"/>
        <v>#DIV/0!</v>
      </c>
      <c r="Q165" t="s">
        <v>8311</v>
      </c>
      <c r="R165" t="s">
        <v>8315</v>
      </c>
      <c r="S165" s="13">
        <f t="shared" si="10"/>
        <v>42278</v>
      </c>
      <c r="T165" s="13">
        <f t="shared" si="11"/>
        <v>42243.961273148147</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18">
        <f t="shared" si="8"/>
        <v>5.3333333333333332E-3</v>
      </c>
      <c r="P166">
        <f t="shared" si="9"/>
        <v>91.43</v>
      </c>
      <c r="Q166" t="s">
        <v>8311</v>
      </c>
      <c r="R166" t="s">
        <v>8315</v>
      </c>
      <c r="S166" s="13">
        <f t="shared" si="10"/>
        <v>41901.762743055559</v>
      </c>
      <c r="T166" s="13">
        <f t="shared" si="11"/>
        <v>41841.762743055559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18">
        <f t="shared" si="8"/>
        <v>0</v>
      </c>
      <c r="P167" t="e">
        <f t="shared" si="9"/>
        <v>#DIV/0!</v>
      </c>
      <c r="Q167" t="s">
        <v>8311</v>
      </c>
      <c r="R167" t="s">
        <v>8315</v>
      </c>
      <c r="S167" s="13">
        <f t="shared" si="10"/>
        <v>42381.658842592587</v>
      </c>
      <c r="T167" s="13">
        <f t="shared" si="11"/>
        <v>42351.658842592587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18">
        <f t="shared" si="8"/>
        <v>0.6</v>
      </c>
      <c r="P168">
        <f t="shared" si="9"/>
        <v>3000</v>
      </c>
      <c r="Q168" t="s">
        <v>8311</v>
      </c>
      <c r="R168" t="s">
        <v>8315</v>
      </c>
      <c r="S168" s="13">
        <f t="shared" si="10"/>
        <v>42751.075949074075</v>
      </c>
      <c r="T168" s="13">
        <f t="shared" si="11"/>
        <v>42721.075949074075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18">
        <f t="shared" si="8"/>
        <v>1E-4</v>
      </c>
      <c r="P169">
        <f t="shared" si="9"/>
        <v>5.5</v>
      </c>
      <c r="Q169" t="s">
        <v>8311</v>
      </c>
      <c r="R169" t="s">
        <v>8315</v>
      </c>
      <c r="S169" s="13">
        <f t="shared" si="10"/>
        <v>42220.927488425921</v>
      </c>
      <c r="T169" s="13">
        <f t="shared" si="11"/>
        <v>42160.927488425921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18">
        <f t="shared" si="8"/>
        <v>4.0625000000000001E-2</v>
      </c>
      <c r="P170">
        <f t="shared" si="9"/>
        <v>108.33</v>
      </c>
      <c r="Q170" t="s">
        <v>8311</v>
      </c>
      <c r="R170" t="s">
        <v>8315</v>
      </c>
      <c r="S170" s="13">
        <f t="shared" si="10"/>
        <v>42082.793634259258</v>
      </c>
      <c r="T170" s="13">
        <f t="shared" si="11"/>
        <v>42052.83530092593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18">
        <f t="shared" si="8"/>
        <v>0.224</v>
      </c>
      <c r="P171">
        <f t="shared" si="9"/>
        <v>56</v>
      </c>
      <c r="Q171" t="s">
        <v>8311</v>
      </c>
      <c r="R171" t="s">
        <v>8315</v>
      </c>
      <c r="S171" s="13">
        <f t="shared" si="10"/>
        <v>41930.505312499998</v>
      </c>
      <c r="T171" s="13">
        <f t="shared" si="11"/>
        <v>41900.505312499998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18">
        <f t="shared" si="8"/>
        <v>3.2500000000000001E-2</v>
      </c>
      <c r="P172">
        <f t="shared" si="9"/>
        <v>32.5</v>
      </c>
      <c r="Q172" t="s">
        <v>8311</v>
      </c>
      <c r="R172" t="s">
        <v>8315</v>
      </c>
      <c r="S172" s="13">
        <f t="shared" si="10"/>
        <v>42246.227777777778</v>
      </c>
      <c r="T172" s="13">
        <f t="shared" si="11"/>
        <v>42216.977812500001</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18">
        <f t="shared" si="8"/>
        <v>2.0000000000000002E-5</v>
      </c>
      <c r="P173">
        <f t="shared" si="9"/>
        <v>1</v>
      </c>
      <c r="Q173" t="s">
        <v>8311</v>
      </c>
      <c r="R173" t="s">
        <v>8315</v>
      </c>
      <c r="S173" s="13">
        <f t="shared" si="10"/>
        <v>42594.180717592593</v>
      </c>
      <c r="T173" s="13">
        <f t="shared" si="11"/>
        <v>42534.180717592593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18">
        <f t="shared" si="8"/>
        <v>0</v>
      </c>
      <c r="P174" t="e">
        <f t="shared" si="9"/>
        <v>#DIV/0!</v>
      </c>
      <c r="Q174" t="s">
        <v>8311</v>
      </c>
      <c r="R174" t="s">
        <v>8315</v>
      </c>
      <c r="S174" s="13">
        <f t="shared" si="10"/>
        <v>42082.353275462956</v>
      </c>
      <c r="T174" s="13">
        <f t="shared" si="11"/>
        <v>42047.394942129627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18">
        <f t="shared" si="8"/>
        <v>0</v>
      </c>
      <c r="P175" t="e">
        <f t="shared" si="9"/>
        <v>#DIV/0!</v>
      </c>
      <c r="Q175" t="s">
        <v>8311</v>
      </c>
      <c r="R175" t="s">
        <v>8315</v>
      </c>
      <c r="S175" s="13">
        <f t="shared" si="10"/>
        <v>42063.573009259257</v>
      </c>
      <c r="T175" s="13">
        <f t="shared" si="11"/>
        <v>42033.573009259257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18">
        <f t="shared" si="8"/>
        <v>0</v>
      </c>
      <c r="P176" t="e">
        <f t="shared" si="9"/>
        <v>#DIV/0!</v>
      </c>
      <c r="Q176" t="s">
        <v>8311</v>
      </c>
      <c r="R176" t="s">
        <v>8315</v>
      </c>
      <c r="S176" s="13">
        <f t="shared" si="10"/>
        <v>42132.758981481486</v>
      </c>
      <c r="T176" s="13">
        <f t="shared" si="11"/>
        <v>42072.758981481486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18">
        <f t="shared" si="8"/>
        <v>6.4850000000000005E-2</v>
      </c>
      <c r="P177">
        <f t="shared" si="9"/>
        <v>49.88</v>
      </c>
      <c r="Q177" t="s">
        <v>8311</v>
      </c>
      <c r="R177" t="s">
        <v>8315</v>
      </c>
      <c r="S177" s="13">
        <f t="shared" si="10"/>
        <v>41880.777905092589</v>
      </c>
      <c r="T177" s="13">
        <f t="shared" si="11"/>
        <v>41855.777905092589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18">
        <f t="shared" si="8"/>
        <v>0</v>
      </c>
      <c r="P178" t="e">
        <f t="shared" si="9"/>
        <v>#DIV/0!</v>
      </c>
      <c r="Q178" t="s">
        <v>8311</v>
      </c>
      <c r="R178" t="s">
        <v>8315</v>
      </c>
      <c r="S178" s="13">
        <f t="shared" si="10"/>
        <v>42221.824062500003</v>
      </c>
      <c r="T178" s="13">
        <f t="shared" si="11"/>
        <v>42191.824062500003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18">
        <f t="shared" si="8"/>
        <v>0.4</v>
      </c>
      <c r="P179">
        <f t="shared" si="9"/>
        <v>25.71</v>
      </c>
      <c r="Q179" t="s">
        <v>8311</v>
      </c>
      <c r="R179" t="s">
        <v>8315</v>
      </c>
      <c r="S179" s="13">
        <f t="shared" si="10"/>
        <v>42087.00608796296</v>
      </c>
      <c r="T179" s="13">
        <f t="shared" si="11"/>
        <v>42070.047754629632</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18">
        <f t="shared" si="8"/>
        <v>0</v>
      </c>
      <c r="P180" t="e">
        <f t="shared" si="9"/>
        <v>#DIV/0!</v>
      </c>
      <c r="Q180" t="s">
        <v>8311</v>
      </c>
      <c r="R180" t="s">
        <v>8315</v>
      </c>
      <c r="S180" s="13">
        <f t="shared" si="10"/>
        <v>42334.997048611112</v>
      </c>
      <c r="T180" s="13">
        <f t="shared" si="11"/>
        <v>42304.955381944441</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18">
        <f t="shared" si="8"/>
        <v>0.2</v>
      </c>
      <c r="P181">
        <f t="shared" si="9"/>
        <v>100</v>
      </c>
      <c r="Q181" t="s">
        <v>8311</v>
      </c>
      <c r="R181" t="s">
        <v>8315</v>
      </c>
      <c r="S181" s="13">
        <f t="shared" si="10"/>
        <v>42433.080497685187</v>
      </c>
      <c r="T181" s="13">
        <f t="shared" si="11"/>
        <v>42403.080497685187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18">
        <f t="shared" si="8"/>
        <v>0.33416666666666667</v>
      </c>
      <c r="P182">
        <f t="shared" si="9"/>
        <v>30.85</v>
      </c>
      <c r="Q182" t="s">
        <v>8311</v>
      </c>
      <c r="R182" t="s">
        <v>8315</v>
      </c>
      <c r="S182" s="13">
        <f t="shared" si="10"/>
        <v>42107.791666666672</v>
      </c>
      <c r="T182" s="13">
        <f t="shared" si="11"/>
        <v>42067.991238425922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18">
        <f t="shared" si="8"/>
        <v>0.21092608822670172</v>
      </c>
      <c r="P183">
        <f t="shared" si="9"/>
        <v>180.5</v>
      </c>
      <c r="Q183" t="s">
        <v>8311</v>
      </c>
      <c r="R183" t="s">
        <v>8315</v>
      </c>
      <c r="S183" s="13">
        <f t="shared" si="10"/>
        <v>42177.741840277777</v>
      </c>
      <c r="T183" s="13">
        <f t="shared" si="11"/>
        <v>42147.741840277777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18">
        <f t="shared" si="8"/>
        <v>0</v>
      </c>
      <c r="P184" t="e">
        <f t="shared" si="9"/>
        <v>#DIV/0!</v>
      </c>
      <c r="Q184" t="s">
        <v>8311</v>
      </c>
      <c r="R184" t="s">
        <v>8315</v>
      </c>
      <c r="S184" s="13">
        <f t="shared" si="10"/>
        <v>42742.011944444443</v>
      </c>
      <c r="T184" s="13">
        <f t="shared" si="11"/>
        <v>42712.011944444443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8">
        <f t="shared" si="8"/>
        <v>0.35855999999999999</v>
      </c>
      <c r="P185">
        <f t="shared" si="9"/>
        <v>373.5</v>
      </c>
      <c r="Q185" t="s">
        <v>8311</v>
      </c>
      <c r="R185" t="s">
        <v>8315</v>
      </c>
      <c r="S185" s="13">
        <f t="shared" si="10"/>
        <v>41969.851967592593</v>
      </c>
      <c r="T185" s="13">
        <f t="shared" si="11"/>
        <v>41939.810300925928</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18">
        <f t="shared" si="8"/>
        <v>3.4000000000000002E-2</v>
      </c>
      <c r="P186">
        <f t="shared" si="9"/>
        <v>25.5</v>
      </c>
      <c r="Q186" t="s">
        <v>8311</v>
      </c>
      <c r="R186" t="s">
        <v>8315</v>
      </c>
      <c r="S186" s="13">
        <f t="shared" si="10"/>
        <v>41883.165972222225</v>
      </c>
      <c r="T186" s="13">
        <f t="shared" si="11"/>
        <v>41825.791226851856</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8">
        <f t="shared" si="8"/>
        <v>5.5E-2</v>
      </c>
      <c r="P187">
        <f t="shared" si="9"/>
        <v>220</v>
      </c>
      <c r="Q187" t="s">
        <v>8311</v>
      </c>
      <c r="R187" t="s">
        <v>8315</v>
      </c>
      <c r="S187" s="13">
        <f t="shared" si="10"/>
        <v>42600.91133101852</v>
      </c>
      <c r="T187" s="13">
        <f t="shared" si="11"/>
        <v>42570.91133101852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18">
        <f t="shared" si="8"/>
        <v>0</v>
      </c>
      <c r="P188" t="e">
        <f t="shared" si="9"/>
        <v>#DIV/0!</v>
      </c>
      <c r="Q188" t="s">
        <v>8311</v>
      </c>
      <c r="R188" t="s">
        <v>8315</v>
      </c>
      <c r="S188" s="13">
        <f t="shared" si="10"/>
        <v>42797.833333333328</v>
      </c>
      <c r="T188" s="13">
        <f t="shared" si="11"/>
        <v>42767.812893518523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18">
        <f t="shared" si="8"/>
        <v>0.16</v>
      </c>
      <c r="P189">
        <f t="shared" si="9"/>
        <v>160</v>
      </c>
      <c r="Q189" t="s">
        <v>8311</v>
      </c>
      <c r="R189" t="s">
        <v>8315</v>
      </c>
      <c r="S189" s="13">
        <f t="shared" si="10"/>
        <v>42206.290972222225</v>
      </c>
      <c r="T189" s="13">
        <f t="shared" si="11"/>
        <v>42182.234456018516</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18">
        <f t="shared" si="8"/>
        <v>0</v>
      </c>
      <c r="P190" t="e">
        <f t="shared" si="9"/>
        <v>#DIV/0!</v>
      </c>
      <c r="Q190" t="s">
        <v>8311</v>
      </c>
      <c r="R190" t="s">
        <v>8315</v>
      </c>
      <c r="S190" s="13">
        <f t="shared" si="10"/>
        <v>41887.18304398148</v>
      </c>
      <c r="T190" s="13">
        <f t="shared" si="11"/>
        <v>41857.18304398148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8">
        <f t="shared" si="8"/>
        <v>6.8999999999999997E-4</v>
      </c>
      <c r="P191">
        <f t="shared" si="9"/>
        <v>69</v>
      </c>
      <c r="Q191" t="s">
        <v>8311</v>
      </c>
      <c r="R191" t="s">
        <v>8315</v>
      </c>
      <c r="S191" s="13">
        <f t="shared" si="10"/>
        <v>42616.690706018519</v>
      </c>
      <c r="T191" s="13">
        <f t="shared" si="11"/>
        <v>42556.690706018519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18">
        <f t="shared" si="8"/>
        <v>4.1666666666666666E-3</v>
      </c>
      <c r="P192">
        <f t="shared" si="9"/>
        <v>50</v>
      </c>
      <c r="Q192" t="s">
        <v>8311</v>
      </c>
      <c r="R192" t="s">
        <v>8315</v>
      </c>
      <c r="S192" s="13">
        <f t="shared" si="10"/>
        <v>42537.650995370372</v>
      </c>
      <c r="T192" s="13">
        <f t="shared" si="11"/>
        <v>42527.650995370372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18">
        <f t="shared" si="8"/>
        <v>0.05</v>
      </c>
      <c r="P193">
        <f t="shared" si="9"/>
        <v>83.33</v>
      </c>
      <c r="Q193" t="s">
        <v>8311</v>
      </c>
      <c r="R193" t="s">
        <v>8315</v>
      </c>
      <c r="S193" s="13">
        <f t="shared" si="10"/>
        <v>42279.441412037035</v>
      </c>
      <c r="T193" s="13">
        <f t="shared" si="11"/>
        <v>42239.441412037035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8">
        <f t="shared" si="8"/>
        <v>1.7E-5</v>
      </c>
      <c r="P194">
        <f t="shared" si="9"/>
        <v>5.67</v>
      </c>
      <c r="Q194" t="s">
        <v>8311</v>
      </c>
      <c r="R194" t="s">
        <v>8315</v>
      </c>
      <c r="S194" s="13">
        <f t="shared" si="10"/>
        <v>41929.792037037041</v>
      </c>
      <c r="T194" s="13">
        <f t="shared" si="11"/>
        <v>41899.792037037041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18">
        <f t="shared" ref="O195:O258" si="12">E195/D195</f>
        <v>0</v>
      </c>
      <c r="P195" t="e">
        <f t="shared" ref="P195:P258" si="13">ROUND((E195/L195),2)</f>
        <v>#DIV/0!</v>
      </c>
      <c r="Q195" t="s">
        <v>8311</v>
      </c>
      <c r="R195" t="s">
        <v>8315</v>
      </c>
      <c r="S195" s="13">
        <f t="shared" ref="S195:S258" si="14">(((I195/60)/60)/24)+DATE(1970,1,1)</f>
        <v>41971.976458333331</v>
      </c>
      <c r="T195" s="13">
        <f t="shared" ref="T195:T258" si="15">(((J195/60)/60)/24)+DATE(1970,1,1)</f>
        <v>41911.934791666667</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18">
        <f t="shared" si="12"/>
        <v>1.1999999999999999E-3</v>
      </c>
      <c r="P196">
        <f t="shared" si="13"/>
        <v>1</v>
      </c>
      <c r="Q196" t="s">
        <v>8311</v>
      </c>
      <c r="R196" t="s">
        <v>8315</v>
      </c>
      <c r="S196" s="13">
        <f t="shared" si="14"/>
        <v>42435.996886574074</v>
      </c>
      <c r="T196" s="13">
        <f t="shared" si="15"/>
        <v>42375.996886574074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8">
        <f t="shared" si="12"/>
        <v>0</v>
      </c>
      <c r="P197" t="e">
        <f t="shared" si="13"/>
        <v>#DIV/0!</v>
      </c>
      <c r="Q197" t="s">
        <v>8311</v>
      </c>
      <c r="R197" t="s">
        <v>8315</v>
      </c>
      <c r="S197" s="13">
        <f t="shared" si="14"/>
        <v>42195.67050925926</v>
      </c>
      <c r="T197" s="13">
        <f t="shared" si="15"/>
        <v>42135.67050925926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8">
        <f t="shared" si="12"/>
        <v>0.41857142857142859</v>
      </c>
      <c r="P198">
        <f t="shared" si="13"/>
        <v>77.11</v>
      </c>
      <c r="Q198" t="s">
        <v>8311</v>
      </c>
      <c r="R198" t="s">
        <v>8315</v>
      </c>
      <c r="S198" s="13">
        <f t="shared" si="14"/>
        <v>42287.875</v>
      </c>
      <c r="T198" s="13">
        <f t="shared" si="15"/>
        <v>42259.542800925927</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18">
        <f t="shared" si="12"/>
        <v>0.1048</v>
      </c>
      <c r="P199">
        <f t="shared" si="13"/>
        <v>32.75</v>
      </c>
      <c r="Q199" t="s">
        <v>8311</v>
      </c>
      <c r="R199" t="s">
        <v>8315</v>
      </c>
      <c r="S199" s="13">
        <f t="shared" si="14"/>
        <v>42783.875</v>
      </c>
      <c r="T199" s="13">
        <f t="shared" si="15"/>
        <v>42741.848379629635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8">
        <f t="shared" si="12"/>
        <v>1.116E-2</v>
      </c>
      <c r="P200">
        <f t="shared" si="13"/>
        <v>46.5</v>
      </c>
      <c r="Q200" t="s">
        <v>8311</v>
      </c>
      <c r="R200" t="s">
        <v>8315</v>
      </c>
      <c r="S200" s="13">
        <f t="shared" si="14"/>
        <v>41917.383356481485</v>
      </c>
      <c r="T200" s="13">
        <f t="shared" si="15"/>
        <v>41887.383356481485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18">
        <f t="shared" si="12"/>
        <v>0</v>
      </c>
      <c r="P201" t="e">
        <f t="shared" si="13"/>
        <v>#DIV/0!</v>
      </c>
      <c r="Q201" t="s">
        <v>8311</v>
      </c>
      <c r="R201" t="s">
        <v>8315</v>
      </c>
      <c r="S201" s="13">
        <f t="shared" si="14"/>
        <v>42614.123865740738</v>
      </c>
      <c r="T201" s="13">
        <f t="shared" si="15"/>
        <v>42584.123865740738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8">
        <f t="shared" si="12"/>
        <v>0.26192500000000002</v>
      </c>
      <c r="P202">
        <f t="shared" si="13"/>
        <v>87.31</v>
      </c>
      <c r="Q202" t="s">
        <v>8311</v>
      </c>
      <c r="R202" t="s">
        <v>8315</v>
      </c>
      <c r="S202" s="13">
        <f t="shared" si="14"/>
        <v>41897.083368055559</v>
      </c>
      <c r="T202" s="13">
        <f t="shared" si="15"/>
        <v>41867.083368055559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18">
        <f t="shared" si="12"/>
        <v>0.58461538461538465</v>
      </c>
      <c r="P203">
        <f t="shared" si="13"/>
        <v>54.29</v>
      </c>
      <c r="Q203" t="s">
        <v>8311</v>
      </c>
      <c r="R203" t="s">
        <v>8315</v>
      </c>
      <c r="S203" s="13">
        <f t="shared" si="14"/>
        <v>42043.818622685183</v>
      </c>
      <c r="T203" s="13">
        <f t="shared" si="15"/>
        <v>42023.818622685183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18">
        <f t="shared" si="12"/>
        <v>0</v>
      </c>
      <c r="P204" t="e">
        <f t="shared" si="13"/>
        <v>#DIV/0!</v>
      </c>
      <c r="Q204" t="s">
        <v>8311</v>
      </c>
      <c r="R204" t="s">
        <v>8315</v>
      </c>
      <c r="S204" s="13">
        <f t="shared" si="14"/>
        <v>42285.874305555553</v>
      </c>
      <c r="T204" s="13">
        <f t="shared" si="15"/>
        <v>42255.927824074075</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18">
        <f t="shared" si="12"/>
        <v>0.2984</v>
      </c>
      <c r="P205">
        <f t="shared" si="13"/>
        <v>93.25</v>
      </c>
      <c r="Q205" t="s">
        <v>8311</v>
      </c>
      <c r="R205" t="s">
        <v>8315</v>
      </c>
      <c r="S205" s="13">
        <f t="shared" si="14"/>
        <v>42033.847962962958</v>
      </c>
      <c r="T205" s="13">
        <f t="shared" si="15"/>
        <v>41973.847962962958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8">
        <f t="shared" si="12"/>
        <v>0.50721666666666665</v>
      </c>
      <c r="P206">
        <f t="shared" si="13"/>
        <v>117.68</v>
      </c>
      <c r="Q206" t="s">
        <v>8311</v>
      </c>
      <c r="R206" t="s">
        <v>8315</v>
      </c>
      <c r="S206" s="13">
        <f t="shared" si="14"/>
        <v>42586.583368055552</v>
      </c>
      <c r="T206" s="13">
        <f t="shared" si="15"/>
        <v>42556.583368055552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8">
        <f t="shared" si="12"/>
        <v>0.16250000000000001</v>
      </c>
      <c r="P207">
        <f t="shared" si="13"/>
        <v>76.47</v>
      </c>
      <c r="Q207" t="s">
        <v>8311</v>
      </c>
      <c r="R207" t="s">
        <v>8315</v>
      </c>
      <c r="S207" s="13">
        <f t="shared" si="14"/>
        <v>42283.632199074069</v>
      </c>
      <c r="T207" s="13">
        <f t="shared" si="15"/>
        <v>42248.632199074069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18">
        <f t="shared" si="12"/>
        <v>0</v>
      </c>
      <c r="P208" t="e">
        <f t="shared" si="13"/>
        <v>#DIV/0!</v>
      </c>
      <c r="Q208" t="s">
        <v>8311</v>
      </c>
      <c r="R208" t="s">
        <v>8315</v>
      </c>
      <c r="S208" s="13">
        <f t="shared" si="14"/>
        <v>42588.004432870366</v>
      </c>
      <c r="T208" s="13">
        <f t="shared" si="15"/>
        <v>42567.004432870366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8">
        <f t="shared" si="12"/>
        <v>0.15214285714285714</v>
      </c>
      <c r="P209">
        <f t="shared" si="13"/>
        <v>163.85</v>
      </c>
      <c r="Q209" t="s">
        <v>8311</v>
      </c>
      <c r="R209" t="s">
        <v>8315</v>
      </c>
      <c r="S209" s="13">
        <f t="shared" si="14"/>
        <v>42008.197199074071</v>
      </c>
      <c r="T209" s="13">
        <f t="shared" si="15"/>
        <v>41978.197199074071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18">
        <f t="shared" si="12"/>
        <v>0</v>
      </c>
      <c r="P210" t="e">
        <f t="shared" si="13"/>
        <v>#DIV/0!</v>
      </c>
      <c r="Q210" t="s">
        <v>8311</v>
      </c>
      <c r="R210" t="s">
        <v>8315</v>
      </c>
      <c r="S210" s="13">
        <f t="shared" si="14"/>
        <v>41989.369988425926</v>
      </c>
      <c r="T210" s="13">
        <f t="shared" si="15"/>
        <v>41959.369988425926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18">
        <f t="shared" si="12"/>
        <v>0</v>
      </c>
      <c r="P211" t="e">
        <f t="shared" si="13"/>
        <v>#DIV/0!</v>
      </c>
      <c r="Q211" t="s">
        <v>8311</v>
      </c>
      <c r="R211" t="s">
        <v>8315</v>
      </c>
      <c r="S211" s="13">
        <f t="shared" si="14"/>
        <v>42195.922858796301</v>
      </c>
      <c r="T211" s="13">
        <f t="shared" si="15"/>
        <v>42165.922858796301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8">
        <f t="shared" si="12"/>
        <v>0.2525</v>
      </c>
      <c r="P212">
        <f t="shared" si="13"/>
        <v>91.82</v>
      </c>
      <c r="Q212" t="s">
        <v>8311</v>
      </c>
      <c r="R212" t="s">
        <v>8315</v>
      </c>
      <c r="S212" s="13">
        <f t="shared" si="14"/>
        <v>42278.208333333328</v>
      </c>
      <c r="T212" s="13">
        <f t="shared" si="15"/>
        <v>42249.064722222218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8">
        <f t="shared" si="12"/>
        <v>0.44600000000000001</v>
      </c>
      <c r="P213">
        <f t="shared" si="13"/>
        <v>185.83</v>
      </c>
      <c r="Q213" t="s">
        <v>8311</v>
      </c>
      <c r="R213" t="s">
        <v>8315</v>
      </c>
      <c r="S213" s="13">
        <f t="shared" si="14"/>
        <v>42266.159918981488</v>
      </c>
      <c r="T213" s="13">
        <f t="shared" si="15"/>
        <v>42236.159918981488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18">
        <f t="shared" si="12"/>
        <v>1.5873015873015873E-4</v>
      </c>
      <c r="P214">
        <f t="shared" si="13"/>
        <v>1</v>
      </c>
      <c r="Q214" t="s">
        <v>8311</v>
      </c>
      <c r="R214" t="s">
        <v>8315</v>
      </c>
      <c r="S214" s="13">
        <f t="shared" si="14"/>
        <v>42476.839351851857</v>
      </c>
      <c r="T214" s="13">
        <f t="shared" si="15"/>
        <v>42416.881018518514</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18">
        <f t="shared" si="12"/>
        <v>4.0000000000000002E-4</v>
      </c>
      <c r="P215">
        <f t="shared" si="13"/>
        <v>20</v>
      </c>
      <c r="Q215" t="s">
        <v>8311</v>
      </c>
      <c r="R215" t="s">
        <v>8315</v>
      </c>
      <c r="S215" s="13">
        <f t="shared" si="14"/>
        <v>42232.587974537033</v>
      </c>
      <c r="T215" s="13">
        <f t="shared" si="15"/>
        <v>42202.594293981485</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18">
        <f t="shared" si="12"/>
        <v>8.0000000000000007E-5</v>
      </c>
      <c r="P216">
        <f t="shared" si="13"/>
        <v>1</v>
      </c>
      <c r="Q216" t="s">
        <v>8311</v>
      </c>
      <c r="R216" t="s">
        <v>8315</v>
      </c>
      <c r="S216" s="13">
        <f t="shared" si="14"/>
        <v>42069.64061342593</v>
      </c>
      <c r="T216" s="13">
        <f t="shared" si="15"/>
        <v>42009.64061342593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18">
        <f t="shared" si="12"/>
        <v>2.2727272727272726E-3</v>
      </c>
      <c r="P217">
        <f t="shared" si="13"/>
        <v>10</v>
      </c>
      <c r="Q217" t="s">
        <v>8311</v>
      </c>
      <c r="R217" t="s">
        <v>8315</v>
      </c>
      <c r="S217" s="13">
        <f t="shared" si="14"/>
        <v>42417.999305555553</v>
      </c>
      <c r="T217" s="13">
        <f t="shared" si="15"/>
        <v>42375.230115740742</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8">
        <f t="shared" si="12"/>
        <v>0.55698440000000005</v>
      </c>
      <c r="P218">
        <f t="shared" si="13"/>
        <v>331.54</v>
      </c>
      <c r="Q218" t="s">
        <v>8311</v>
      </c>
      <c r="R218" t="s">
        <v>8315</v>
      </c>
      <c r="S218" s="13">
        <f t="shared" si="14"/>
        <v>42116.917094907403</v>
      </c>
      <c r="T218" s="13">
        <f t="shared" si="15"/>
        <v>42066.958761574075</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8">
        <f t="shared" si="12"/>
        <v>0.11942999999999999</v>
      </c>
      <c r="P219">
        <f t="shared" si="13"/>
        <v>314.29000000000002</v>
      </c>
      <c r="Q219" t="s">
        <v>8311</v>
      </c>
      <c r="R219" t="s">
        <v>8315</v>
      </c>
      <c r="S219" s="13">
        <f t="shared" si="14"/>
        <v>42001.64061342593</v>
      </c>
      <c r="T219" s="13">
        <f t="shared" si="15"/>
        <v>41970.64061342593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18">
        <f t="shared" si="12"/>
        <v>0.02</v>
      </c>
      <c r="P220">
        <f t="shared" si="13"/>
        <v>100</v>
      </c>
      <c r="Q220" t="s">
        <v>8311</v>
      </c>
      <c r="R220" t="s">
        <v>8315</v>
      </c>
      <c r="S220" s="13">
        <f t="shared" si="14"/>
        <v>42139.628344907411</v>
      </c>
      <c r="T220" s="13">
        <f t="shared" si="15"/>
        <v>42079.628344907411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8">
        <f t="shared" si="12"/>
        <v>0.17630000000000001</v>
      </c>
      <c r="P221">
        <f t="shared" si="13"/>
        <v>115.99</v>
      </c>
      <c r="Q221" t="s">
        <v>8311</v>
      </c>
      <c r="R221" t="s">
        <v>8315</v>
      </c>
      <c r="S221" s="13">
        <f t="shared" si="14"/>
        <v>42461.290972222225</v>
      </c>
      <c r="T221" s="13">
        <f t="shared" si="15"/>
        <v>42429.326678240745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8">
        <f t="shared" si="12"/>
        <v>7.1999999999999998E-3</v>
      </c>
      <c r="P222">
        <f t="shared" si="13"/>
        <v>120</v>
      </c>
      <c r="Q222" t="s">
        <v>8311</v>
      </c>
      <c r="R222" t="s">
        <v>8315</v>
      </c>
      <c r="S222" s="13">
        <f t="shared" si="14"/>
        <v>42236.837499999994</v>
      </c>
      <c r="T222" s="13">
        <f t="shared" si="15"/>
        <v>42195.643865740742</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18">
        <f t="shared" si="12"/>
        <v>0</v>
      </c>
      <c r="P223" t="e">
        <f t="shared" si="13"/>
        <v>#DIV/0!</v>
      </c>
      <c r="Q223" t="s">
        <v>8311</v>
      </c>
      <c r="R223" t="s">
        <v>8315</v>
      </c>
      <c r="S223" s="13">
        <f t="shared" si="14"/>
        <v>42091.79587962963</v>
      </c>
      <c r="T223" s="13">
        <f t="shared" si="15"/>
        <v>42031.837546296301</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18">
        <f t="shared" si="12"/>
        <v>0.13</v>
      </c>
      <c r="P224">
        <f t="shared" si="13"/>
        <v>65</v>
      </c>
      <c r="Q224" t="s">
        <v>8311</v>
      </c>
      <c r="R224" t="s">
        <v>8315</v>
      </c>
      <c r="S224" s="13">
        <f t="shared" si="14"/>
        <v>42090.110416666663</v>
      </c>
      <c r="T224" s="13">
        <f t="shared" si="15"/>
        <v>42031.769884259258</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8">
        <f t="shared" si="12"/>
        <v>0</v>
      </c>
      <c r="P225" t="e">
        <f t="shared" si="13"/>
        <v>#DIV/0!</v>
      </c>
      <c r="Q225" t="s">
        <v>8311</v>
      </c>
      <c r="R225" t="s">
        <v>8315</v>
      </c>
      <c r="S225" s="13">
        <f t="shared" si="14"/>
        <v>42512.045138888891</v>
      </c>
      <c r="T225" s="13">
        <f t="shared" si="15"/>
        <v>42482.048032407409</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8">
        <f t="shared" si="12"/>
        <v>0</v>
      </c>
      <c r="P226" t="e">
        <f t="shared" si="13"/>
        <v>#DIV/0!</v>
      </c>
      <c r="Q226" t="s">
        <v>8311</v>
      </c>
      <c r="R226" t="s">
        <v>8315</v>
      </c>
      <c r="S226" s="13">
        <f t="shared" si="14"/>
        <v>42195.235254629632</v>
      </c>
      <c r="T226" s="13">
        <f t="shared" si="15"/>
        <v>42135.235254629632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18">
        <f t="shared" si="12"/>
        <v>0</v>
      </c>
      <c r="P227" t="e">
        <f t="shared" si="13"/>
        <v>#DIV/0!</v>
      </c>
      <c r="Q227" t="s">
        <v>8311</v>
      </c>
      <c r="R227" t="s">
        <v>8315</v>
      </c>
      <c r="S227" s="13">
        <f t="shared" si="14"/>
        <v>42468.919606481482</v>
      </c>
      <c r="T227" s="13">
        <f t="shared" si="15"/>
        <v>42438.961273148147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8">
        <f t="shared" si="12"/>
        <v>8.6206896551724137E-3</v>
      </c>
      <c r="P228">
        <f t="shared" si="13"/>
        <v>125</v>
      </c>
      <c r="Q228" t="s">
        <v>8311</v>
      </c>
      <c r="R228" t="s">
        <v>8315</v>
      </c>
      <c r="S228" s="13">
        <f t="shared" si="14"/>
        <v>42155.395138888889</v>
      </c>
      <c r="T228" s="13">
        <f t="shared" si="15"/>
        <v>42106.666018518517</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18">
        <f t="shared" si="12"/>
        <v>0</v>
      </c>
      <c r="P229" t="e">
        <f t="shared" si="13"/>
        <v>#DIV/0!</v>
      </c>
      <c r="Q229" t="s">
        <v>8311</v>
      </c>
      <c r="R229" t="s">
        <v>8315</v>
      </c>
      <c r="S229" s="13">
        <f t="shared" si="14"/>
        <v>42194.893993055557</v>
      </c>
      <c r="T229" s="13">
        <f t="shared" si="15"/>
        <v>42164.893993055557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18">
        <f t="shared" si="12"/>
        <v>0</v>
      </c>
      <c r="P230" t="e">
        <f t="shared" si="13"/>
        <v>#DIV/0!</v>
      </c>
      <c r="Q230" t="s">
        <v>8311</v>
      </c>
      <c r="R230" t="s">
        <v>8315</v>
      </c>
      <c r="S230" s="13">
        <f t="shared" si="14"/>
        <v>42156.686400462961</v>
      </c>
      <c r="T230" s="13">
        <f t="shared" si="15"/>
        <v>42096.686400462961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18">
        <f t="shared" si="12"/>
        <v>0</v>
      </c>
      <c r="P231" t="e">
        <f t="shared" si="13"/>
        <v>#DIV/0!</v>
      </c>
      <c r="Q231" t="s">
        <v>8311</v>
      </c>
      <c r="R231" t="s">
        <v>8315</v>
      </c>
      <c r="S231" s="13">
        <f t="shared" si="14"/>
        <v>42413.933993055558</v>
      </c>
      <c r="T231" s="13">
        <f t="shared" si="15"/>
        <v>42383.933993055558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18">
        <f t="shared" si="12"/>
        <v>4.0000000000000001E-3</v>
      </c>
      <c r="P232">
        <f t="shared" si="13"/>
        <v>30</v>
      </c>
      <c r="Q232" t="s">
        <v>8311</v>
      </c>
      <c r="R232" t="s">
        <v>8315</v>
      </c>
      <c r="S232" s="13">
        <f t="shared" si="14"/>
        <v>42159.777210648142</v>
      </c>
      <c r="T232" s="13">
        <f t="shared" si="15"/>
        <v>42129.777210648142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8">
        <f t="shared" si="12"/>
        <v>0</v>
      </c>
      <c r="P233" t="e">
        <f t="shared" si="13"/>
        <v>#DIV/0!</v>
      </c>
      <c r="Q233" t="s">
        <v>8311</v>
      </c>
      <c r="R233" t="s">
        <v>8315</v>
      </c>
      <c r="S233" s="13">
        <f t="shared" si="14"/>
        <v>42371.958923611113</v>
      </c>
      <c r="T233" s="13">
        <f t="shared" si="15"/>
        <v>42341.958923611113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18">
        <f t="shared" si="12"/>
        <v>2.75E-2</v>
      </c>
      <c r="P234">
        <f t="shared" si="13"/>
        <v>15.71</v>
      </c>
      <c r="Q234" t="s">
        <v>8311</v>
      </c>
      <c r="R234" t="s">
        <v>8315</v>
      </c>
      <c r="S234" s="13">
        <f t="shared" si="14"/>
        <v>42062.82576388889</v>
      </c>
      <c r="T234" s="13">
        <f t="shared" si="15"/>
        <v>42032.82576388889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18">
        <f t="shared" si="12"/>
        <v>0</v>
      </c>
      <c r="P235" t="e">
        <f t="shared" si="13"/>
        <v>#DIV/0!</v>
      </c>
      <c r="Q235" t="s">
        <v>8311</v>
      </c>
      <c r="R235" t="s">
        <v>8315</v>
      </c>
      <c r="S235" s="13">
        <f t="shared" si="14"/>
        <v>42642.911712962959</v>
      </c>
      <c r="T235" s="13">
        <f t="shared" si="15"/>
        <v>42612.911712962959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18">
        <f t="shared" si="12"/>
        <v>0.40100000000000002</v>
      </c>
      <c r="P236">
        <f t="shared" si="13"/>
        <v>80.2</v>
      </c>
      <c r="Q236" t="s">
        <v>8311</v>
      </c>
      <c r="R236" t="s">
        <v>8315</v>
      </c>
      <c r="S236" s="13">
        <f t="shared" si="14"/>
        <v>42176.035405092596</v>
      </c>
      <c r="T236" s="13">
        <f t="shared" si="15"/>
        <v>42136.035405092596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18">
        <f t="shared" si="12"/>
        <v>0</v>
      </c>
      <c r="P237" t="e">
        <f t="shared" si="13"/>
        <v>#DIV/0!</v>
      </c>
      <c r="Q237" t="s">
        <v>8311</v>
      </c>
      <c r="R237" t="s">
        <v>8315</v>
      </c>
      <c r="S237" s="13">
        <f t="shared" si="14"/>
        <v>42194.908530092594</v>
      </c>
      <c r="T237" s="13">
        <f t="shared" si="15"/>
        <v>42164.908530092594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18">
        <f t="shared" si="12"/>
        <v>0</v>
      </c>
      <c r="P238" t="e">
        <f t="shared" si="13"/>
        <v>#DIV/0!</v>
      </c>
      <c r="Q238" t="s">
        <v>8311</v>
      </c>
      <c r="R238" t="s">
        <v>8315</v>
      </c>
      <c r="S238" s="13">
        <f t="shared" si="14"/>
        <v>42374</v>
      </c>
      <c r="T238" s="13">
        <f t="shared" si="15"/>
        <v>42321.08447916666</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18">
        <f t="shared" si="12"/>
        <v>3.3333333333333335E-3</v>
      </c>
      <c r="P239">
        <f t="shared" si="13"/>
        <v>50</v>
      </c>
      <c r="Q239" t="s">
        <v>8311</v>
      </c>
      <c r="R239" t="s">
        <v>8315</v>
      </c>
      <c r="S239" s="13">
        <f t="shared" si="14"/>
        <v>42437.577187499999</v>
      </c>
      <c r="T239" s="13">
        <f t="shared" si="15"/>
        <v>42377.577187499999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18">
        <f t="shared" si="12"/>
        <v>0</v>
      </c>
      <c r="P240" t="e">
        <f t="shared" si="13"/>
        <v>#DIV/0!</v>
      </c>
      <c r="Q240" t="s">
        <v>8311</v>
      </c>
      <c r="R240" t="s">
        <v>8315</v>
      </c>
      <c r="S240" s="13">
        <f t="shared" si="14"/>
        <v>42734.375</v>
      </c>
      <c r="T240" s="13">
        <f t="shared" si="15"/>
        <v>42713.962499999994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18">
        <f t="shared" si="12"/>
        <v>0.25</v>
      </c>
      <c r="P241">
        <f t="shared" si="13"/>
        <v>50</v>
      </c>
      <c r="Q241" t="s">
        <v>8311</v>
      </c>
      <c r="R241" t="s">
        <v>8315</v>
      </c>
      <c r="S241" s="13">
        <f t="shared" si="14"/>
        <v>42316.5</v>
      </c>
      <c r="T241" s="13">
        <f t="shared" si="15"/>
        <v>42297.110300925924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8">
        <f t="shared" si="12"/>
        <v>1.0763413333333334</v>
      </c>
      <c r="P242">
        <f t="shared" si="13"/>
        <v>117.85</v>
      </c>
      <c r="Q242" t="s">
        <v>8311</v>
      </c>
      <c r="R242" t="s">
        <v>8316</v>
      </c>
      <c r="S242" s="13">
        <f t="shared" si="14"/>
        <v>41399.708460648151</v>
      </c>
      <c r="T242" s="13">
        <f t="shared" si="15"/>
        <v>41354.708460648151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8">
        <f t="shared" si="12"/>
        <v>1.1263736263736264</v>
      </c>
      <c r="P243">
        <f t="shared" si="13"/>
        <v>109.04</v>
      </c>
      <c r="Q243" t="s">
        <v>8311</v>
      </c>
      <c r="R243" t="s">
        <v>8316</v>
      </c>
      <c r="S243" s="13">
        <f t="shared" si="14"/>
        <v>41994.697962962964</v>
      </c>
      <c r="T243" s="13">
        <f t="shared" si="15"/>
        <v>41949.697962962964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8">
        <f t="shared" si="12"/>
        <v>1.1346153846153846</v>
      </c>
      <c r="P244">
        <f t="shared" si="13"/>
        <v>73.02</v>
      </c>
      <c r="Q244" t="s">
        <v>8311</v>
      </c>
      <c r="R244" t="s">
        <v>8316</v>
      </c>
      <c r="S244" s="13">
        <f t="shared" si="14"/>
        <v>40897.492939814816</v>
      </c>
      <c r="T244" s="13">
        <f t="shared" si="15"/>
        <v>40862.492939814816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8">
        <f t="shared" si="12"/>
        <v>1.0259199999999999</v>
      </c>
      <c r="P245">
        <f t="shared" si="13"/>
        <v>78.2</v>
      </c>
      <c r="Q245" t="s">
        <v>8311</v>
      </c>
      <c r="R245" t="s">
        <v>8316</v>
      </c>
      <c r="S245" s="13">
        <f t="shared" si="14"/>
        <v>41692.047500000001</v>
      </c>
      <c r="T245" s="13">
        <f t="shared" si="15"/>
        <v>41662.047500000001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8">
        <f t="shared" si="12"/>
        <v>1.1375714285714287</v>
      </c>
      <c r="P246">
        <f t="shared" si="13"/>
        <v>47.4</v>
      </c>
      <c r="Q246" t="s">
        <v>8311</v>
      </c>
      <c r="R246" t="s">
        <v>8316</v>
      </c>
      <c r="S246" s="13">
        <f t="shared" si="14"/>
        <v>40253.29583333333</v>
      </c>
      <c r="T246" s="13">
        <f t="shared" si="15"/>
        <v>40213.323599537034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8">
        <f t="shared" si="12"/>
        <v>1.0371999999999999</v>
      </c>
      <c r="P247">
        <f t="shared" si="13"/>
        <v>54.02</v>
      </c>
      <c r="Q247" t="s">
        <v>8311</v>
      </c>
      <c r="R247" t="s">
        <v>8316</v>
      </c>
      <c r="S247" s="13">
        <f t="shared" si="14"/>
        <v>41137.053067129629</v>
      </c>
      <c r="T247" s="13">
        <f t="shared" si="15"/>
        <v>41107.053067129629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8">
        <f t="shared" si="12"/>
        <v>3.0546000000000002</v>
      </c>
      <c r="P248">
        <f t="shared" si="13"/>
        <v>68.489999999999995</v>
      </c>
      <c r="Q248" t="s">
        <v>8311</v>
      </c>
      <c r="R248" t="s">
        <v>8316</v>
      </c>
      <c r="S248" s="13">
        <f t="shared" si="14"/>
        <v>40530.405150462961</v>
      </c>
      <c r="T248" s="13">
        <f t="shared" si="15"/>
        <v>40480.363483796296</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8">
        <f t="shared" si="12"/>
        <v>1.341</v>
      </c>
      <c r="P249">
        <f t="shared" si="13"/>
        <v>108.15</v>
      </c>
      <c r="Q249" t="s">
        <v>8311</v>
      </c>
      <c r="R249" t="s">
        <v>8316</v>
      </c>
      <c r="S249" s="13">
        <f t="shared" si="14"/>
        <v>40467.152083333334</v>
      </c>
      <c r="T249" s="13">
        <f t="shared" si="15"/>
        <v>40430.604328703703</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8">
        <f t="shared" si="12"/>
        <v>1.0133294117647058</v>
      </c>
      <c r="P250">
        <f t="shared" si="13"/>
        <v>589.95000000000005</v>
      </c>
      <c r="Q250" t="s">
        <v>8311</v>
      </c>
      <c r="R250" t="s">
        <v>8316</v>
      </c>
      <c r="S250" s="13">
        <f t="shared" si="14"/>
        <v>40915.774409722224</v>
      </c>
      <c r="T250" s="13">
        <f t="shared" si="15"/>
        <v>40870.774409722224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8">
        <f t="shared" si="12"/>
        <v>1.1292</v>
      </c>
      <c r="P251">
        <f t="shared" si="13"/>
        <v>48.05</v>
      </c>
      <c r="Q251" t="s">
        <v>8311</v>
      </c>
      <c r="R251" t="s">
        <v>8316</v>
      </c>
      <c r="S251" s="13">
        <f t="shared" si="14"/>
        <v>40412.736111111109</v>
      </c>
      <c r="T251" s="13">
        <f t="shared" si="15"/>
        <v>40332.923842592594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8">
        <f t="shared" si="12"/>
        <v>1.0558333333333334</v>
      </c>
      <c r="P252">
        <f t="shared" si="13"/>
        <v>72.48</v>
      </c>
      <c r="Q252" t="s">
        <v>8311</v>
      </c>
      <c r="R252" t="s">
        <v>8316</v>
      </c>
      <c r="S252" s="13">
        <f t="shared" si="14"/>
        <v>41431.565868055557</v>
      </c>
      <c r="T252" s="13">
        <f t="shared" si="15"/>
        <v>41401.565868055557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8">
        <f t="shared" si="12"/>
        <v>1.2557142857142858</v>
      </c>
      <c r="P253">
        <f t="shared" si="13"/>
        <v>57.08</v>
      </c>
      <c r="Q253" t="s">
        <v>8311</v>
      </c>
      <c r="R253" t="s">
        <v>8316</v>
      </c>
      <c r="S253" s="13">
        <f t="shared" si="14"/>
        <v>41045.791666666664</v>
      </c>
      <c r="T253" s="13">
        <f t="shared" si="15"/>
        <v>41013.787569444445</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8">
        <f t="shared" si="12"/>
        <v>1.8455999999999999</v>
      </c>
      <c r="P254">
        <f t="shared" si="13"/>
        <v>85.44</v>
      </c>
      <c r="Q254" t="s">
        <v>8311</v>
      </c>
      <c r="R254" t="s">
        <v>8316</v>
      </c>
      <c r="S254" s="13">
        <f t="shared" si="14"/>
        <v>40330.165972222225</v>
      </c>
      <c r="T254" s="13">
        <f t="shared" si="15"/>
        <v>40266.662708333337</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8">
        <f t="shared" si="12"/>
        <v>1.0073333333333334</v>
      </c>
      <c r="P255">
        <f t="shared" si="13"/>
        <v>215.86</v>
      </c>
      <c r="Q255" t="s">
        <v>8311</v>
      </c>
      <c r="R255" t="s">
        <v>8316</v>
      </c>
      <c r="S255" s="13">
        <f t="shared" si="14"/>
        <v>40954.650868055556</v>
      </c>
      <c r="T255" s="13">
        <f t="shared" si="15"/>
        <v>40924.650868055556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8">
        <f t="shared" si="12"/>
        <v>1.1694724999999999</v>
      </c>
      <c r="P256">
        <f t="shared" si="13"/>
        <v>89.39</v>
      </c>
      <c r="Q256" t="s">
        <v>8311</v>
      </c>
      <c r="R256" t="s">
        <v>8316</v>
      </c>
      <c r="S256" s="13">
        <f t="shared" si="14"/>
        <v>42294.083333333328</v>
      </c>
      <c r="T256" s="13">
        <f t="shared" si="15"/>
        <v>42263.952662037031</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8">
        <f t="shared" si="12"/>
        <v>1.0673325</v>
      </c>
      <c r="P257">
        <f t="shared" si="13"/>
        <v>45.42</v>
      </c>
      <c r="Q257" t="s">
        <v>8311</v>
      </c>
      <c r="R257" t="s">
        <v>8316</v>
      </c>
      <c r="S257" s="13">
        <f t="shared" si="14"/>
        <v>40618.48474537037</v>
      </c>
      <c r="T257" s="13">
        <f t="shared" si="15"/>
        <v>40588.526412037041</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8">
        <f t="shared" si="12"/>
        <v>1.391</v>
      </c>
      <c r="P258">
        <f t="shared" si="13"/>
        <v>65.760000000000005</v>
      </c>
      <c r="Q258" t="s">
        <v>8311</v>
      </c>
      <c r="R258" t="s">
        <v>8316</v>
      </c>
      <c r="S258" s="13">
        <f t="shared" si="14"/>
        <v>41349.769293981481</v>
      </c>
      <c r="T258" s="13">
        <f t="shared" si="15"/>
        <v>41319.769293981481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8">
        <f t="shared" ref="O259:O322" si="16">E259/D259</f>
        <v>1.0672648571428571</v>
      </c>
      <c r="P259">
        <f t="shared" ref="P259:P322" si="17">ROUND((E259/L259),2)</f>
        <v>66.7</v>
      </c>
      <c r="Q259" t="s">
        <v>8311</v>
      </c>
      <c r="R259" t="s">
        <v>8316</v>
      </c>
      <c r="S259" s="13">
        <f t="shared" ref="S259:S322" si="18">(((I259/60)/60)/24)+DATE(1970,1,1)</f>
        <v>42509.626875000002</v>
      </c>
      <c r="T259" s="13">
        <f t="shared" ref="T259:T322" si="19">(((J259/60)/60)/24)+DATE(1970,1,1)</f>
        <v>42479.626875000002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8">
        <f t="shared" si="16"/>
        <v>1.9114</v>
      </c>
      <c r="P260">
        <f t="shared" si="17"/>
        <v>83.35</v>
      </c>
      <c r="Q260" t="s">
        <v>8311</v>
      </c>
      <c r="R260" t="s">
        <v>8316</v>
      </c>
      <c r="S260" s="13">
        <f t="shared" si="18"/>
        <v>40712.051689814813</v>
      </c>
      <c r="T260" s="13">
        <f t="shared" si="19"/>
        <v>40682.051689814813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8">
        <f t="shared" si="16"/>
        <v>1.3193789333333332</v>
      </c>
      <c r="P261">
        <f t="shared" si="17"/>
        <v>105.05</v>
      </c>
      <c r="Q261" t="s">
        <v>8311</v>
      </c>
      <c r="R261" t="s">
        <v>8316</v>
      </c>
      <c r="S261" s="13">
        <f t="shared" si="18"/>
        <v>42102.738067129627</v>
      </c>
      <c r="T261" s="13">
        <f t="shared" si="19"/>
        <v>42072.738067129627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8">
        <f t="shared" si="16"/>
        <v>1.0640000000000001</v>
      </c>
      <c r="P262">
        <f t="shared" si="17"/>
        <v>120.91</v>
      </c>
      <c r="Q262" t="s">
        <v>8311</v>
      </c>
      <c r="R262" t="s">
        <v>8316</v>
      </c>
      <c r="S262" s="13">
        <f t="shared" si="18"/>
        <v>40376.415972222225</v>
      </c>
      <c r="T262" s="13">
        <f t="shared" si="19"/>
        <v>40330.755543981482</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8">
        <f t="shared" si="16"/>
        <v>1.0740000000000001</v>
      </c>
      <c r="P263">
        <f t="shared" si="17"/>
        <v>97.64</v>
      </c>
      <c r="Q263" t="s">
        <v>8311</v>
      </c>
      <c r="R263" t="s">
        <v>8316</v>
      </c>
      <c r="S263" s="13">
        <f t="shared" si="18"/>
        <v>41067.621527777781</v>
      </c>
      <c r="T263" s="13">
        <f t="shared" si="19"/>
        <v>41017.885462962964</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8">
        <f t="shared" si="16"/>
        <v>2.4</v>
      </c>
      <c r="P264">
        <f t="shared" si="17"/>
        <v>41.38</v>
      </c>
      <c r="Q264" t="s">
        <v>8311</v>
      </c>
      <c r="R264" t="s">
        <v>8316</v>
      </c>
      <c r="S264" s="13">
        <f t="shared" si="18"/>
        <v>40600.24800925926</v>
      </c>
      <c r="T264" s="13">
        <f t="shared" si="19"/>
        <v>40555.24800925926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8">
        <f t="shared" si="16"/>
        <v>1.1808107999999999</v>
      </c>
      <c r="P265">
        <f t="shared" si="17"/>
        <v>30.65</v>
      </c>
      <c r="Q265" t="s">
        <v>8311</v>
      </c>
      <c r="R265" t="s">
        <v>8316</v>
      </c>
      <c r="S265" s="13">
        <f t="shared" si="18"/>
        <v>41179.954791666663</v>
      </c>
      <c r="T265" s="13">
        <f t="shared" si="19"/>
        <v>41149.954791666663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8">
        <f t="shared" si="16"/>
        <v>1.1819999999999999</v>
      </c>
      <c r="P266">
        <f t="shared" si="17"/>
        <v>64.95</v>
      </c>
      <c r="Q266" t="s">
        <v>8311</v>
      </c>
      <c r="R266" t="s">
        <v>8316</v>
      </c>
      <c r="S266" s="13">
        <f t="shared" si="18"/>
        <v>41040.620312500003</v>
      </c>
      <c r="T266" s="13">
        <f t="shared" si="19"/>
        <v>41010.620312500003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8">
        <f t="shared" si="16"/>
        <v>1.111</v>
      </c>
      <c r="P267">
        <f t="shared" si="17"/>
        <v>95.78</v>
      </c>
      <c r="Q267" t="s">
        <v>8311</v>
      </c>
      <c r="R267" t="s">
        <v>8316</v>
      </c>
      <c r="S267" s="13">
        <f t="shared" si="18"/>
        <v>40308.844444444447</v>
      </c>
      <c r="T267" s="13">
        <f t="shared" si="19"/>
        <v>40267.245717592588</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8">
        <f t="shared" si="16"/>
        <v>1.4550000000000001</v>
      </c>
      <c r="P268">
        <f t="shared" si="17"/>
        <v>40.42</v>
      </c>
      <c r="Q268" t="s">
        <v>8311</v>
      </c>
      <c r="R268" t="s">
        <v>8316</v>
      </c>
      <c r="S268" s="13">
        <f t="shared" si="18"/>
        <v>40291.160416666666</v>
      </c>
      <c r="T268" s="13">
        <f t="shared" si="19"/>
        <v>40205.174849537041</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8">
        <f t="shared" si="16"/>
        <v>1.3162883248730965</v>
      </c>
      <c r="P269">
        <f t="shared" si="17"/>
        <v>78.58</v>
      </c>
      <c r="Q269" t="s">
        <v>8311</v>
      </c>
      <c r="R269" t="s">
        <v>8316</v>
      </c>
      <c r="S269" s="13">
        <f t="shared" si="18"/>
        <v>41815.452534722222</v>
      </c>
      <c r="T269" s="13">
        <f t="shared" si="19"/>
        <v>41785.452534722222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8">
        <f t="shared" si="16"/>
        <v>1.1140000000000001</v>
      </c>
      <c r="P270">
        <f t="shared" si="17"/>
        <v>50.18</v>
      </c>
      <c r="Q270" t="s">
        <v>8311</v>
      </c>
      <c r="R270" t="s">
        <v>8316</v>
      </c>
      <c r="S270" s="13">
        <f t="shared" si="18"/>
        <v>40854.194189814814</v>
      </c>
      <c r="T270" s="13">
        <f t="shared" si="19"/>
        <v>40809.15252314815</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8">
        <f t="shared" si="16"/>
        <v>1.4723377</v>
      </c>
      <c r="P271">
        <f t="shared" si="17"/>
        <v>92.25</v>
      </c>
      <c r="Q271" t="s">
        <v>8311</v>
      </c>
      <c r="R271" t="s">
        <v>8316</v>
      </c>
      <c r="S271" s="13">
        <f t="shared" si="18"/>
        <v>42788.197013888886</v>
      </c>
      <c r="T271" s="13">
        <f t="shared" si="19"/>
        <v>42758.197013888886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8">
        <f t="shared" si="16"/>
        <v>1.5260869565217392</v>
      </c>
      <c r="P272">
        <f t="shared" si="17"/>
        <v>57.54</v>
      </c>
      <c r="Q272" t="s">
        <v>8311</v>
      </c>
      <c r="R272" t="s">
        <v>8316</v>
      </c>
      <c r="S272" s="13">
        <f t="shared" si="18"/>
        <v>40688.166666666664</v>
      </c>
      <c r="T272" s="13">
        <f t="shared" si="19"/>
        <v>40637.866550925923</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8">
        <f t="shared" si="16"/>
        <v>1.0468</v>
      </c>
      <c r="P273">
        <f t="shared" si="17"/>
        <v>109.42</v>
      </c>
      <c r="Q273" t="s">
        <v>8311</v>
      </c>
      <c r="R273" t="s">
        <v>8316</v>
      </c>
      <c r="S273" s="13">
        <f t="shared" si="18"/>
        <v>41641.333333333336</v>
      </c>
      <c r="T273" s="13">
        <f t="shared" si="19"/>
        <v>41612.10024305556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8">
        <f t="shared" si="16"/>
        <v>1.7743366666666667</v>
      </c>
      <c r="P274">
        <f t="shared" si="17"/>
        <v>81.89</v>
      </c>
      <c r="Q274" t="s">
        <v>8311</v>
      </c>
      <c r="R274" t="s">
        <v>8316</v>
      </c>
      <c r="S274" s="13">
        <f t="shared" si="18"/>
        <v>40296.78402777778</v>
      </c>
      <c r="T274" s="13">
        <f t="shared" si="19"/>
        <v>40235.900358796294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8">
        <f t="shared" si="16"/>
        <v>1.077758</v>
      </c>
      <c r="P275">
        <f t="shared" si="17"/>
        <v>45.67</v>
      </c>
      <c r="Q275" t="s">
        <v>8311</v>
      </c>
      <c r="R275" t="s">
        <v>8316</v>
      </c>
      <c r="S275" s="13">
        <f t="shared" si="18"/>
        <v>40727.498449074075</v>
      </c>
      <c r="T275" s="13">
        <f t="shared" si="19"/>
        <v>40697.498449074075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8">
        <f t="shared" si="16"/>
        <v>1.56</v>
      </c>
      <c r="P276">
        <f t="shared" si="17"/>
        <v>55.22</v>
      </c>
      <c r="Q276" t="s">
        <v>8311</v>
      </c>
      <c r="R276" t="s">
        <v>8316</v>
      </c>
      <c r="S276" s="13">
        <f t="shared" si="18"/>
        <v>41004.290972222225</v>
      </c>
      <c r="T276" s="13">
        <f t="shared" si="19"/>
        <v>40969.912372685183</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8">
        <f t="shared" si="16"/>
        <v>1.08395</v>
      </c>
      <c r="P277">
        <f t="shared" si="17"/>
        <v>65.3</v>
      </c>
      <c r="Q277" t="s">
        <v>8311</v>
      </c>
      <c r="R277" t="s">
        <v>8316</v>
      </c>
      <c r="S277" s="13">
        <f t="shared" si="18"/>
        <v>41223.073680555557</v>
      </c>
      <c r="T277" s="13">
        <f t="shared" si="19"/>
        <v>41193.032013888893</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8">
        <f t="shared" si="16"/>
        <v>1.476</v>
      </c>
      <c r="P278">
        <f t="shared" si="17"/>
        <v>95.23</v>
      </c>
      <c r="Q278" t="s">
        <v>8311</v>
      </c>
      <c r="R278" t="s">
        <v>8316</v>
      </c>
      <c r="S278" s="13">
        <f t="shared" si="18"/>
        <v>41027.040208333332</v>
      </c>
      <c r="T278" s="13">
        <f t="shared" si="19"/>
        <v>40967.081874999996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8">
        <f t="shared" si="16"/>
        <v>1.1038153846153846</v>
      </c>
      <c r="P279">
        <f t="shared" si="17"/>
        <v>75.44</v>
      </c>
      <c r="Q279" t="s">
        <v>8311</v>
      </c>
      <c r="R279" t="s">
        <v>8316</v>
      </c>
      <c r="S279" s="13">
        <f t="shared" si="18"/>
        <v>42147.891423611116</v>
      </c>
      <c r="T279" s="13">
        <f t="shared" si="19"/>
        <v>42117.891423611116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8">
        <f t="shared" si="16"/>
        <v>1.5034814814814814</v>
      </c>
      <c r="P280">
        <f t="shared" si="17"/>
        <v>97.82</v>
      </c>
      <c r="Q280" t="s">
        <v>8311</v>
      </c>
      <c r="R280" t="s">
        <v>8316</v>
      </c>
      <c r="S280" s="13">
        <f t="shared" si="18"/>
        <v>41194.040960648148</v>
      </c>
      <c r="T280" s="13">
        <f t="shared" si="19"/>
        <v>41164.040960648148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8">
        <f t="shared" si="16"/>
        <v>1.5731829411764706</v>
      </c>
      <c r="P281">
        <f t="shared" si="17"/>
        <v>87.69</v>
      </c>
      <c r="Q281" t="s">
        <v>8311</v>
      </c>
      <c r="R281" t="s">
        <v>8316</v>
      </c>
      <c r="S281" s="13">
        <f t="shared" si="18"/>
        <v>42793.084027777775</v>
      </c>
      <c r="T281" s="13">
        <f t="shared" si="19"/>
        <v>42759.244166666671</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8">
        <f t="shared" si="16"/>
        <v>1.5614399999999999</v>
      </c>
      <c r="P282">
        <f t="shared" si="17"/>
        <v>54.75</v>
      </c>
      <c r="Q282" t="s">
        <v>8311</v>
      </c>
      <c r="R282" t="s">
        <v>8316</v>
      </c>
      <c r="S282" s="13">
        <f t="shared" si="18"/>
        <v>41789.590682870366</v>
      </c>
      <c r="T282" s="13">
        <f t="shared" si="19"/>
        <v>41744.590682870366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8">
        <f t="shared" si="16"/>
        <v>1.2058763636363636</v>
      </c>
      <c r="P283">
        <f t="shared" si="17"/>
        <v>83.95</v>
      </c>
      <c r="Q283" t="s">
        <v>8311</v>
      </c>
      <c r="R283" t="s">
        <v>8316</v>
      </c>
      <c r="S283" s="13">
        <f t="shared" si="18"/>
        <v>40035.80972222222</v>
      </c>
      <c r="T283" s="13">
        <f t="shared" si="19"/>
        <v>39950.163344907407</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8">
        <f t="shared" si="16"/>
        <v>1.0118888888888888</v>
      </c>
      <c r="P284">
        <f t="shared" si="17"/>
        <v>254.39</v>
      </c>
      <c r="Q284" t="s">
        <v>8311</v>
      </c>
      <c r="R284" t="s">
        <v>8316</v>
      </c>
      <c r="S284" s="13">
        <f t="shared" si="18"/>
        <v>40231.916666666664</v>
      </c>
      <c r="T284" s="13">
        <f t="shared" si="19"/>
        <v>40194.920046296298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8">
        <f t="shared" si="16"/>
        <v>1.142725</v>
      </c>
      <c r="P285">
        <f t="shared" si="17"/>
        <v>101.83</v>
      </c>
      <c r="Q285" t="s">
        <v>8311</v>
      </c>
      <c r="R285" t="s">
        <v>8316</v>
      </c>
      <c r="S285" s="13">
        <f t="shared" si="18"/>
        <v>40695.207638888889</v>
      </c>
      <c r="T285" s="13">
        <f t="shared" si="19"/>
        <v>40675.71</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8">
        <f t="shared" si="16"/>
        <v>1.0462615</v>
      </c>
      <c r="P286">
        <f t="shared" si="17"/>
        <v>55.07</v>
      </c>
      <c r="Q286" t="s">
        <v>8311</v>
      </c>
      <c r="R286" t="s">
        <v>8316</v>
      </c>
      <c r="S286" s="13">
        <f t="shared" si="18"/>
        <v>40929.738194444442</v>
      </c>
      <c r="T286" s="13">
        <f t="shared" si="19"/>
        <v>40904.738194444442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8">
        <f t="shared" si="16"/>
        <v>2.2882507142857142</v>
      </c>
      <c r="P287">
        <f t="shared" si="17"/>
        <v>56.9</v>
      </c>
      <c r="Q287" t="s">
        <v>8311</v>
      </c>
      <c r="R287" t="s">
        <v>8316</v>
      </c>
      <c r="S287" s="13">
        <f t="shared" si="18"/>
        <v>41536.756111111114</v>
      </c>
      <c r="T287" s="13">
        <f t="shared" si="19"/>
        <v>41506.756111111114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8">
        <f t="shared" si="16"/>
        <v>1.0915333333333332</v>
      </c>
      <c r="P288">
        <f t="shared" si="17"/>
        <v>121.28</v>
      </c>
      <c r="Q288" t="s">
        <v>8311</v>
      </c>
      <c r="R288" t="s">
        <v>8316</v>
      </c>
      <c r="S288" s="13">
        <f t="shared" si="18"/>
        <v>41358.774583333332</v>
      </c>
      <c r="T288" s="13">
        <f t="shared" si="19"/>
        <v>41313.816249999996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8">
        <f t="shared" si="16"/>
        <v>1.7629999999999999</v>
      </c>
      <c r="P289">
        <f t="shared" si="17"/>
        <v>91.19</v>
      </c>
      <c r="Q289" t="s">
        <v>8311</v>
      </c>
      <c r="R289" t="s">
        <v>8316</v>
      </c>
      <c r="S289" s="13">
        <f t="shared" si="18"/>
        <v>41215.166666666664</v>
      </c>
      <c r="T289" s="13">
        <f t="shared" si="19"/>
        <v>41184.277986111112</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8">
        <f t="shared" si="16"/>
        <v>1.0321061999999999</v>
      </c>
      <c r="P290">
        <f t="shared" si="17"/>
        <v>115.45</v>
      </c>
      <c r="Q290" t="s">
        <v>8311</v>
      </c>
      <c r="R290" t="s">
        <v>8316</v>
      </c>
      <c r="S290" s="13">
        <f t="shared" si="18"/>
        <v>41086.168900462959</v>
      </c>
      <c r="T290" s="13">
        <f t="shared" si="19"/>
        <v>41051.168900462959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8">
        <f t="shared" si="16"/>
        <v>1.0482</v>
      </c>
      <c r="P291">
        <f t="shared" si="17"/>
        <v>67.77</v>
      </c>
      <c r="Q291" t="s">
        <v>8311</v>
      </c>
      <c r="R291" t="s">
        <v>8316</v>
      </c>
      <c r="S291" s="13">
        <f t="shared" si="18"/>
        <v>41580.456412037034</v>
      </c>
      <c r="T291" s="13">
        <f t="shared" si="19"/>
        <v>41550.456412037034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8">
        <f t="shared" si="16"/>
        <v>1.0668444444444445</v>
      </c>
      <c r="P292">
        <f t="shared" si="17"/>
        <v>28.58</v>
      </c>
      <c r="Q292" t="s">
        <v>8311</v>
      </c>
      <c r="R292" t="s">
        <v>8316</v>
      </c>
      <c r="S292" s="13">
        <f t="shared" si="18"/>
        <v>40576.332638888889</v>
      </c>
      <c r="T292" s="13">
        <f t="shared" si="19"/>
        <v>40526.36917824074</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8">
        <f t="shared" si="16"/>
        <v>1.2001999999999999</v>
      </c>
      <c r="P293">
        <f t="shared" si="17"/>
        <v>46.88</v>
      </c>
      <c r="Q293" t="s">
        <v>8311</v>
      </c>
      <c r="R293" t="s">
        <v>8316</v>
      </c>
      <c r="S293" s="13">
        <f t="shared" si="18"/>
        <v>41395.000694444447</v>
      </c>
      <c r="T293" s="13">
        <f t="shared" si="19"/>
        <v>41376.769050925926</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8">
        <f t="shared" si="16"/>
        <v>1.0150693333333334</v>
      </c>
      <c r="P294">
        <f t="shared" si="17"/>
        <v>154.41999999999999</v>
      </c>
      <c r="Q294" t="s">
        <v>8311</v>
      </c>
      <c r="R294" t="s">
        <v>8316</v>
      </c>
      <c r="S294" s="13">
        <f t="shared" si="18"/>
        <v>40845.165972222225</v>
      </c>
      <c r="T294" s="13">
        <f t="shared" si="19"/>
        <v>40812.803229166668</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8">
        <f t="shared" si="16"/>
        <v>1.0138461538461538</v>
      </c>
      <c r="P295">
        <f t="shared" si="17"/>
        <v>201.22</v>
      </c>
      <c r="Q295" t="s">
        <v>8311</v>
      </c>
      <c r="R295" t="s">
        <v>8316</v>
      </c>
      <c r="S295" s="13">
        <f t="shared" si="18"/>
        <v>41749.667986111112</v>
      </c>
      <c r="T295" s="13">
        <f t="shared" si="19"/>
        <v>41719.667986111112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8">
        <f t="shared" si="16"/>
        <v>1</v>
      </c>
      <c r="P296">
        <f t="shared" si="17"/>
        <v>100</v>
      </c>
      <c r="Q296" t="s">
        <v>8311</v>
      </c>
      <c r="R296" t="s">
        <v>8316</v>
      </c>
      <c r="S296" s="13">
        <f t="shared" si="18"/>
        <v>40378.666666666664</v>
      </c>
      <c r="T296" s="13">
        <f t="shared" si="19"/>
        <v>40343.084421296298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8">
        <f t="shared" si="16"/>
        <v>1.3310911999999999</v>
      </c>
      <c r="P297">
        <f t="shared" si="17"/>
        <v>100.08</v>
      </c>
      <c r="Q297" t="s">
        <v>8311</v>
      </c>
      <c r="R297" t="s">
        <v>8316</v>
      </c>
      <c r="S297" s="13">
        <f t="shared" si="18"/>
        <v>41579</v>
      </c>
      <c r="T297" s="13">
        <f t="shared" si="19"/>
        <v>41519.004733796297</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8">
        <f t="shared" si="16"/>
        <v>1.187262</v>
      </c>
      <c r="P298">
        <f t="shared" si="17"/>
        <v>230.09</v>
      </c>
      <c r="Q298" t="s">
        <v>8311</v>
      </c>
      <c r="R298" t="s">
        <v>8316</v>
      </c>
      <c r="S298" s="13">
        <f t="shared" si="18"/>
        <v>41159.475497685184</v>
      </c>
      <c r="T298" s="13">
        <f t="shared" si="19"/>
        <v>41134.475497685184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8">
        <f t="shared" si="16"/>
        <v>1.0064</v>
      </c>
      <c r="P299">
        <f t="shared" si="17"/>
        <v>141.75</v>
      </c>
      <c r="Q299" t="s">
        <v>8311</v>
      </c>
      <c r="R299" t="s">
        <v>8316</v>
      </c>
      <c r="S299" s="13">
        <f t="shared" si="18"/>
        <v>42125.165972222225</v>
      </c>
      <c r="T299" s="13">
        <f t="shared" si="19"/>
        <v>42089.72802083334</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8">
        <f t="shared" si="16"/>
        <v>1.089324126984127</v>
      </c>
      <c r="P300">
        <f t="shared" si="17"/>
        <v>56.34</v>
      </c>
      <c r="Q300" t="s">
        <v>8311</v>
      </c>
      <c r="R300" t="s">
        <v>8316</v>
      </c>
      <c r="S300" s="13">
        <f t="shared" si="18"/>
        <v>41768.875</v>
      </c>
      <c r="T300" s="13">
        <f t="shared" si="19"/>
        <v>41709.463518518518</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8">
        <f t="shared" si="16"/>
        <v>1.789525</v>
      </c>
      <c r="P301">
        <f t="shared" si="17"/>
        <v>73.34</v>
      </c>
      <c r="Q301" t="s">
        <v>8311</v>
      </c>
      <c r="R301" t="s">
        <v>8316</v>
      </c>
      <c r="S301" s="13">
        <f t="shared" si="18"/>
        <v>40499.266898148147</v>
      </c>
      <c r="T301" s="13">
        <f t="shared" si="19"/>
        <v>40469.225231481483</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8">
        <f t="shared" si="16"/>
        <v>1.0172264</v>
      </c>
      <c r="P302">
        <f t="shared" si="17"/>
        <v>85.34</v>
      </c>
      <c r="Q302" t="s">
        <v>8311</v>
      </c>
      <c r="R302" t="s">
        <v>8316</v>
      </c>
      <c r="S302" s="13">
        <f t="shared" si="18"/>
        <v>40657.959930555553</v>
      </c>
      <c r="T302" s="13">
        <f t="shared" si="19"/>
        <v>40626.959930555553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8">
        <f t="shared" si="16"/>
        <v>1.1873499999999999</v>
      </c>
      <c r="P303">
        <f t="shared" si="17"/>
        <v>61.5</v>
      </c>
      <c r="Q303" t="s">
        <v>8311</v>
      </c>
      <c r="R303" t="s">
        <v>8316</v>
      </c>
      <c r="S303" s="13">
        <f t="shared" si="18"/>
        <v>41352.696006944447</v>
      </c>
      <c r="T303" s="13">
        <f t="shared" si="19"/>
        <v>41312.737673611111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8">
        <f t="shared" si="16"/>
        <v>1.0045999999999999</v>
      </c>
      <c r="P304">
        <f t="shared" si="17"/>
        <v>93.02</v>
      </c>
      <c r="Q304" t="s">
        <v>8311</v>
      </c>
      <c r="R304" t="s">
        <v>8316</v>
      </c>
      <c r="S304" s="13">
        <f t="shared" si="18"/>
        <v>40963.856921296298</v>
      </c>
      <c r="T304" s="13">
        <f t="shared" si="19"/>
        <v>40933.856921296298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8">
        <f t="shared" si="16"/>
        <v>1.3746666666666667</v>
      </c>
      <c r="P305">
        <f t="shared" si="17"/>
        <v>50.29</v>
      </c>
      <c r="Q305" t="s">
        <v>8311</v>
      </c>
      <c r="R305" t="s">
        <v>8316</v>
      </c>
      <c r="S305" s="13">
        <f t="shared" si="18"/>
        <v>41062.071134259262</v>
      </c>
      <c r="T305" s="13">
        <f t="shared" si="19"/>
        <v>41032.071134259262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8">
        <f t="shared" si="16"/>
        <v>2.3164705882352941</v>
      </c>
      <c r="P306">
        <f t="shared" si="17"/>
        <v>106.43</v>
      </c>
      <c r="Q306" t="s">
        <v>8311</v>
      </c>
      <c r="R306" t="s">
        <v>8316</v>
      </c>
      <c r="S306" s="13">
        <f t="shared" si="18"/>
        <v>41153.083333333336</v>
      </c>
      <c r="T306" s="13">
        <f t="shared" si="19"/>
        <v>41114.094872685186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8">
        <f t="shared" si="16"/>
        <v>1.3033333333333332</v>
      </c>
      <c r="P307">
        <f t="shared" si="17"/>
        <v>51.72</v>
      </c>
      <c r="Q307" t="s">
        <v>8311</v>
      </c>
      <c r="R307" t="s">
        <v>8316</v>
      </c>
      <c r="S307" s="13">
        <f t="shared" si="18"/>
        <v>40978.630196759259</v>
      </c>
      <c r="T307" s="13">
        <f t="shared" si="19"/>
        <v>40948.630196759259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8">
        <f t="shared" si="16"/>
        <v>2.9289999999999998</v>
      </c>
      <c r="P308">
        <f t="shared" si="17"/>
        <v>36.61</v>
      </c>
      <c r="Q308" t="s">
        <v>8311</v>
      </c>
      <c r="R308" t="s">
        <v>8316</v>
      </c>
      <c r="S308" s="13">
        <f t="shared" si="18"/>
        <v>41353.795520833337</v>
      </c>
      <c r="T308" s="13">
        <f t="shared" si="19"/>
        <v>41333.837187500001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8">
        <f t="shared" si="16"/>
        <v>1.1131818181818183</v>
      </c>
      <c r="P309">
        <f t="shared" si="17"/>
        <v>42.52</v>
      </c>
      <c r="Q309" t="s">
        <v>8311</v>
      </c>
      <c r="R309" t="s">
        <v>8316</v>
      </c>
      <c r="S309" s="13">
        <f t="shared" si="18"/>
        <v>41312.944456018515</v>
      </c>
      <c r="T309" s="13">
        <f t="shared" si="19"/>
        <v>41282.944456018515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8">
        <f t="shared" si="16"/>
        <v>1.0556666666666668</v>
      </c>
      <c r="P310">
        <f t="shared" si="17"/>
        <v>62.71</v>
      </c>
      <c r="Q310" t="s">
        <v>8311</v>
      </c>
      <c r="R310" t="s">
        <v>8316</v>
      </c>
      <c r="S310" s="13">
        <f t="shared" si="18"/>
        <v>40612.694560185184</v>
      </c>
      <c r="T310" s="13">
        <f t="shared" si="19"/>
        <v>40567.694560185184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8">
        <f t="shared" si="16"/>
        <v>1.1894444444444445</v>
      </c>
      <c r="P311">
        <f t="shared" si="17"/>
        <v>89.96</v>
      </c>
      <c r="Q311" t="s">
        <v>8311</v>
      </c>
      <c r="R311" t="s">
        <v>8316</v>
      </c>
      <c r="S311" s="13">
        <f t="shared" si="18"/>
        <v>41155.751550925925</v>
      </c>
      <c r="T311" s="13">
        <f t="shared" si="19"/>
        <v>41134.751550925925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8">
        <f t="shared" si="16"/>
        <v>1.04129</v>
      </c>
      <c r="P312">
        <f t="shared" si="17"/>
        <v>28.92</v>
      </c>
      <c r="Q312" t="s">
        <v>8311</v>
      </c>
      <c r="R312" t="s">
        <v>8316</v>
      </c>
      <c r="S312" s="13">
        <f t="shared" si="18"/>
        <v>40836.083333333336</v>
      </c>
      <c r="T312" s="13">
        <f t="shared" si="19"/>
        <v>40821.183136574073</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8">
        <f t="shared" si="16"/>
        <v>1.0410165</v>
      </c>
      <c r="P313">
        <f t="shared" si="17"/>
        <v>138.80000000000001</v>
      </c>
      <c r="Q313" t="s">
        <v>8311</v>
      </c>
      <c r="R313" t="s">
        <v>8316</v>
      </c>
      <c r="S313" s="13">
        <f t="shared" si="18"/>
        <v>40909.332638888889</v>
      </c>
      <c r="T313" s="13">
        <f t="shared" si="19"/>
        <v>40868.219814814816</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8">
        <f t="shared" si="16"/>
        <v>1.1187499999999999</v>
      </c>
      <c r="P314">
        <f t="shared" si="17"/>
        <v>61.3</v>
      </c>
      <c r="Q314" t="s">
        <v>8311</v>
      </c>
      <c r="R314" t="s">
        <v>8316</v>
      </c>
      <c r="S314" s="13">
        <f t="shared" si="18"/>
        <v>41378.877685185187</v>
      </c>
      <c r="T314" s="13">
        <f t="shared" si="19"/>
        <v>41348.877685185187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8">
        <f t="shared" si="16"/>
        <v>1.0473529411764706</v>
      </c>
      <c r="P315">
        <f t="shared" si="17"/>
        <v>80.2</v>
      </c>
      <c r="Q315" t="s">
        <v>8311</v>
      </c>
      <c r="R315" t="s">
        <v>8316</v>
      </c>
      <c r="S315" s="13">
        <f t="shared" si="18"/>
        <v>40401.665972222225</v>
      </c>
      <c r="T315" s="13">
        <f t="shared" si="19"/>
        <v>40357.227939814817</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8">
        <f t="shared" si="16"/>
        <v>3.8515000000000001</v>
      </c>
      <c r="P316">
        <f t="shared" si="17"/>
        <v>32.1</v>
      </c>
      <c r="Q316" t="s">
        <v>8311</v>
      </c>
      <c r="R316" t="s">
        <v>8316</v>
      </c>
      <c r="S316" s="13">
        <f t="shared" si="18"/>
        <v>41334.833194444444</v>
      </c>
      <c r="T316" s="13">
        <f t="shared" si="19"/>
        <v>41304.833194444444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8">
        <f t="shared" si="16"/>
        <v>1.01248</v>
      </c>
      <c r="P317">
        <f t="shared" si="17"/>
        <v>200.89</v>
      </c>
      <c r="Q317" t="s">
        <v>8311</v>
      </c>
      <c r="R317" t="s">
        <v>8316</v>
      </c>
      <c r="S317" s="13">
        <f t="shared" si="18"/>
        <v>41143.77238425926</v>
      </c>
      <c r="T317" s="13">
        <f t="shared" si="19"/>
        <v>41113.77238425926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8">
        <f t="shared" si="16"/>
        <v>1.1377333333333333</v>
      </c>
      <c r="P318">
        <f t="shared" si="17"/>
        <v>108.01</v>
      </c>
      <c r="Q318" t="s">
        <v>8311</v>
      </c>
      <c r="R318" t="s">
        <v>8316</v>
      </c>
      <c r="S318" s="13">
        <f t="shared" si="18"/>
        <v>41984.207638888889</v>
      </c>
      <c r="T318" s="13">
        <f t="shared" si="19"/>
        <v>41950.923576388886</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8">
        <f t="shared" si="16"/>
        <v>1.0080333333333333</v>
      </c>
      <c r="P319">
        <f t="shared" si="17"/>
        <v>95.7</v>
      </c>
      <c r="Q319" t="s">
        <v>8311</v>
      </c>
      <c r="R319" t="s">
        <v>8316</v>
      </c>
      <c r="S319" s="13">
        <f t="shared" si="18"/>
        <v>41619.676886574074</v>
      </c>
      <c r="T319" s="13">
        <f t="shared" si="19"/>
        <v>41589.676886574074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8">
        <f t="shared" si="16"/>
        <v>2.8332000000000002</v>
      </c>
      <c r="P320">
        <f t="shared" si="17"/>
        <v>49.88</v>
      </c>
      <c r="Q320" t="s">
        <v>8311</v>
      </c>
      <c r="R320" t="s">
        <v>8316</v>
      </c>
      <c r="S320" s="13">
        <f t="shared" si="18"/>
        <v>41359.997118055559</v>
      </c>
      <c r="T320" s="13">
        <f t="shared" si="19"/>
        <v>41330.038784722223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8">
        <f t="shared" si="16"/>
        <v>1.1268</v>
      </c>
      <c r="P321">
        <f t="shared" si="17"/>
        <v>110.47</v>
      </c>
      <c r="Q321" t="s">
        <v>8311</v>
      </c>
      <c r="R321" t="s">
        <v>8316</v>
      </c>
      <c r="S321" s="13">
        <f t="shared" si="18"/>
        <v>40211.332638888889</v>
      </c>
      <c r="T321" s="13">
        <f t="shared" si="19"/>
        <v>40123.83829861111</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8">
        <f t="shared" si="16"/>
        <v>1.0658000000000001</v>
      </c>
      <c r="P322">
        <f t="shared" si="17"/>
        <v>134.91</v>
      </c>
      <c r="Q322" t="s">
        <v>8311</v>
      </c>
      <c r="R322" t="s">
        <v>8316</v>
      </c>
      <c r="S322" s="13">
        <f t="shared" si="18"/>
        <v>42360.958333333328</v>
      </c>
      <c r="T322" s="13">
        <f t="shared" si="19"/>
        <v>42331.551307870366</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8">
        <f t="shared" ref="O323:O386" si="20">E323/D323</f>
        <v>1.0266285714285714</v>
      </c>
      <c r="P323">
        <f t="shared" ref="P323:P386" si="21">ROUND((E323/L323),2)</f>
        <v>106.62</v>
      </c>
      <c r="Q323" t="s">
        <v>8311</v>
      </c>
      <c r="R323" t="s">
        <v>8316</v>
      </c>
      <c r="S323" s="13">
        <f t="shared" ref="S323:S386" si="22">(((I323/60)/60)/24)+DATE(1970,1,1)</f>
        <v>42682.488263888896</v>
      </c>
      <c r="T323" s="13">
        <f t="shared" ref="T323:T386" si="23">(((J323/60)/60)/24)+DATE(1970,1,1)</f>
        <v>42647.446597222224</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8">
        <f t="shared" si="20"/>
        <v>1.0791200000000001</v>
      </c>
      <c r="P324">
        <f t="shared" si="21"/>
        <v>145.04</v>
      </c>
      <c r="Q324" t="s">
        <v>8311</v>
      </c>
      <c r="R324" t="s">
        <v>8316</v>
      </c>
      <c r="S324" s="13">
        <f t="shared" si="22"/>
        <v>42503.57</v>
      </c>
      <c r="T324" s="13">
        <f t="shared" si="23"/>
        <v>42473.57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8">
        <f t="shared" si="20"/>
        <v>1.2307407407407407</v>
      </c>
      <c r="P325">
        <f t="shared" si="21"/>
        <v>114.59</v>
      </c>
      <c r="Q325" t="s">
        <v>8311</v>
      </c>
      <c r="R325" t="s">
        <v>8316</v>
      </c>
      <c r="S325" s="13">
        <f t="shared" si="22"/>
        <v>42725.332638888889</v>
      </c>
      <c r="T325" s="13">
        <f t="shared" si="23"/>
        <v>42697.32136574074</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8">
        <f t="shared" si="20"/>
        <v>1.016</v>
      </c>
      <c r="P326">
        <f t="shared" si="21"/>
        <v>105.32</v>
      </c>
      <c r="Q326" t="s">
        <v>8311</v>
      </c>
      <c r="R326" t="s">
        <v>8316</v>
      </c>
      <c r="S326" s="13">
        <f t="shared" si="22"/>
        <v>42217.626250000001</v>
      </c>
      <c r="T326" s="13">
        <f t="shared" si="23"/>
        <v>42184.626250000001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8">
        <f t="shared" si="20"/>
        <v>1.04396</v>
      </c>
      <c r="P327">
        <f t="shared" si="21"/>
        <v>70.92</v>
      </c>
      <c r="Q327" t="s">
        <v>8311</v>
      </c>
      <c r="R327" t="s">
        <v>8316</v>
      </c>
      <c r="S327" s="13">
        <f t="shared" si="22"/>
        <v>42724.187881944439</v>
      </c>
      <c r="T327" s="13">
        <f t="shared" si="23"/>
        <v>42689.187881944439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8">
        <f t="shared" si="20"/>
        <v>1.1292973333333334</v>
      </c>
      <c r="P328">
        <f t="shared" si="21"/>
        <v>147.16999999999999</v>
      </c>
      <c r="Q328" t="s">
        <v>8311</v>
      </c>
      <c r="R328" t="s">
        <v>8316</v>
      </c>
      <c r="S328" s="13">
        <f t="shared" si="22"/>
        <v>42808.956250000003</v>
      </c>
      <c r="T328" s="13">
        <f t="shared" si="23"/>
        <v>42775.314884259264</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8">
        <f t="shared" si="20"/>
        <v>1.3640000000000001</v>
      </c>
      <c r="P329">
        <f t="shared" si="21"/>
        <v>160.47</v>
      </c>
      <c r="Q329" t="s">
        <v>8311</v>
      </c>
      <c r="R329" t="s">
        <v>8316</v>
      </c>
      <c r="S329" s="13">
        <f t="shared" si="22"/>
        <v>42085.333333333328</v>
      </c>
      <c r="T329" s="13">
        <f t="shared" si="23"/>
        <v>42058.235289351855</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8">
        <f t="shared" si="20"/>
        <v>1.036144</v>
      </c>
      <c r="P330">
        <f t="shared" si="21"/>
        <v>156.05000000000001</v>
      </c>
      <c r="Q330" t="s">
        <v>8311</v>
      </c>
      <c r="R330" t="s">
        <v>8316</v>
      </c>
      <c r="S330" s="13">
        <f t="shared" si="22"/>
        <v>42309.166666666672</v>
      </c>
      <c r="T330" s="13">
        <f t="shared" si="23"/>
        <v>42278.946620370371</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8">
        <f t="shared" si="20"/>
        <v>1.0549999999999999</v>
      </c>
      <c r="P331">
        <f t="shared" si="21"/>
        <v>63.17</v>
      </c>
      <c r="Q331" t="s">
        <v>8311</v>
      </c>
      <c r="R331" t="s">
        <v>8316</v>
      </c>
      <c r="S331" s="13">
        <f t="shared" si="22"/>
        <v>42315.166666666672</v>
      </c>
      <c r="T331" s="13">
        <f t="shared" si="23"/>
        <v>42291.46674768519</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8">
        <f t="shared" si="20"/>
        <v>1.0182857142857142</v>
      </c>
      <c r="P332">
        <f t="shared" si="21"/>
        <v>104.82</v>
      </c>
      <c r="Q332" t="s">
        <v>8311</v>
      </c>
      <c r="R332" t="s">
        <v>8316</v>
      </c>
      <c r="S332" s="13">
        <f t="shared" si="22"/>
        <v>41411.165972222225</v>
      </c>
      <c r="T332" s="13">
        <f t="shared" si="23"/>
        <v>41379.515775462962</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8">
        <f t="shared" si="20"/>
        <v>1.0660499999999999</v>
      </c>
      <c r="P333">
        <f t="shared" si="21"/>
        <v>97.36</v>
      </c>
      <c r="Q333" t="s">
        <v>8311</v>
      </c>
      <c r="R333" t="s">
        <v>8316</v>
      </c>
      <c r="S333" s="13">
        <f t="shared" si="22"/>
        <v>42538.581412037034</v>
      </c>
      <c r="T333" s="13">
        <f t="shared" si="23"/>
        <v>42507.581412037034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8">
        <f t="shared" si="20"/>
        <v>1.13015</v>
      </c>
      <c r="P334">
        <f t="shared" si="21"/>
        <v>203.63</v>
      </c>
      <c r="Q334" t="s">
        <v>8311</v>
      </c>
      <c r="R334" t="s">
        <v>8316</v>
      </c>
      <c r="S334" s="13">
        <f t="shared" si="22"/>
        <v>42305.333333333328</v>
      </c>
      <c r="T334" s="13">
        <f t="shared" si="23"/>
        <v>42263.680289351847</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8">
        <f t="shared" si="20"/>
        <v>1.252275</v>
      </c>
      <c r="P335">
        <f t="shared" si="21"/>
        <v>188.31</v>
      </c>
      <c r="Q335" t="s">
        <v>8311</v>
      </c>
      <c r="R335" t="s">
        <v>8316</v>
      </c>
      <c r="S335" s="13">
        <f t="shared" si="22"/>
        <v>42467.59480324074</v>
      </c>
      <c r="T335" s="13">
        <f t="shared" si="23"/>
        <v>42437.636469907404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8">
        <f t="shared" si="20"/>
        <v>1.0119</v>
      </c>
      <c r="P336">
        <f t="shared" si="21"/>
        <v>146.65</v>
      </c>
      <c r="Q336" t="s">
        <v>8311</v>
      </c>
      <c r="R336" t="s">
        <v>8316</v>
      </c>
      <c r="S336" s="13">
        <f t="shared" si="22"/>
        <v>42139.791666666672</v>
      </c>
      <c r="T336" s="13">
        <f t="shared" si="23"/>
        <v>42101.682372685187</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8">
        <f t="shared" si="20"/>
        <v>1.0276470588235294</v>
      </c>
      <c r="P337">
        <f t="shared" si="21"/>
        <v>109.19</v>
      </c>
      <c r="Q337" t="s">
        <v>8311</v>
      </c>
      <c r="R337" t="s">
        <v>8316</v>
      </c>
      <c r="S337" s="13">
        <f t="shared" si="22"/>
        <v>42132.916666666672</v>
      </c>
      <c r="T337" s="13">
        <f t="shared" si="23"/>
        <v>42101.737442129626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8">
        <f t="shared" si="20"/>
        <v>1.1683911999999999</v>
      </c>
      <c r="P338">
        <f t="shared" si="21"/>
        <v>59.25</v>
      </c>
      <c r="Q338" t="s">
        <v>8311</v>
      </c>
      <c r="R338" t="s">
        <v>8316</v>
      </c>
      <c r="S338" s="13">
        <f t="shared" si="22"/>
        <v>42321.637939814813</v>
      </c>
      <c r="T338" s="13">
        <f t="shared" si="23"/>
        <v>42291.596273148149</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8">
        <f t="shared" si="20"/>
        <v>1.0116833333333335</v>
      </c>
      <c r="P339">
        <f t="shared" si="21"/>
        <v>97.9</v>
      </c>
      <c r="Q339" t="s">
        <v>8311</v>
      </c>
      <c r="R339" t="s">
        <v>8316</v>
      </c>
      <c r="S339" s="13">
        <f t="shared" si="22"/>
        <v>42077.086898148147</v>
      </c>
      <c r="T339" s="13">
        <f t="shared" si="23"/>
        <v>42047.128564814819</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8">
        <f t="shared" si="20"/>
        <v>1.1013360000000001</v>
      </c>
      <c r="P340">
        <f t="shared" si="21"/>
        <v>70</v>
      </c>
      <c r="Q340" t="s">
        <v>8311</v>
      </c>
      <c r="R340" t="s">
        <v>8316</v>
      </c>
      <c r="S340" s="13">
        <f t="shared" si="22"/>
        <v>42616.041666666672</v>
      </c>
      <c r="T340" s="13">
        <f t="shared" si="23"/>
        <v>42559.755671296298</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8">
        <f t="shared" si="20"/>
        <v>1.0808333333333333</v>
      </c>
      <c r="P341">
        <f t="shared" si="21"/>
        <v>72.87</v>
      </c>
      <c r="Q341" t="s">
        <v>8311</v>
      </c>
      <c r="R341" t="s">
        <v>8316</v>
      </c>
      <c r="S341" s="13">
        <f t="shared" si="22"/>
        <v>42123.760046296295</v>
      </c>
      <c r="T341" s="13">
        <f t="shared" si="23"/>
        <v>42093.760046296295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8">
        <f t="shared" si="20"/>
        <v>1.2502285714285715</v>
      </c>
      <c r="P342">
        <f t="shared" si="21"/>
        <v>146.35</v>
      </c>
      <c r="Q342" t="s">
        <v>8311</v>
      </c>
      <c r="R342" t="s">
        <v>8316</v>
      </c>
      <c r="S342" s="13">
        <f t="shared" si="22"/>
        <v>42802.875</v>
      </c>
      <c r="T342" s="13">
        <f t="shared" si="23"/>
        <v>42772.669062500005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8">
        <f t="shared" si="20"/>
        <v>1.0671428571428572</v>
      </c>
      <c r="P343">
        <f t="shared" si="21"/>
        <v>67.91</v>
      </c>
      <c r="Q343" t="s">
        <v>8311</v>
      </c>
      <c r="R343" t="s">
        <v>8316</v>
      </c>
      <c r="S343" s="13">
        <f t="shared" si="22"/>
        <v>41913.165972222225</v>
      </c>
      <c r="T343" s="13">
        <f t="shared" si="23"/>
        <v>41894.879606481481</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8">
        <f t="shared" si="20"/>
        <v>1.0036639999999999</v>
      </c>
      <c r="P344">
        <f t="shared" si="21"/>
        <v>169.85</v>
      </c>
      <c r="Q344" t="s">
        <v>8311</v>
      </c>
      <c r="R344" t="s">
        <v>8316</v>
      </c>
      <c r="S344" s="13">
        <f t="shared" si="22"/>
        <v>42489.780844907407</v>
      </c>
      <c r="T344" s="13">
        <f t="shared" si="23"/>
        <v>42459.780844907407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8">
        <f t="shared" si="20"/>
        <v>1.0202863333333334</v>
      </c>
      <c r="P345">
        <f t="shared" si="21"/>
        <v>58.41</v>
      </c>
      <c r="Q345" t="s">
        <v>8311</v>
      </c>
      <c r="R345" t="s">
        <v>8316</v>
      </c>
      <c r="S345" s="13">
        <f t="shared" si="22"/>
        <v>41957.125</v>
      </c>
      <c r="T345" s="13">
        <f t="shared" si="23"/>
        <v>41926.73778935185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8">
        <f t="shared" si="20"/>
        <v>1.0208358208955224</v>
      </c>
      <c r="P346">
        <f t="shared" si="21"/>
        <v>119.99</v>
      </c>
      <c r="Q346" t="s">
        <v>8311</v>
      </c>
      <c r="R346" t="s">
        <v>8316</v>
      </c>
      <c r="S346" s="13">
        <f t="shared" si="22"/>
        <v>42156.097222222219</v>
      </c>
      <c r="T346" s="13">
        <f t="shared" si="23"/>
        <v>42111.970995370371</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8">
        <f t="shared" si="20"/>
        <v>1.2327586206896552</v>
      </c>
      <c r="P347">
        <f t="shared" si="21"/>
        <v>99.86</v>
      </c>
      <c r="Q347" t="s">
        <v>8311</v>
      </c>
      <c r="R347" t="s">
        <v>8316</v>
      </c>
      <c r="S347" s="13">
        <f t="shared" si="22"/>
        <v>42144.944328703699</v>
      </c>
      <c r="T347" s="13">
        <f t="shared" si="23"/>
        <v>42114.944328703699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8">
        <f t="shared" si="20"/>
        <v>1.7028880000000002</v>
      </c>
      <c r="P348">
        <f t="shared" si="21"/>
        <v>90.58</v>
      </c>
      <c r="Q348" t="s">
        <v>8311</v>
      </c>
      <c r="R348" t="s">
        <v>8316</v>
      </c>
      <c r="S348" s="13">
        <f t="shared" si="22"/>
        <v>42291.500243055561</v>
      </c>
      <c r="T348" s="13">
        <f t="shared" si="23"/>
        <v>42261.500243055561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8">
        <f t="shared" si="20"/>
        <v>1.1159049999999999</v>
      </c>
      <c r="P349">
        <f t="shared" si="21"/>
        <v>117.77</v>
      </c>
      <c r="Q349" t="s">
        <v>8311</v>
      </c>
      <c r="R349" t="s">
        <v>8316</v>
      </c>
      <c r="S349" s="13">
        <f t="shared" si="22"/>
        <v>42322.537141203706</v>
      </c>
      <c r="T349" s="13">
        <f t="shared" si="23"/>
        <v>42292.495474537034</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8">
        <f t="shared" si="20"/>
        <v>1.03</v>
      </c>
      <c r="P350">
        <f t="shared" si="21"/>
        <v>86.55</v>
      </c>
      <c r="Q350" t="s">
        <v>8311</v>
      </c>
      <c r="R350" t="s">
        <v>8316</v>
      </c>
      <c r="S350" s="13">
        <f t="shared" si="22"/>
        <v>42237.58699074074</v>
      </c>
      <c r="T350" s="13">
        <f t="shared" si="23"/>
        <v>42207.58699074074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8">
        <f t="shared" si="20"/>
        <v>1.0663570159857905</v>
      </c>
      <c r="P351">
        <f t="shared" si="21"/>
        <v>71.900000000000006</v>
      </c>
      <c r="Q351" t="s">
        <v>8311</v>
      </c>
      <c r="R351" t="s">
        <v>8316</v>
      </c>
      <c r="S351" s="13">
        <f t="shared" si="22"/>
        <v>42790.498935185184</v>
      </c>
      <c r="T351" s="13">
        <f t="shared" si="23"/>
        <v>42760.498935185184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8">
        <f t="shared" si="20"/>
        <v>1.1476</v>
      </c>
      <c r="P352">
        <f t="shared" si="21"/>
        <v>129.82</v>
      </c>
      <c r="Q352" t="s">
        <v>8311</v>
      </c>
      <c r="R352" t="s">
        <v>8316</v>
      </c>
      <c r="S352" s="13">
        <f t="shared" si="22"/>
        <v>42624.165972222225</v>
      </c>
      <c r="T352" s="13">
        <f t="shared" si="23"/>
        <v>42586.066076388888</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8">
        <f t="shared" si="20"/>
        <v>1.2734117647058822</v>
      </c>
      <c r="P353">
        <f t="shared" si="21"/>
        <v>44.91</v>
      </c>
      <c r="Q353" t="s">
        <v>8311</v>
      </c>
      <c r="R353" t="s">
        <v>8316</v>
      </c>
      <c r="S353" s="13">
        <f t="shared" si="22"/>
        <v>42467.923078703709</v>
      </c>
      <c r="T353" s="13">
        <f t="shared" si="23"/>
        <v>42427.964745370366</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8">
        <f t="shared" si="20"/>
        <v>1.1656</v>
      </c>
      <c r="P354">
        <f t="shared" si="21"/>
        <v>40.76</v>
      </c>
      <c r="Q354" t="s">
        <v>8311</v>
      </c>
      <c r="R354" t="s">
        <v>8316</v>
      </c>
      <c r="S354" s="13">
        <f t="shared" si="22"/>
        <v>41920.167453703703</v>
      </c>
      <c r="T354" s="13">
        <f t="shared" si="23"/>
        <v>41890.167453703703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8">
        <f t="shared" si="20"/>
        <v>1.0861819426615318</v>
      </c>
      <c r="P355">
        <f t="shared" si="21"/>
        <v>103.52</v>
      </c>
      <c r="Q355" t="s">
        <v>8311</v>
      </c>
      <c r="R355" t="s">
        <v>8316</v>
      </c>
      <c r="S355" s="13">
        <f t="shared" si="22"/>
        <v>42327.833553240736</v>
      </c>
      <c r="T355" s="13">
        <f t="shared" si="23"/>
        <v>42297.791886574079</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8">
        <f t="shared" si="20"/>
        <v>1.0394285714285714</v>
      </c>
      <c r="P356">
        <f t="shared" si="21"/>
        <v>125.45</v>
      </c>
      <c r="Q356" t="s">
        <v>8311</v>
      </c>
      <c r="R356" t="s">
        <v>8316</v>
      </c>
      <c r="S356" s="13">
        <f t="shared" si="22"/>
        <v>42468.786122685182</v>
      </c>
      <c r="T356" s="13">
        <f t="shared" si="23"/>
        <v>42438.827789351853</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8">
        <f t="shared" si="20"/>
        <v>1.1625714285714286</v>
      </c>
      <c r="P357">
        <f t="shared" si="21"/>
        <v>246.61</v>
      </c>
      <c r="Q357" t="s">
        <v>8311</v>
      </c>
      <c r="R357" t="s">
        <v>8316</v>
      </c>
      <c r="S357" s="13">
        <f t="shared" si="22"/>
        <v>41974.3355787037</v>
      </c>
      <c r="T357" s="13">
        <f t="shared" si="23"/>
        <v>41943.293912037036</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8">
        <f t="shared" si="20"/>
        <v>1.0269239999999999</v>
      </c>
      <c r="P358">
        <f t="shared" si="21"/>
        <v>79.400000000000006</v>
      </c>
      <c r="Q358" t="s">
        <v>8311</v>
      </c>
      <c r="R358" t="s">
        <v>8316</v>
      </c>
      <c r="S358" s="13">
        <f t="shared" si="22"/>
        <v>42445.761493055557</v>
      </c>
      <c r="T358" s="13">
        <f t="shared" si="23"/>
        <v>42415.803159722222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8">
        <f t="shared" si="20"/>
        <v>1.74</v>
      </c>
      <c r="P359">
        <f t="shared" si="21"/>
        <v>86.14</v>
      </c>
      <c r="Q359" t="s">
        <v>8311</v>
      </c>
      <c r="R359" t="s">
        <v>8316</v>
      </c>
      <c r="S359" s="13">
        <f t="shared" si="22"/>
        <v>42118.222187499996</v>
      </c>
      <c r="T359" s="13">
        <f t="shared" si="23"/>
        <v>42078.222187499996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8">
        <f t="shared" si="20"/>
        <v>1.03088</v>
      </c>
      <c r="P360">
        <f t="shared" si="21"/>
        <v>193.05</v>
      </c>
      <c r="Q360" t="s">
        <v>8311</v>
      </c>
      <c r="R360" t="s">
        <v>8316</v>
      </c>
      <c r="S360" s="13">
        <f t="shared" si="22"/>
        <v>42536.625</v>
      </c>
      <c r="T360" s="13">
        <f t="shared" si="23"/>
        <v>42507.860196759255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8">
        <f t="shared" si="20"/>
        <v>1.0485537190082646</v>
      </c>
      <c r="P361">
        <f t="shared" si="21"/>
        <v>84.02</v>
      </c>
      <c r="Q361" t="s">
        <v>8311</v>
      </c>
      <c r="R361" t="s">
        <v>8316</v>
      </c>
      <c r="S361" s="13">
        <f t="shared" si="22"/>
        <v>41957.216666666667</v>
      </c>
      <c r="T361" s="13">
        <f t="shared" si="23"/>
        <v>41935.070486111108</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8">
        <f t="shared" si="20"/>
        <v>1.0137499999999999</v>
      </c>
      <c r="P362">
        <f t="shared" si="21"/>
        <v>139.83000000000001</v>
      </c>
      <c r="Q362" t="s">
        <v>8311</v>
      </c>
      <c r="R362" t="s">
        <v>8316</v>
      </c>
      <c r="S362" s="13">
        <f t="shared" si="22"/>
        <v>42208.132638888885</v>
      </c>
      <c r="T362" s="13">
        <f t="shared" si="23"/>
        <v>42163.897916666669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8">
        <f t="shared" si="20"/>
        <v>1.1107699999999998</v>
      </c>
      <c r="P363">
        <f t="shared" si="21"/>
        <v>109.82</v>
      </c>
      <c r="Q363" t="s">
        <v>8311</v>
      </c>
      <c r="R363" t="s">
        <v>8316</v>
      </c>
      <c r="S363" s="13">
        <f t="shared" si="22"/>
        <v>41966.042893518519</v>
      </c>
      <c r="T363" s="13">
        <f t="shared" si="23"/>
        <v>41936.001226851848</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8">
        <f t="shared" si="20"/>
        <v>1.2415933781686497</v>
      </c>
      <c r="P364">
        <f t="shared" si="21"/>
        <v>139.53</v>
      </c>
      <c r="Q364" t="s">
        <v>8311</v>
      </c>
      <c r="R364" t="s">
        <v>8316</v>
      </c>
      <c r="S364" s="13">
        <f t="shared" si="22"/>
        <v>41859</v>
      </c>
      <c r="T364" s="13">
        <f t="shared" si="23"/>
        <v>41837.210543981484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8">
        <f t="shared" si="20"/>
        <v>1.0133333333333334</v>
      </c>
      <c r="P365">
        <f t="shared" si="21"/>
        <v>347.85</v>
      </c>
      <c r="Q365" t="s">
        <v>8311</v>
      </c>
      <c r="R365" t="s">
        <v>8316</v>
      </c>
      <c r="S365" s="13">
        <f t="shared" si="22"/>
        <v>40300.806944444441</v>
      </c>
      <c r="T365" s="13">
        <f t="shared" si="23"/>
        <v>40255.744629629626</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8">
        <f t="shared" si="20"/>
        <v>1.1016142857142857</v>
      </c>
      <c r="P366">
        <f t="shared" si="21"/>
        <v>68.239999999999995</v>
      </c>
      <c r="Q366" t="s">
        <v>8311</v>
      </c>
      <c r="R366" t="s">
        <v>8316</v>
      </c>
      <c r="S366" s="13">
        <f t="shared" si="22"/>
        <v>41811.165972222225</v>
      </c>
      <c r="T366" s="13">
        <f t="shared" si="23"/>
        <v>41780.859629629631</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8">
        <f t="shared" si="20"/>
        <v>1.0397333333333334</v>
      </c>
      <c r="P367">
        <f t="shared" si="21"/>
        <v>239.94</v>
      </c>
      <c r="Q367" t="s">
        <v>8311</v>
      </c>
      <c r="R367" t="s">
        <v>8316</v>
      </c>
      <c r="S367" s="13">
        <f t="shared" si="22"/>
        <v>41698.606469907405</v>
      </c>
      <c r="T367" s="13">
        <f t="shared" si="23"/>
        <v>41668.606469907405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8">
        <f t="shared" si="20"/>
        <v>1.013157894736842</v>
      </c>
      <c r="P368">
        <f t="shared" si="21"/>
        <v>287.31</v>
      </c>
      <c r="Q368" t="s">
        <v>8311</v>
      </c>
      <c r="R368" t="s">
        <v>8316</v>
      </c>
      <c r="S368" s="13">
        <f t="shared" si="22"/>
        <v>41049.793032407404</v>
      </c>
      <c r="T368" s="13">
        <f t="shared" si="23"/>
        <v>41019.793032407404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8">
        <f t="shared" si="20"/>
        <v>1.033501</v>
      </c>
      <c r="P369">
        <f t="shared" si="21"/>
        <v>86.85</v>
      </c>
      <c r="Q369" t="s">
        <v>8311</v>
      </c>
      <c r="R369" t="s">
        <v>8316</v>
      </c>
      <c r="S369" s="13">
        <f t="shared" si="22"/>
        <v>41395.207638888889</v>
      </c>
      <c r="T369" s="13">
        <f t="shared" si="23"/>
        <v>41355.577291666668</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8">
        <f t="shared" si="20"/>
        <v>1.04112</v>
      </c>
      <c r="P370">
        <f t="shared" si="21"/>
        <v>81.849999999999994</v>
      </c>
      <c r="Q370" t="s">
        <v>8311</v>
      </c>
      <c r="R370" t="s">
        <v>8316</v>
      </c>
      <c r="S370" s="13">
        <f t="shared" si="22"/>
        <v>42078.563912037032</v>
      </c>
      <c r="T370" s="13">
        <f t="shared" si="23"/>
        <v>42043.605578703704</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8">
        <f t="shared" si="20"/>
        <v>1.1015569230769231</v>
      </c>
      <c r="P371">
        <f t="shared" si="21"/>
        <v>42.87</v>
      </c>
      <c r="Q371" t="s">
        <v>8311</v>
      </c>
      <c r="R371" t="s">
        <v>8316</v>
      </c>
      <c r="S371" s="13">
        <f t="shared" si="22"/>
        <v>40923.551724537036</v>
      </c>
      <c r="T371" s="13">
        <f t="shared" si="23"/>
        <v>40893.551724537036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8">
        <f t="shared" si="20"/>
        <v>1.2202</v>
      </c>
      <c r="P372">
        <f t="shared" si="21"/>
        <v>709.42</v>
      </c>
      <c r="Q372" t="s">
        <v>8311</v>
      </c>
      <c r="R372" t="s">
        <v>8316</v>
      </c>
      <c r="S372" s="13">
        <f t="shared" si="22"/>
        <v>42741.795138888891</v>
      </c>
      <c r="T372" s="13">
        <f t="shared" si="23"/>
        <v>42711.795138888891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8">
        <f t="shared" si="20"/>
        <v>1.1416866666666667</v>
      </c>
      <c r="P373">
        <f t="shared" si="21"/>
        <v>161.26</v>
      </c>
      <c r="Q373" t="s">
        <v>8311</v>
      </c>
      <c r="R373" t="s">
        <v>8316</v>
      </c>
      <c r="S373" s="13">
        <f t="shared" si="22"/>
        <v>41306.767812500002</v>
      </c>
      <c r="T373" s="13">
        <f t="shared" si="23"/>
        <v>41261.767812500002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18">
        <f t="shared" si="20"/>
        <v>1.2533333333333334</v>
      </c>
      <c r="P374">
        <f t="shared" si="21"/>
        <v>41.78</v>
      </c>
      <c r="Q374" t="s">
        <v>8311</v>
      </c>
      <c r="R374" t="s">
        <v>8316</v>
      </c>
      <c r="S374" s="13">
        <f t="shared" si="22"/>
        <v>42465.666666666672</v>
      </c>
      <c r="T374" s="13">
        <f t="shared" si="23"/>
        <v>42425.576898148152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8">
        <f t="shared" si="20"/>
        <v>1.0666666666666667</v>
      </c>
      <c r="P375">
        <f t="shared" si="21"/>
        <v>89.89</v>
      </c>
      <c r="Q375" t="s">
        <v>8311</v>
      </c>
      <c r="R375" t="s">
        <v>8316</v>
      </c>
      <c r="S375" s="13">
        <f t="shared" si="22"/>
        <v>41108.91201388889</v>
      </c>
      <c r="T375" s="13">
        <f t="shared" si="23"/>
        <v>41078.91201388889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8">
        <f t="shared" si="20"/>
        <v>1.3065</v>
      </c>
      <c r="P376">
        <f t="shared" si="21"/>
        <v>45.05</v>
      </c>
      <c r="Q376" t="s">
        <v>8311</v>
      </c>
      <c r="R376" t="s">
        <v>8316</v>
      </c>
      <c r="S376" s="13">
        <f t="shared" si="22"/>
        <v>40802.889247685183</v>
      </c>
      <c r="T376" s="13">
        <f t="shared" si="23"/>
        <v>40757.889247685183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18">
        <f t="shared" si="20"/>
        <v>1.2</v>
      </c>
      <c r="P377">
        <f t="shared" si="21"/>
        <v>42.86</v>
      </c>
      <c r="Q377" t="s">
        <v>8311</v>
      </c>
      <c r="R377" t="s">
        <v>8316</v>
      </c>
      <c r="S377" s="13">
        <f t="shared" si="22"/>
        <v>41699.720833333333</v>
      </c>
      <c r="T377" s="13">
        <f t="shared" si="23"/>
        <v>41657.985081018516</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8">
        <f t="shared" si="20"/>
        <v>1.0595918367346939</v>
      </c>
      <c r="P378">
        <f t="shared" si="21"/>
        <v>54.08</v>
      </c>
      <c r="Q378" t="s">
        <v>8311</v>
      </c>
      <c r="R378" t="s">
        <v>8316</v>
      </c>
      <c r="S378" s="13">
        <f t="shared" si="22"/>
        <v>42607.452731481477</v>
      </c>
      <c r="T378" s="13">
        <f t="shared" si="23"/>
        <v>42576.452731481477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8">
        <f t="shared" si="20"/>
        <v>1.1439999999999999</v>
      </c>
      <c r="P379">
        <f t="shared" si="21"/>
        <v>103.22</v>
      </c>
      <c r="Q379" t="s">
        <v>8311</v>
      </c>
      <c r="R379" t="s">
        <v>8316</v>
      </c>
      <c r="S379" s="13">
        <f t="shared" si="22"/>
        <v>42322.292361111111</v>
      </c>
      <c r="T379" s="13">
        <f t="shared" si="23"/>
        <v>42292.250787037032</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8">
        <f t="shared" si="20"/>
        <v>1.1176666666666666</v>
      </c>
      <c r="P380">
        <f t="shared" si="21"/>
        <v>40.4</v>
      </c>
      <c r="Q380" t="s">
        <v>8311</v>
      </c>
      <c r="R380" t="s">
        <v>8316</v>
      </c>
      <c r="S380" s="13">
        <f t="shared" si="22"/>
        <v>42394.994444444441</v>
      </c>
      <c r="T380" s="13">
        <f t="shared" si="23"/>
        <v>42370.571851851855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8">
        <f t="shared" si="20"/>
        <v>1.1608000000000001</v>
      </c>
      <c r="P381">
        <f t="shared" si="21"/>
        <v>116.86</v>
      </c>
      <c r="Q381" t="s">
        <v>8311</v>
      </c>
      <c r="R381" t="s">
        <v>8316</v>
      </c>
      <c r="S381" s="13">
        <f t="shared" si="22"/>
        <v>41032.688333333332</v>
      </c>
      <c r="T381" s="13">
        <f t="shared" si="23"/>
        <v>40987.688333333332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8">
        <f t="shared" si="20"/>
        <v>1.415</v>
      </c>
      <c r="P382">
        <f t="shared" si="21"/>
        <v>115.51</v>
      </c>
      <c r="Q382" t="s">
        <v>8311</v>
      </c>
      <c r="R382" t="s">
        <v>8316</v>
      </c>
      <c r="S382" s="13">
        <f t="shared" si="22"/>
        <v>42392.719814814816</v>
      </c>
      <c r="T382" s="13">
        <f t="shared" si="23"/>
        <v>42367.719814814816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8">
        <f t="shared" si="20"/>
        <v>1.0472999999999999</v>
      </c>
      <c r="P383">
        <f t="shared" si="21"/>
        <v>104.31</v>
      </c>
      <c r="Q383" t="s">
        <v>8311</v>
      </c>
      <c r="R383" t="s">
        <v>8316</v>
      </c>
      <c r="S383" s="13">
        <f t="shared" si="22"/>
        <v>41120.208333333336</v>
      </c>
      <c r="T383" s="13">
        <f t="shared" si="23"/>
        <v>41085.698113425926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8">
        <f t="shared" si="20"/>
        <v>2.5583333333333331</v>
      </c>
      <c r="P384">
        <f t="shared" si="21"/>
        <v>69.77</v>
      </c>
      <c r="Q384" t="s">
        <v>8311</v>
      </c>
      <c r="R384" t="s">
        <v>8316</v>
      </c>
      <c r="S384" s="13">
        <f t="shared" si="22"/>
        <v>41158.709490740745</v>
      </c>
      <c r="T384" s="13">
        <f t="shared" si="23"/>
        <v>41144.709490740745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8">
        <f t="shared" si="20"/>
        <v>2.0670670670670672</v>
      </c>
      <c r="P385">
        <f t="shared" si="21"/>
        <v>43.02</v>
      </c>
      <c r="Q385" t="s">
        <v>8311</v>
      </c>
      <c r="R385" t="s">
        <v>8316</v>
      </c>
      <c r="S385" s="13">
        <f t="shared" si="22"/>
        <v>41778.117581018516</v>
      </c>
      <c r="T385" s="13">
        <f t="shared" si="23"/>
        <v>41755.117581018516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8">
        <f t="shared" si="20"/>
        <v>1.1210500000000001</v>
      </c>
      <c r="P386">
        <f t="shared" si="21"/>
        <v>58.54</v>
      </c>
      <c r="Q386" t="s">
        <v>8311</v>
      </c>
      <c r="R386" t="s">
        <v>8316</v>
      </c>
      <c r="S386" s="13">
        <f t="shared" si="22"/>
        <v>42010.781793981485</v>
      </c>
      <c r="T386" s="13">
        <f t="shared" si="23"/>
        <v>41980.781793981485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8">
        <f t="shared" ref="O387:O450" si="24">E387/D387</f>
        <v>1.05982</v>
      </c>
      <c r="P387">
        <f t="shared" ref="P387:P450" si="25">ROUND((E387/L387),2)</f>
        <v>111.8</v>
      </c>
      <c r="Q387" t="s">
        <v>8311</v>
      </c>
      <c r="R387" t="s">
        <v>8316</v>
      </c>
      <c r="S387" s="13">
        <f t="shared" ref="S387:S450" si="26">(((I387/60)/60)/24)+DATE(1970,1,1)</f>
        <v>41964.626168981486</v>
      </c>
      <c r="T387" s="13">
        <f t="shared" ref="T387:T450" si="27">(((J387/60)/60)/24)+DATE(1970,1,1)</f>
        <v>41934.584502314814</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18">
        <f t="shared" si="24"/>
        <v>1.0016666666666667</v>
      </c>
      <c r="P388">
        <f t="shared" si="25"/>
        <v>46.23</v>
      </c>
      <c r="Q388" t="s">
        <v>8311</v>
      </c>
      <c r="R388" t="s">
        <v>8316</v>
      </c>
      <c r="S388" s="13">
        <f t="shared" si="26"/>
        <v>42226.951284722221</v>
      </c>
      <c r="T388" s="13">
        <f t="shared" si="27"/>
        <v>42211.951284722221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8">
        <f t="shared" si="24"/>
        <v>2.1398947368421051</v>
      </c>
      <c r="P389">
        <f t="shared" si="25"/>
        <v>144.69</v>
      </c>
      <c r="Q389" t="s">
        <v>8311</v>
      </c>
      <c r="R389" t="s">
        <v>8316</v>
      </c>
      <c r="S389" s="13">
        <f t="shared" si="26"/>
        <v>42231.25</v>
      </c>
      <c r="T389" s="13">
        <f t="shared" si="27"/>
        <v>42200.67659722222</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8">
        <f t="shared" si="24"/>
        <v>1.2616000000000001</v>
      </c>
      <c r="P390">
        <f t="shared" si="25"/>
        <v>88.85</v>
      </c>
      <c r="Q390" t="s">
        <v>8311</v>
      </c>
      <c r="R390" t="s">
        <v>8316</v>
      </c>
      <c r="S390" s="13">
        <f t="shared" si="26"/>
        <v>42579.076157407413</v>
      </c>
      <c r="T390" s="13">
        <f t="shared" si="27"/>
        <v>42549.076157407413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8">
        <f t="shared" si="24"/>
        <v>1.8153547058823529</v>
      </c>
      <c r="P391">
        <f t="shared" si="25"/>
        <v>81.75</v>
      </c>
      <c r="Q391" t="s">
        <v>8311</v>
      </c>
      <c r="R391" t="s">
        <v>8316</v>
      </c>
      <c r="S391" s="13">
        <f t="shared" si="26"/>
        <v>41705.957638888889</v>
      </c>
      <c r="T391" s="13">
        <f t="shared" si="27"/>
        <v>41674.063078703701</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8">
        <f t="shared" si="24"/>
        <v>1</v>
      </c>
      <c r="P392">
        <f t="shared" si="25"/>
        <v>71.430000000000007</v>
      </c>
      <c r="Q392" t="s">
        <v>8311</v>
      </c>
      <c r="R392" t="s">
        <v>8316</v>
      </c>
      <c r="S392" s="13">
        <f t="shared" si="26"/>
        <v>42132.036712962959</v>
      </c>
      <c r="T392" s="13">
        <f t="shared" si="27"/>
        <v>42112.036712962959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8">
        <f t="shared" si="24"/>
        <v>1.0061</v>
      </c>
      <c r="P393">
        <f t="shared" si="25"/>
        <v>104.26</v>
      </c>
      <c r="Q393" t="s">
        <v>8311</v>
      </c>
      <c r="R393" t="s">
        <v>8316</v>
      </c>
      <c r="S393" s="13">
        <f t="shared" si="26"/>
        <v>40895.040972222225</v>
      </c>
      <c r="T393" s="13">
        <f t="shared" si="27"/>
        <v>40865.042256944449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8">
        <f t="shared" si="24"/>
        <v>1.009027027027027</v>
      </c>
      <c r="P394">
        <f t="shared" si="25"/>
        <v>90.62</v>
      </c>
      <c r="Q394" t="s">
        <v>8311</v>
      </c>
      <c r="R394" t="s">
        <v>8316</v>
      </c>
      <c r="S394" s="13">
        <f t="shared" si="26"/>
        <v>40794.125</v>
      </c>
      <c r="T394" s="13">
        <f t="shared" si="27"/>
        <v>40763.717256944445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8">
        <f t="shared" si="24"/>
        <v>1.10446</v>
      </c>
      <c r="P395">
        <f t="shared" si="25"/>
        <v>157.33000000000001</v>
      </c>
      <c r="Q395" t="s">
        <v>8311</v>
      </c>
      <c r="R395" t="s">
        <v>8316</v>
      </c>
      <c r="S395" s="13">
        <f t="shared" si="26"/>
        <v>41557.708935185183</v>
      </c>
      <c r="T395" s="13">
        <f t="shared" si="27"/>
        <v>41526.708935185183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8">
        <f t="shared" si="24"/>
        <v>1.118936170212766</v>
      </c>
      <c r="P396">
        <f t="shared" si="25"/>
        <v>105.18</v>
      </c>
      <c r="Q396" t="s">
        <v>8311</v>
      </c>
      <c r="R396" t="s">
        <v>8316</v>
      </c>
      <c r="S396" s="13">
        <f t="shared" si="26"/>
        <v>42477.776412037041</v>
      </c>
      <c r="T396" s="13">
        <f t="shared" si="27"/>
        <v>42417.818078703705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8">
        <f t="shared" si="24"/>
        <v>1.0804450000000001</v>
      </c>
      <c r="P397">
        <f t="shared" si="25"/>
        <v>58.72</v>
      </c>
      <c r="Q397" t="s">
        <v>8311</v>
      </c>
      <c r="R397" t="s">
        <v>8316</v>
      </c>
      <c r="S397" s="13">
        <f t="shared" si="26"/>
        <v>41026.897222222222</v>
      </c>
      <c r="T397" s="13">
        <f t="shared" si="27"/>
        <v>40990.909259259257</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8">
        <f t="shared" si="24"/>
        <v>1.0666666666666667</v>
      </c>
      <c r="P398">
        <f t="shared" si="25"/>
        <v>81.63</v>
      </c>
      <c r="Q398" t="s">
        <v>8311</v>
      </c>
      <c r="R398" t="s">
        <v>8316</v>
      </c>
      <c r="S398" s="13">
        <f t="shared" si="26"/>
        <v>41097.564884259256</v>
      </c>
      <c r="T398" s="13">
        <f t="shared" si="27"/>
        <v>41082.564884259256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8">
        <f t="shared" si="24"/>
        <v>1.0390027322404372</v>
      </c>
      <c r="P399">
        <f t="shared" si="25"/>
        <v>56.46</v>
      </c>
      <c r="Q399" t="s">
        <v>8311</v>
      </c>
      <c r="R399" t="s">
        <v>8316</v>
      </c>
      <c r="S399" s="13">
        <f t="shared" si="26"/>
        <v>40422.155555555553</v>
      </c>
      <c r="T399" s="13">
        <f t="shared" si="27"/>
        <v>40379.776435185187</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8">
        <f t="shared" si="24"/>
        <v>1.2516</v>
      </c>
      <c r="P400">
        <f t="shared" si="25"/>
        <v>140.1</v>
      </c>
      <c r="Q400" t="s">
        <v>8311</v>
      </c>
      <c r="R400" t="s">
        <v>8316</v>
      </c>
      <c r="S400" s="13">
        <f t="shared" si="26"/>
        <v>42123.793124999997</v>
      </c>
      <c r="T400" s="13">
        <f t="shared" si="27"/>
        <v>42078.793124999997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8">
        <f t="shared" si="24"/>
        <v>1.0680499999999999</v>
      </c>
      <c r="P401">
        <f t="shared" si="25"/>
        <v>224.85</v>
      </c>
      <c r="Q401" t="s">
        <v>8311</v>
      </c>
      <c r="R401" t="s">
        <v>8316</v>
      </c>
      <c r="S401" s="13">
        <f t="shared" si="26"/>
        <v>42718.5</v>
      </c>
      <c r="T401" s="13">
        <f t="shared" si="27"/>
        <v>42687.875775462962</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8">
        <f t="shared" si="24"/>
        <v>1.1230249999999999</v>
      </c>
      <c r="P402">
        <f t="shared" si="25"/>
        <v>181.13</v>
      </c>
      <c r="Q402" t="s">
        <v>8311</v>
      </c>
      <c r="R402" t="s">
        <v>8316</v>
      </c>
      <c r="S402" s="13">
        <f t="shared" si="26"/>
        <v>41776.145833333336</v>
      </c>
      <c r="T402" s="13">
        <f t="shared" si="27"/>
        <v>41745.635960648149</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8">
        <f t="shared" si="24"/>
        <v>1.0381199999999999</v>
      </c>
      <c r="P403">
        <f t="shared" si="25"/>
        <v>711.04</v>
      </c>
      <c r="Q403" t="s">
        <v>8311</v>
      </c>
      <c r="R403" t="s">
        <v>8316</v>
      </c>
      <c r="S403" s="13">
        <f t="shared" si="26"/>
        <v>40762.842245370368</v>
      </c>
      <c r="T403" s="13">
        <f t="shared" si="27"/>
        <v>40732.842245370368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8">
        <f t="shared" si="24"/>
        <v>1.4165000000000001</v>
      </c>
      <c r="P404">
        <f t="shared" si="25"/>
        <v>65.88</v>
      </c>
      <c r="Q404" t="s">
        <v>8311</v>
      </c>
      <c r="R404" t="s">
        <v>8316</v>
      </c>
      <c r="S404" s="13">
        <f t="shared" si="26"/>
        <v>42313.58121527778</v>
      </c>
      <c r="T404" s="13">
        <f t="shared" si="27"/>
        <v>42292.539548611108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8">
        <f t="shared" si="24"/>
        <v>1.0526</v>
      </c>
      <c r="P405">
        <f t="shared" si="25"/>
        <v>75.19</v>
      </c>
      <c r="Q405" t="s">
        <v>8311</v>
      </c>
      <c r="R405" t="s">
        <v>8316</v>
      </c>
      <c r="S405" s="13">
        <f t="shared" si="26"/>
        <v>40765.297222222223</v>
      </c>
      <c r="T405" s="13">
        <f t="shared" si="27"/>
        <v>40718.310659722221</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8">
        <f t="shared" si="24"/>
        <v>1.0309142857142857</v>
      </c>
      <c r="P406">
        <f t="shared" si="25"/>
        <v>133.13999999999999</v>
      </c>
      <c r="Q406" t="s">
        <v>8311</v>
      </c>
      <c r="R406" t="s">
        <v>8316</v>
      </c>
      <c r="S406" s="13">
        <f t="shared" si="26"/>
        <v>41675.961111111108</v>
      </c>
      <c r="T406" s="13">
        <f t="shared" si="27"/>
        <v>41646.628032407411</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8">
        <f t="shared" si="24"/>
        <v>1.0765957446808512</v>
      </c>
      <c r="P407">
        <f t="shared" si="25"/>
        <v>55.2</v>
      </c>
      <c r="Q407" t="s">
        <v>8311</v>
      </c>
      <c r="R407" t="s">
        <v>8316</v>
      </c>
      <c r="S407" s="13">
        <f t="shared" si="26"/>
        <v>41704.08494212963</v>
      </c>
      <c r="T407" s="13">
        <f t="shared" si="27"/>
        <v>41674.08494212963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8">
        <f t="shared" si="24"/>
        <v>1.0770464285714285</v>
      </c>
      <c r="P408">
        <f t="shared" si="25"/>
        <v>86.16</v>
      </c>
      <c r="Q408" t="s">
        <v>8311</v>
      </c>
      <c r="R408" t="s">
        <v>8316</v>
      </c>
      <c r="S408" s="13">
        <f t="shared" si="26"/>
        <v>40672.249305555553</v>
      </c>
      <c r="T408" s="13">
        <f t="shared" si="27"/>
        <v>40638.162465277775</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8">
        <f t="shared" si="24"/>
        <v>1.0155000000000001</v>
      </c>
      <c r="P409">
        <f t="shared" si="25"/>
        <v>92.32</v>
      </c>
      <c r="Q409" t="s">
        <v>8311</v>
      </c>
      <c r="R409" t="s">
        <v>8316</v>
      </c>
      <c r="S409" s="13">
        <f t="shared" si="26"/>
        <v>40866.912615740745</v>
      </c>
      <c r="T409" s="13">
        <f t="shared" si="27"/>
        <v>40806.870949074073</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8">
        <f t="shared" si="24"/>
        <v>1.0143766666666667</v>
      </c>
      <c r="P410">
        <f t="shared" si="25"/>
        <v>160.16</v>
      </c>
      <c r="Q410" t="s">
        <v>8311</v>
      </c>
      <c r="R410" t="s">
        <v>8316</v>
      </c>
      <c r="S410" s="13">
        <f t="shared" si="26"/>
        <v>41583.777662037035</v>
      </c>
      <c r="T410" s="13">
        <f t="shared" si="27"/>
        <v>41543.735995370371</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18">
        <f t="shared" si="24"/>
        <v>1.3680000000000001</v>
      </c>
      <c r="P411">
        <f t="shared" si="25"/>
        <v>45.6</v>
      </c>
      <c r="Q411" t="s">
        <v>8311</v>
      </c>
      <c r="R411" t="s">
        <v>8316</v>
      </c>
      <c r="S411" s="13">
        <f t="shared" si="26"/>
        <v>42573.862777777773</v>
      </c>
      <c r="T411" s="13">
        <f t="shared" si="27"/>
        <v>42543.862777777773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8">
        <f t="shared" si="24"/>
        <v>1.2829999999999999</v>
      </c>
      <c r="P412">
        <f t="shared" si="25"/>
        <v>183.29</v>
      </c>
      <c r="Q412" t="s">
        <v>8311</v>
      </c>
      <c r="R412" t="s">
        <v>8316</v>
      </c>
      <c r="S412" s="13">
        <f t="shared" si="26"/>
        <v>42173.981446759266</v>
      </c>
      <c r="T412" s="13">
        <f t="shared" si="27"/>
        <v>42113.981446759266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8">
        <f t="shared" si="24"/>
        <v>1.0105</v>
      </c>
      <c r="P413">
        <f t="shared" si="25"/>
        <v>125.79</v>
      </c>
      <c r="Q413" t="s">
        <v>8311</v>
      </c>
      <c r="R413" t="s">
        <v>8316</v>
      </c>
      <c r="S413" s="13">
        <f t="shared" si="26"/>
        <v>41630.208333333336</v>
      </c>
      <c r="T413" s="13">
        <f t="shared" si="27"/>
        <v>41598.17597222222</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8">
        <f t="shared" si="24"/>
        <v>1.2684</v>
      </c>
      <c r="P414">
        <f t="shared" si="25"/>
        <v>57.65</v>
      </c>
      <c r="Q414" t="s">
        <v>8311</v>
      </c>
      <c r="R414" t="s">
        <v>8316</v>
      </c>
      <c r="S414" s="13">
        <f t="shared" si="26"/>
        <v>41115.742800925924</v>
      </c>
      <c r="T414" s="13">
        <f t="shared" si="27"/>
        <v>41099.742800925924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8">
        <f t="shared" si="24"/>
        <v>1.0508593749999999</v>
      </c>
      <c r="P415">
        <f t="shared" si="25"/>
        <v>78.66</v>
      </c>
      <c r="Q415" t="s">
        <v>8311</v>
      </c>
      <c r="R415" t="s">
        <v>8316</v>
      </c>
      <c r="S415" s="13">
        <f t="shared" si="26"/>
        <v>41109.877442129626</v>
      </c>
      <c r="T415" s="13">
        <f t="shared" si="27"/>
        <v>41079.877442129626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8">
        <f t="shared" si="24"/>
        <v>1.0285405405405406</v>
      </c>
      <c r="P416">
        <f t="shared" si="25"/>
        <v>91.48</v>
      </c>
      <c r="Q416" t="s">
        <v>8311</v>
      </c>
      <c r="R416" t="s">
        <v>8316</v>
      </c>
      <c r="S416" s="13">
        <f t="shared" si="26"/>
        <v>41559.063252314816</v>
      </c>
      <c r="T416" s="13">
        <f t="shared" si="27"/>
        <v>41529.063252314816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8">
        <f t="shared" si="24"/>
        <v>1.0214714285714286</v>
      </c>
      <c r="P417">
        <f t="shared" si="25"/>
        <v>68.099999999999994</v>
      </c>
      <c r="Q417" t="s">
        <v>8311</v>
      </c>
      <c r="R417" t="s">
        <v>8316</v>
      </c>
      <c r="S417" s="13">
        <f t="shared" si="26"/>
        <v>41929.5</v>
      </c>
      <c r="T417" s="13">
        <f t="shared" si="27"/>
        <v>41904.851875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8">
        <f t="shared" si="24"/>
        <v>1.2021700000000002</v>
      </c>
      <c r="P418">
        <f t="shared" si="25"/>
        <v>48.09</v>
      </c>
      <c r="Q418" t="s">
        <v>8311</v>
      </c>
      <c r="R418" t="s">
        <v>8316</v>
      </c>
      <c r="S418" s="13">
        <f t="shared" si="26"/>
        <v>41678.396192129629</v>
      </c>
      <c r="T418" s="13">
        <f t="shared" si="27"/>
        <v>41648.396192129629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8">
        <f t="shared" si="24"/>
        <v>1.0024761904761905</v>
      </c>
      <c r="P419">
        <f t="shared" si="25"/>
        <v>202.42</v>
      </c>
      <c r="Q419" t="s">
        <v>8311</v>
      </c>
      <c r="R419" t="s">
        <v>8316</v>
      </c>
      <c r="S419" s="13">
        <f t="shared" si="26"/>
        <v>41372.189583333333</v>
      </c>
      <c r="T419" s="13">
        <f t="shared" si="27"/>
        <v>41360.970601851855</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8">
        <f t="shared" si="24"/>
        <v>1.0063392857142857</v>
      </c>
      <c r="P420">
        <f t="shared" si="25"/>
        <v>216.75</v>
      </c>
      <c r="Q420" t="s">
        <v>8311</v>
      </c>
      <c r="R420" t="s">
        <v>8316</v>
      </c>
      <c r="S420" s="13">
        <f t="shared" si="26"/>
        <v>42208.282372685186</v>
      </c>
      <c r="T420" s="13">
        <f t="shared" si="27"/>
        <v>42178.282372685186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8">
        <f t="shared" si="24"/>
        <v>1.004375</v>
      </c>
      <c r="P421">
        <f t="shared" si="25"/>
        <v>110.07</v>
      </c>
      <c r="Q421" t="s">
        <v>8311</v>
      </c>
      <c r="R421" t="s">
        <v>8316</v>
      </c>
      <c r="S421" s="13">
        <f t="shared" si="26"/>
        <v>41454.842442129629</v>
      </c>
      <c r="T421" s="13">
        <f t="shared" si="27"/>
        <v>41394.842442129629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18">
        <f t="shared" si="24"/>
        <v>4.3939393939393936E-3</v>
      </c>
      <c r="P422">
        <f t="shared" si="25"/>
        <v>4.83</v>
      </c>
      <c r="Q422" t="s">
        <v>8311</v>
      </c>
      <c r="R422" t="s">
        <v>8317</v>
      </c>
      <c r="S422" s="13">
        <f t="shared" si="26"/>
        <v>41712.194803240738</v>
      </c>
      <c r="T422" s="13">
        <f t="shared" si="27"/>
        <v>41682.23646990741</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8">
        <f t="shared" si="24"/>
        <v>2.0066666666666667E-2</v>
      </c>
      <c r="P423">
        <f t="shared" si="25"/>
        <v>50.17</v>
      </c>
      <c r="Q423" t="s">
        <v>8311</v>
      </c>
      <c r="R423" t="s">
        <v>8317</v>
      </c>
      <c r="S423" s="13">
        <f t="shared" si="26"/>
        <v>42237.491388888884</v>
      </c>
      <c r="T423" s="13">
        <f t="shared" si="27"/>
        <v>42177.491388888884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8">
        <f t="shared" si="24"/>
        <v>1.0749999999999999E-2</v>
      </c>
      <c r="P424">
        <f t="shared" si="25"/>
        <v>35.83</v>
      </c>
      <c r="Q424" t="s">
        <v>8311</v>
      </c>
      <c r="R424" t="s">
        <v>8317</v>
      </c>
      <c r="S424" s="13">
        <f t="shared" si="26"/>
        <v>41893.260381944441</v>
      </c>
      <c r="T424" s="13">
        <f t="shared" si="27"/>
        <v>41863.260381944441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8">
        <f t="shared" si="24"/>
        <v>7.6499999999999997E-3</v>
      </c>
      <c r="P425">
        <f t="shared" si="25"/>
        <v>11.77</v>
      </c>
      <c r="Q425" t="s">
        <v>8311</v>
      </c>
      <c r="R425" t="s">
        <v>8317</v>
      </c>
      <c r="S425" s="13">
        <f t="shared" si="26"/>
        <v>41430.92627314815</v>
      </c>
      <c r="T425" s="13">
        <f t="shared" si="27"/>
        <v>41400.92627314815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8">
        <f t="shared" si="24"/>
        <v>6.7966666666666675E-2</v>
      </c>
      <c r="P426">
        <f t="shared" si="25"/>
        <v>40.78</v>
      </c>
      <c r="Q426" t="s">
        <v>8311</v>
      </c>
      <c r="R426" t="s">
        <v>8317</v>
      </c>
      <c r="S426" s="13">
        <f t="shared" si="26"/>
        <v>40994.334479166668</v>
      </c>
      <c r="T426" s="13">
        <f t="shared" si="27"/>
        <v>40934.376145833332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18">
        <f t="shared" si="24"/>
        <v>1.2E-4</v>
      </c>
      <c r="P427">
        <f t="shared" si="25"/>
        <v>3</v>
      </c>
      <c r="Q427" t="s">
        <v>8311</v>
      </c>
      <c r="R427" t="s">
        <v>8317</v>
      </c>
      <c r="S427" s="13">
        <f t="shared" si="26"/>
        <v>42335.902824074074</v>
      </c>
      <c r="T427" s="13">
        <f t="shared" si="27"/>
        <v>42275.861157407402</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8">
        <f t="shared" si="24"/>
        <v>1.3299999999999999E-2</v>
      </c>
      <c r="P428">
        <f t="shared" si="25"/>
        <v>16.63</v>
      </c>
      <c r="Q428" t="s">
        <v>8311</v>
      </c>
      <c r="R428" t="s">
        <v>8317</v>
      </c>
      <c r="S428" s="13">
        <f t="shared" si="26"/>
        <v>42430.711967592593</v>
      </c>
      <c r="T428" s="13">
        <f t="shared" si="27"/>
        <v>42400.711967592593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18">
        <f t="shared" si="24"/>
        <v>0</v>
      </c>
      <c r="P429" t="e">
        <f t="shared" si="25"/>
        <v>#DIV/0!</v>
      </c>
      <c r="Q429" t="s">
        <v>8311</v>
      </c>
      <c r="R429" t="s">
        <v>8317</v>
      </c>
      <c r="S429" s="13">
        <f t="shared" si="26"/>
        <v>42299.790972222225</v>
      </c>
      <c r="T429" s="13">
        <f t="shared" si="27"/>
        <v>42285.909027777772</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8">
        <f t="shared" si="24"/>
        <v>5.6333333333333332E-2</v>
      </c>
      <c r="P430">
        <f t="shared" si="25"/>
        <v>52</v>
      </c>
      <c r="Q430" t="s">
        <v>8311</v>
      </c>
      <c r="R430" t="s">
        <v>8317</v>
      </c>
      <c r="S430" s="13">
        <f t="shared" si="26"/>
        <v>41806.916666666664</v>
      </c>
      <c r="T430" s="13">
        <f t="shared" si="27"/>
        <v>41778.766724537039</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18">
        <f t="shared" si="24"/>
        <v>0</v>
      </c>
      <c r="P431" t="e">
        <f t="shared" si="25"/>
        <v>#DIV/0!</v>
      </c>
      <c r="Q431" t="s">
        <v>8311</v>
      </c>
      <c r="R431" t="s">
        <v>8317</v>
      </c>
      <c r="S431" s="13">
        <f t="shared" si="26"/>
        <v>40144.207638888889</v>
      </c>
      <c r="T431" s="13">
        <f t="shared" si="27"/>
        <v>40070.901412037041</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18">
        <f t="shared" si="24"/>
        <v>2.4E-2</v>
      </c>
      <c r="P432">
        <f t="shared" si="25"/>
        <v>4.8</v>
      </c>
      <c r="Q432" t="s">
        <v>8311</v>
      </c>
      <c r="R432" t="s">
        <v>8317</v>
      </c>
      <c r="S432" s="13">
        <f t="shared" si="26"/>
        <v>41528.107256944444</v>
      </c>
      <c r="T432" s="13">
        <f t="shared" si="27"/>
        <v>41513.107256944444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18">
        <f t="shared" si="24"/>
        <v>0.13833333333333334</v>
      </c>
      <c r="P433">
        <f t="shared" si="25"/>
        <v>51.88</v>
      </c>
      <c r="Q433" t="s">
        <v>8311</v>
      </c>
      <c r="R433" t="s">
        <v>8317</v>
      </c>
      <c r="S433" s="13">
        <f t="shared" si="26"/>
        <v>42556.871331018512</v>
      </c>
      <c r="T433" s="13">
        <f t="shared" si="27"/>
        <v>42526.871331018512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18">
        <f t="shared" si="24"/>
        <v>9.5000000000000001E-2</v>
      </c>
      <c r="P434">
        <f t="shared" si="25"/>
        <v>71.25</v>
      </c>
      <c r="Q434" t="s">
        <v>8311</v>
      </c>
      <c r="R434" t="s">
        <v>8317</v>
      </c>
      <c r="S434" s="13">
        <f t="shared" si="26"/>
        <v>42298.726631944446</v>
      </c>
      <c r="T434" s="13">
        <f t="shared" si="27"/>
        <v>42238.726631944446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18">
        <f t="shared" si="24"/>
        <v>0</v>
      </c>
      <c r="P435" t="e">
        <f t="shared" si="25"/>
        <v>#DIV/0!</v>
      </c>
      <c r="Q435" t="s">
        <v>8311</v>
      </c>
      <c r="R435" t="s">
        <v>8317</v>
      </c>
      <c r="S435" s="13">
        <f t="shared" si="26"/>
        <v>42288.629884259266</v>
      </c>
      <c r="T435" s="13">
        <f t="shared" si="27"/>
        <v>42228.629884259266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18">
        <f t="shared" si="24"/>
        <v>0.05</v>
      </c>
      <c r="P436">
        <f t="shared" si="25"/>
        <v>62.5</v>
      </c>
      <c r="Q436" t="s">
        <v>8311</v>
      </c>
      <c r="R436" t="s">
        <v>8317</v>
      </c>
      <c r="S436" s="13">
        <f t="shared" si="26"/>
        <v>41609.876180555555</v>
      </c>
      <c r="T436" s="13">
        <f t="shared" si="27"/>
        <v>41576.834513888891</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18">
        <f t="shared" si="24"/>
        <v>2.7272727272727273E-5</v>
      </c>
      <c r="P437">
        <f t="shared" si="25"/>
        <v>1</v>
      </c>
      <c r="Q437" t="s">
        <v>8311</v>
      </c>
      <c r="R437" t="s">
        <v>8317</v>
      </c>
      <c r="S437" s="13">
        <f t="shared" si="26"/>
        <v>41530.747453703705</v>
      </c>
      <c r="T437" s="13">
        <f t="shared" si="27"/>
        <v>41500.747453703705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18">
        <f t="shared" si="24"/>
        <v>0</v>
      </c>
      <c r="P438" t="e">
        <f t="shared" si="25"/>
        <v>#DIV/0!</v>
      </c>
      <c r="Q438" t="s">
        <v>8311</v>
      </c>
      <c r="R438" t="s">
        <v>8317</v>
      </c>
      <c r="S438" s="13">
        <f t="shared" si="26"/>
        <v>41486.36241898148</v>
      </c>
      <c r="T438" s="13">
        <f t="shared" si="27"/>
        <v>41456.36241898148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18">
        <f t="shared" si="24"/>
        <v>0</v>
      </c>
      <c r="P439" t="e">
        <f t="shared" si="25"/>
        <v>#DIV/0!</v>
      </c>
      <c r="Q439" t="s">
        <v>8311</v>
      </c>
      <c r="R439" t="s">
        <v>8317</v>
      </c>
      <c r="S439" s="13">
        <f t="shared" si="26"/>
        <v>42651.31858796296</v>
      </c>
      <c r="T439" s="13">
        <f t="shared" si="27"/>
        <v>42591.31858796296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8">
        <f t="shared" si="24"/>
        <v>9.3799999999999994E-2</v>
      </c>
      <c r="P440">
        <f t="shared" si="25"/>
        <v>170.55</v>
      </c>
      <c r="Q440" t="s">
        <v>8311</v>
      </c>
      <c r="R440" t="s">
        <v>8317</v>
      </c>
      <c r="S440" s="13">
        <f t="shared" si="26"/>
        <v>42326.302754629629</v>
      </c>
      <c r="T440" s="13">
        <f t="shared" si="27"/>
        <v>42296.261087962965</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18">
        <f t="shared" si="24"/>
        <v>0</v>
      </c>
      <c r="P441" t="e">
        <f t="shared" si="25"/>
        <v>#DIV/0!</v>
      </c>
      <c r="Q441" t="s">
        <v>8311</v>
      </c>
      <c r="R441" t="s">
        <v>8317</v>
      </c>
      <c r="S441" s="13">
        <f t="shared" si="26"/>
        <v>41929.761782407404</v>
      </c>
      <c r="T441" s="13">
        <f t="shared" si="27"/>
        <v>41919.761782407404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18">
        <f t="shared" si="24"/>
        <v>1E-3</v>
      </c>
      <c r="P442">
        <f t="shared" si="25"/>
        <v>5</v>
      </c>
      <c r="Q442" t="s">
        <v>8311</v>
      </c>
      <c r="R442" t="s">
        <v>8317</v>
      </c>
      <c r="S442" s="13">
        <f t="shared" si="26"/>
        <v>42453.943900462968</v>
      </c>
      <c r="T442" s="13">
        <f t="shared" si="27"/>
        <v>42423.985567129625</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18">
        <f t="shared" si="24"/>
        <v>0</v>
      </c>
      <c r="P443" t="e">
        <f t="shared" si="25"/>
        <v>#DIV/0!</v>
      </c>
      <c r="Q443" t="s">
        <v>8311</v>
      </c>
      <c r="R443" t="s">
        <v>8317</v>
      </c>
      <c r="S443" s="13">
        <f t="shared" si="26"/>
        <v>41580.793935185182</v>
      </c>
      <c r="T443" s="13">
        <f t="shared" si="27"/>
        <v>41550.793935185182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8">
        <f t="shared" si="24"/>
        <v>0.39358823529411763</v>
      </c>
      <c r="P444">
        <f t="shared" si="25"/>
        <v>393.59</v>
      </c>
      <c r="Q444" t="s">
        <v>8311</v>
      </c>
      <c r="R444" t="s">
        <v>8317</v>
      </c>
      <c r="S444" s="13">
        <f t="shared" si="26"/>
        <v>42054.888692129629</v>
      </c>
      <c r="T444" s="13">
        <f t="shared" si="27"/>
        <v>42024.888692129629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18">
        <f t="shared" si="24"/>
        <v>1E-3</v>
      </c>
      <c r="P445">
        <f t="shared" si="25"/>
        <v>5</v>
      </c>
      <c r="Q445" t="s">
        <v>8311</v>
      </c>
      <c r="R445" t="s">
        <v>8317</v>
      </c>
      <c r="S445" s="13">
        <f t="shared" si="26"/>
        <v>41680.015057870369</v>
      </c>
      <c r="T445" s="13">
        <f t="shared" si="27"/>
        <v>41650.015057870369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18">
        <f t="shared" si="24"/>
        <v>0.05</v>
      </c>
      <c r="P446">
        <f t="shared" si="25"/>
        <v>50</v>
      </c>
      <c r="Q446" t="s">
        <v>8311</v>
      </c>
      <c r="R446" t="s">
        <v>8317</v>
      </c>
      <c r="S446" s="13">
        <f t="shared" si="26"/>
        <v>40954.906956018516</v>
      </c>
      <c r="T446" s="13">
        <f t="shared" si="27"/>
        <v>40894.906956018516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18">
        <f t="shared" si="24"/>
        <v>3.3333333333333335E-5</v>
      </c>
      <c r="P447">
        <f t="shared" si="25"/>
        <v>1</v>
      </c>
      <c r="Q447" t="s">
        <v>8311</v>
      </c>
      <c r="R447" t="s">
        <v>8317</v>
      </c>
      <c r="S447" s="13">
        <f t="shared" si="26"/>
        <v>42145.335358796292</v>
      </c>
      <c r="T447" s="13">
        <f t="shared" si="27"/>
        <v>42130.335358796292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8">
        <f t="shared" si="24"/>
        <v>7.2952380952380949E-2</v>
      </c>
      <c r="P448">
        <f t="shared" si="25"/>
        <v>47.88</v>
      </c>
      <c r="Q448" t="s">
        <v>8311</v>
      </c>
      <c r="R448" t="s">
        <v>8317</v>
      </c>
      <c r="S448" s="13">
        <f t="shared" si="26"/>
        <v>42067.083564814813</v>
      </c>
      <c r="T448" s="13">
        <f t="shared" si="27"/>
        <v>42037.083564814813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18">
        <f t="shared" si="24"/>
        <v>1.6666666666666666E-4</v>
      </c>
      <c r="P449">
        <f t="shared" si="25"/>
        <v>5</v>
      </c>
      <c r="Q449" t="s">
        <v>8311</v>
      </c>
      <c r="R449" t="s">
        <v>8317</v>
      </c>
      <c r="S449" s="13">
        <f t="shared" si="26"/>
        <v>41356.513460648144</v>
      </c>
      <c r="T449" s="13">
        <f t="shared" si="27"/>
        <v>41331.555127314816</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8">
        <f t="shared" si="24"/>
        <v>3.2804E-2</v>
      </c>
      <c r="P450">
        <f t="shared" si="25"/>
        <v>20.5</v>
      </c>
      <c r="Q450" t="s">
        <v>8311</v>
      </c>
      <c r="R450" t="s">
        <v>8317</v>
      </c>
      <c r="S450" s="13">
        <f t="shared" si="26"/>
        <v>41773.758043981477</v>
      </c>
      <c r="T450" s="13">
        <f t="shared" si="27"/>
        <v>41753.758043981477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18">
        <f t="shared" ref="O451:O514" si="28">E451/D451</f>
        <v>2.2499999999999999E-2</v>
      </c>
      <c r="P451">
        <f t="shared" ref="P451:P514" si="29">ROUND((E451/L451),2)</f>
        <v>9</v>
      </c>
      <c r="Q451" t="s">
        <v>8311</v>
      </c>
      <c r="R451" t="s">
        <v>8317</v>
      </c>
      <c r="S451" s="13">
        <f t="shared" ref="S451:S514" si="30">(((I451/60)/60)/24)+DATE(1970,1,1)</f>
        <v>41564.568113425928</v>
      </c>
      <c r="T451" s="13">
        <f t="shared" ref="T451:T514" si="31">(((J451/60)/60)/24)+DATE(1970,1,1)</f>
        <v>41534.568113425928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8">
        <f t="shared" si="28"/>
        <v>7.92E-3</v>
      </c>
      <c r="P452">
        <f t="shared" si="29"/>
        <v>56.57</v>
      </c>
      <c r="Q452" t="s">
        <v>8311</v>
      </c>
      <c r="R452" t="s">
        <v>8317</v>
      </c>
      <c r="S452" s="13">
        <f t="shared" si="30"/>
        <v>41684.946759259255</v>
      </c>
      <c r="T452" s="13">
        <f t="shared" si="31"/>
        <v>41654.946759259255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18">
        <f t="shared" si="28"/>
        <v>0</v>
      </c>
      <c r="P453" t="e">
        <f t="shared" si="29"/>
        <v>#DIV/0!</v>
      </c>
      <c r="Q453" t="s">
        <v>8311</v>
      </c>
      <c r="R453" t="s">
        <v>8317</v>
      </c>
      <c r="S453" s="13">
        <f t="shared" si="30"/>
        <v>41664.715173611112</v>
      </c>
      <c r="T453" s="13">
        <f t="shared" si="31"/>
        <v>41634.715173611112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18">
        <f t="shared" si="28"/>
        <v>0.64</v>
      </c>
      <c r="P454">
        <f t="shared" si="29"/>
        <v>40</v>
      </c>
      <c r="Q454" t="s">
        <v>8311</v>
      </c>
      <c r="R454" t="s">
        <v>8317</v>
      </c>
      <c r="S454" s="13">
        <f t="shared" si="30"/>
        <v>42137.703877314809</v>
      </c>
      <c r="T454" s="13">
        <f t="shared" si="31"/>
        <v>42107.703877314809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18">
        <f t="shared" si="28"/>
        <v>2.740447957839262E-4</v>
      </c>
      <c r="P455">
        <f t="shared" si="29"/>
        <v>13</v>
      </c>
      <c r="Q455" t="s">
        <v>8311</v>
      </c>
      <c r="R455" t="s">
        <v>8317</v>
      </c>
      <c r="S455" s="13">
        <f t="shared" si="30"/>
        <v>42054.824988425928</v>
      </c>
      <c r="T455" s="13">
        <f t="shared" si="31"/>
        <v>42038.824988425928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18">
        <f t="shared" si="28"/>
        <v>8.2000000000000007E-3</v>
      </c>
      <c r="P456">
        <f t="shared" si="29"/>
        <v>16.399999999999999</v>
      </c>
      <c r="Q456" t="s">
        <v>8311</v>
      </c>
      <c r="R456" t="s">
        <v>8317</v>
      </c>
      <c r="S456" s="13">
        <f t="shared" si="30"/>
        <v>41969.551388888889</v>
      </c>
      <c r="T456" s="13">
        <f t="shared" si="31"/>
        <v>41938.717256944445</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18">
        <f t="shared" si="28"/>
        <v>6.9230769230769226E-4</v>
      </c>
      <c r="P457">
        <f t="shared" si="29"/>
        <v>22.5</v>
      </c>
      <c r="Q457" t="s">
        <v>8311</v>
      </c>
      <c r="R457" t="s">
        <v>8317</v>
      </c>
      <c r="S457" s="13">
        <f t="shared" si="30"/>
        <v>41016.021527777775</v>
      </c>
      <c r="T457" s="13">
        <f t="shared" si="31"/>
        <v>40971.002569444441</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18">
        <f t="shared" si="28"/>
        <v>6.8631863186318634E-3</v>
      </c>
      <c r="P458">
        <f t="shared" si="29"/>
        <v>20.329999999999998</v>
      </c>
      <c r="Q458" t="s">
        <v>8311</v>
      </c>
      <c r="R458" t="s">
        <v>8317</v>
      </c>
      <c r="S458" s="13">
        <f t="shared" si="30"/>
        <v>41569.165972222225</v>
      </c>
      <c r="T458" s="13">
        <f t="shared" si="31"/>
        <v>41547.694456018515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18">
        <f t="shared" si="28"/>
        <v>0</v>
      </c>
      <c r="P459" t="e">
        <f t="shared" si="29"/>
        <v>#DIV/0!</v>
      </c>
      <c r="Q459" t="s">
        <v>8311</v>
      </c>
      <c r="R459" t="s">
        <v>8317</v>
      </c>
      <c r="S459" s="13">
        <f t="shared" si="30"/>
        <v>41867.767500000002</v>
      </c>
      <c r="T459" s="13">
        <f t="shared" si="31"/>
        <v>41837.767500000002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8">
        <f t="shared" si="28"/>
        <v>8.2100000000000006E-2</v>
      </c>
      <c r="P460">
        <f t="shared" si="29"/>
        <v>16.760000000000002</v>
      </c>
      <c r="Q460" t="s">
        <v>8311</v>
      </c>
      <c r="R460" t="s">
        <v>8317</v>
      </c>
      <c r="S460" s="13">
        <f t="shared" si="30"/>
        <v>41408.69976851852</v>
      </c>
      <c r="T460" s="13">
        <f t="shared" si="31"/>
        <v>41378.69976851852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18">
        <f t="shared" si="28"/>
        <v>6.4102564102564103E-4</v>
      </c>
      <c r="P461">
        <f t="shared" si="29"/>
        <v>25</v>
      </c>
      <c r="Q461" t="s">
        <v>8311</v>
      </c>
      <c r="R461" t="s">
        <v>8317</v>
      </c>
      <c r="S461" s="13">
        <f t="shared" si="30"/>
        <v>40860.682025462964</v>
      </c>
      <c r="T461" s="13">
        <f t="shared" si="31"/>
        <v>40800.6403587963</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18">
        <f t="shared" si="28"/>
        <v>2.9411764705882353E-3</v>
      </c>
      <c r="P462">
        <f t="shared" si="29"/>
        <v>12.5</v>
      </c>
      <c r="Q462" t="s">
        <v>8311</v>
      </c>
      <c r="R462" t="s">
        <v>8317</v>
      </c>
      <c r="S462" s="13">
        <f t="shared" si="30"/>
        <v>41791.166666666664</v>
      </c>
      <c r="T462" s="13">
        <f t="shared" si="31"/>
        <v>41759.542534722219</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18">
        <f t="shared" si="28"/>
        <v>0</v>
      </c>
      <c r="P463" t="e">
        <f t="shared" si="29"/>
        <v>#DIV/0!</v>
      </c>
      <c r="Q463" t="s">
        <v>8311</v>
      </c>
      <c r="R463" t="s">
        <v>8317</v>
      </c>
      <c r="S463" s="13">
        <f t="shared" si="30"/>
        <v>41427.84684027778</v>
      </c>
      <c r="T463" s="13">
        <f t="shared" si="31"/>
        <v>41407.84684027778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18">
        <f t="shared" si="28"/>
        <v>0</v>
      </c>
      <c r="P464" t="e">
        <f t="shared" si="29"/>
        <v>#DIV/0!</v>
      </c>
      <c r="Q464" t="s">
        <v>8311</v>
      </c>
      <c r="R464" t="s">
        <v>8317</v>
      </c>
      <c r="S464" s="13">
        <f t="shared" si="30"/>
        <v>40765.126631944448</v>
      </c>
      <c r="T464" s="13">
        <f t="shared" si="31"/>
        <v>40705.126631944448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8">
        <f t="shared" si="28"/>
        <v>2.2727272727272728E-2</v>
      </c>
      <c r="P465">
        <f t="shared" si="29"/>
        <v>113.64</v>
      </c>
      <c r="Q465" t="s">
        <v>8311</v>
      </c>
      <c r="R465" t="s">
        <v>8317</v>
      </c>
      <c r="S465" s="13">
        <f t="shared" si="30"/>
        <v>40810.710104166668</v>
      </c>
      <c r="T465" s="13">
        <f t="shared" si="31"/>
        <v>40750.710104166668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18">
        <f t="shared" si="28"/>
        <v>9.9009900990099011E-4</v>
      </c>
      <c r="P466">
        <f t="shared" si="29"/>
        <v>1</v>
      </c>
      <c r="Q466" t="s">
        <v>8311</v>
      </c>
      <c r="R466" t="s">
        <v>8317</v>
      </c>
      <c r="S466" s="13">
        <f t="shared" si="30"/>
        <v>42508.848784722228</v>
      </c>
      <c r="T466" s="13">
        <f t="shared" si="31"/>
        <v>42488.848784722228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18">
        <f t="shared" si="28"/>
        <v>0.26953125</v>
      </c>
      <c r="P467">
        <f t="shared" si="29"/>
        <v>17.25</v>
      </c>
      <c r="Q467" t="s">
        <v>8311</v>
      </c>
      <c r="R467" t="s">
        <v>8317</v>
      </c>
      <c r="S467" s="13">
        <f t="shared" si="30"/>
        <v>41817.120069444441</v>
      </c>
      <c r="T467" s="13">
        <f t="shared" si="31"/>
        <v>41801.120069444441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18">
        <f t="shared" si="28"/>
        <v>7.6E-3</v>
      </c>
      <c r="P468">
        <f t="shared" si="29"/>
        <v>15.2</v>
      </c>
      <c r="Q468" t="s">
        <v>8311</v>
      </c>
      <c r="R468" t="s">
        <v>8317</v>
      </c>
      <c r="S468" s="13">
        <f t="shared" si="30"/>
        <v>41159.942870370374</v>
      </c>
      <c r="T468" s="13">
        <f t="shared" si="31"/>
        <v>41129.942870370374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8">
        <f t="shared" si="28"/>
        <v>0.21575</v>
      </c>
      <c r="P469">
        <f t="shared" si="29"/>
        <v>110.64</v>
      </c>
      <c r="Q469" t="s">
        <v>8311</v>
      </c>
      <c r="R469" t="s">
        <v>8317</v>
      </c>
      <c r="S469" s="13">
        <f t="shared" si="30"/>
        <v>41180.679791666669</v>
      </c>
      <c r="T469" s="13">
        <f t="shared" si="31"/>
        <v>41135.679791666669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18">
        <f t="shared" si="28"/>
        <v>0</v>
      </c>
      <c r="P470" t="e">
        <f t="shared" si="29"/>
        <v>#DIV/0!</v>
      </c>
      <c r="Q470" t="s">
        <v>8311</v>
      </c>
      <c r="R470" t="s">
        <v>8317</v>
      </c>
      <c r="S470" s="13">
        <f t="shared" si="30"/>
        <v>41101.160474537035</v>
      </c>
      <c r="T470" s="13">
        <f t="shared" si="31"/>
        <v>41041.167627314811</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18">
        <f t="shared" si="28"/>
        <v>0</v>
      </c>
      <c r="P471" t="e">
        <f t="shared" si="29"/>
        <v>#DIV/0!</v>
      </c>
      <c r="Q471" t="s">
        <v>8311</v>
      </c>
      <c r="R471" t="s">
        <v>8317</v>
      </c>
      <c r="S471" s="13">
        <f t="shared" si="30"/>
        <v>41887.989861111113</v>
      </c>
      <c r="T471" s="13">
        <f t="shared" si="31"/>
        <v>41827.989861111113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18">
        <f t="shared" si="28"/>
        <v>1.0200000000000001E-2</v>
      </c>
      <c r="P472">
        <f t="shared" si="29"/>
        <v>25.5</v>
      </c>
      <c r="Q472" t="s">
        <v>8311</v>
      </c>
      <c r="R472" t="s">
        <v>8317</v>
      </c>
      <c r="S472" s="13">
        <f t="shared" si="30"/>
        <v>41655.166666666664</v>
      </c>
      <c r="T472" s="13">
        <f t="shared" si="31"/>
        <v>41605.167696759258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8">
        <f t="shared" si="28"/>
        <v>0.11892727272727273</v>
      </c>
      <c r="P473">
        <f t="shared" si="29"/>
        <v>38.479999999999997</v>
      </c>
      <c r="Q473" t="s">
        <v>8311</v>
      </c>
      <c r="R473" t="s">
        <v>8317</v>
      </c>
      <c r="S473" s="13">
        <f t="shared" si="30"/>
        <v>41748.680312500001</v>
      </c>
      <c r="T473" s="13">
        <f t="shared" si="31"/>
        <v>41703.721979166665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18">
        <f t="shared" si="28"/>
        <v>0.17624999999999999</v>
      </c>
      <c r="P474">
        <f t="shared" si="29"/>
        <v>28.2</v>
      </c>
      <c r="Q474" t="s">
        <v>8311</v>
      </c>
      <c r="R474" t="s">
        <v>8317</v>
      </c>
      <c r="S474" s="13">
        <f t="shared" si="30"/>
        <v>41874.922662037039</v>
      </c>
      <c r="T474" s="13">
        <f t="shared" si="31"/>
        <v>41844.922662037039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8">
        <f t="shared" si="28"/>
        <v>2.87E-2</v>
      </c>
      <c r="P475">
        <f t="shared" si="29"/>
        <v>61.5</v>
      </c>
      <c r="Q475" t="s">
        <v>8311</v>
      </c>
      <c r="R475" t="s">
        <v>8317</v>
      </c>
      <c r="S475" s="13">
        <f t="shared" si="30"/>
        <v>41899.698136574072</v>
      </c>
      <c r="T475" s="13">
        <f t="shared" si="31"/>
        <v>41869.698136574072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18">
        <f t="shared" si="28"/>
        <v>3.0303030303030303E-4</v>
      </c>
      <c r="P476">
        <f t="shared" si="29"/>
        <v>1</v>
      </c>
      <c r="Q476" t="s">
        <v>8311</v>
      </c>
      <c r="R476" t="s">
        <v>8317</v>
      </c>
      <c r="S476" s="13">
        <f t="shared" si="30"/>
        <v>42783.329039351855</v>
      </c>
      <c r="T476" s="13">
        <f t="shared" si="31"/>
        <v>42753.329039351855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18">
        <f t="shared" si="28"/>
        <v>0</v>
      </c>
      <c r="P477" t="e">
        <f t="shared" si="29"/>
        <v>#DIV/0!</v>
      </c>
      <c r="Q477" t="s">
        <v>8311</v>
      </c>
      <c r="R477" t="s">
        <v>8317</v>
      </c>
      <c r="S477" s="13">
        <f t="shared" si="30"/>
        <v>42130.086145833338</v>
      </c>
      <c r="T477" s="13">
        <f t="shared" si="31"/>
        <v>42100.086145833338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8">
        <f t="shared" si="28"/>
        <v>2.2302681818181819E-2</v>
      </c>
      <c r="P478">
        <f t="shared" si="29"/>
        <v>39.57</v>
      </c>
      <c r="Q478" t="s">
        <v>8311</v>
      </c>
      <c r="R478" t="s">
        <v>8317</v>
      </c>
      <c r="S478" s="13">
        <f t="shared" si="30"/>
        <v>41793.165972222225</v>
      </c>
      <c r="T478" s="13">
        <f t="shared" si="31"/>
        <v>41757.975011574075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18">
        <f t="shared" si="28"/>
        <v>0</v>
      </c>
      <c r="P479" t="e">
        <f t="shared" si="29"/>
        <v>#DIV/0!</v>
      </c>
      <c r="Q479" t="s">
        <v>8311</v>
      </c>
      <c r="R479" t="s">
        <v>8317</v>
      </c>
      <c r="S479" s="13">
        <f t="shared" si="30"/>
        <v>41047.83488425926</v>
      </c>
      <c r="T479" s="13">
        <f t="shared" si="31"/>
        <v>40987.83488425926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18">
        <f t="shared" si="28"/>
        <v>0</v>
      </c>
      <c r="P480" t="e">
        <f t="shared" si="29"/>
        <v>#DIV/0!</v>
      </c>
      <c r="Q480" t="s">
        <v>8311</v>
      </c>
      <c r="R480" t="s">
        <v>8317</v>
      </c>
      <c r="S480" s="13">
        <f t="shared" si="30"/>
        <v>42095.869317129633</v>
      </c>
      <c r="T480" s="13">
        <f t="shared" si="31"/>
        <v>42065.910983796297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8">
        <f t="shared" si="28"/>
        <v>0.3256</v>
      </c>
      <c r="P481">
        <f t="shared" si="29"/>
        <v>88.8</v>
      </c>
      <c r="Q481" t="s">
        <v>8311</v>
      </c>
      <c r="R481" t="s">
        <v>8317</v>
      </c>
      <c r="S481" s="13">
        <f t="shared" si="30"/>
        <v>41964.449479166666</v>
      </c>
      <c r="T481" s="13">
        <f t="shared" si="31"/>
        <v>41904.407812500001</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8">
        <f t="shared" si="28"/>
        <v>0.19409999999999999</v>
      </c>
      <c r="P482">
        <f t="shared" si="29"/>
        <v>55.46</v>
      </c>
      <c r="Q482" t="s">
        <v>8311</v>
      </c>
      <c r="R482" t="s">
        <v>8317</v>
      </c>
      <c r="S482" s="13">
        <f t="shared" si="30"/>
        <v>41495.500173611108</v>
      </c>
      <c r="T482" s="13">
        <f t="shared" si="31"/>
        <v>41465.500173611108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8">
        <f t="shared" si="28"/>
        <v>6.0999999999999999E-2</v>
      </c>
      <c r="P483">
        <f t="shared" si="29"/>
        <v>87.14</v>
      </c>
      <c r="Q483" t="s">
        <v>8311</v>
      </c>
      <c r="R483" t="s">
        <v>8317</v>
      </c>
      <c r="S483" s="13">
        <f t="shared" si="30"/>
        <v>41192.672326388885</v>
      </c>
      <c r="T483" s="13">
        <f t="shared" si="31"/>
        <v>41162.672326388885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18">
        <f t="shared" si="28"/>
        <v>1E-3</v>
      </c>
      <c r="P484">
        <f t="shared" si="29"/>
        <v>10</v>
      </c>
      <c r="Q484" t="s">
        <v>8311</v>
      </c>
      <c r="R484" t="s">
        <v>8317</v>
      </c>
      <c r="S484" s="13">
        <f t="shared" si="30"/>
        <v>42474.606944444444</v>
      </c>
      <c r="T484" s="13">
        <f t="shared" si="31"/>
        <v>42447.896875000006</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8">
        <f t="shared" si="28"/>
        <v>0.502</v>
      </c>
      <c r="P485">
        <f t="shared" si="29"/>
        <v>51.22</v>
      </c>
      <c r="Q485" t="s">
        <v>8311</v>
      </c>
      <c r="R485" t="s">
        <v>8317</v>
      </c>
      <c r="S485" s="13">
        <f t="shared" si="30"/>
        <v>41303.197592592594</v>
      </c>
      <c r="T485" s="13">
        <f t="shared" si="31"/>
        <v>41243.197592592594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8">
        <f t="shared" si="28"/>
        <v>1.8625E-3</v>
      </c>
      <c r="P486">
        <f t="shared" si="29"/>
        <v>13.55</v>
      </c>
      <c r="Q486" t="s">
        <v>8311</v>
      </c>
      <c r="R486" t="s">
        <v>8317</v>
      </c>
      <c r="S486" s="13">
        <f t="shared" si="30"/>
        <v>42313.981157407412</v>
      </c>
      <c r="T486" s="13">
        <f t="shared" si="31"/>
        <v>42272.93949074074</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8">
        <f t="shared" si="28"/>
        <v>0.21906971229845085</v>
      </c>
      <c r="P487">
        <f t="shared" si="29"/>
        <v>66.52</v>
      </c>
      <c r="Q487" t="s">
        <v>8311</v>
      </c>
      <c r="R487" t="s">
        <v>8317</v>
      </c>
      <c r="S487" s="13">
        <f t="shared" si="30"/>
        <v>41411.50577546296</v>
      </c>
      <c r="T487" s="13">
        <f t="shared" si="31"/>
        <v>41381.50577546296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8">
        <f t="shared" si="28"/>
        <v>9.0909090909090904E-5</v>
      </c>
      <c r="P488">
        <f t="shared" si="29"/>
        <v>50</v>
      </c>
      <c r="Q488" t="s">
        <v>8311</v>
      </c>
      <c r="R488" t="s">
        <v>8317</v>
      </c>
      <c r="S488" s="13">
        <f t="shared" si="30"/>
        <v>41791.94258101852</v>
      </c>
      <c r="T488" s="13">
        <f t="shared" si="31"/>
        <v>41761.94258101852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18">
        <f t="shared" si="28"/>
        <v>0</v>
      </c>
      <c r="P489" t="e">
        <f t="shared" si="29"/>
        <v>#DIV/0!</v>
      </c>
      <c r="Q489" t="s">
        <v>8311</v>
      </c>
      <c r="R489" t="s">
        <v>8317</v>
      </c>
      <c r="S489" s="13">
        <f t="shared" si="30"/>
        <v>42729.636504629627</v>
      </c>
      <c r="T489" s="13">
        <f t="shared" si="31"/>
        <v>42669.594837962963</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18">
        <f t="shared" si="28"/>
        <v>0</v>
      </c>
      <c r="P490" t="e">
        <f t="shared" si="29"/>
        <v>#DIV/0!</v>
      </c>
      <c r="Q490" t="s">
        <v>8311</v>
      </c>
      <c r="R490" t="s">
        <v>8317</v>
      </c>
      <c r="S490" s="13">
        <f t="shared" si="30"/>
        <v>42744.054398148146</v>
      </c>
      <c r="T490" s="13">
        <f t="shared" si="31"/>
        <v>42714.054398148146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8">
        <f t="shared" si="28"/>
        <v>2.8667813379201833E-3</v>
      </c>
      <c r="P491">
        <f t="shared" si="29"/>
        <v>71.67</v>
      </c>
      <c r="Q491" t="s">
        <v>8311</v>
      </c>
      <c r="R491" t="s">
        <v>8317</v>
      </c>
      <c r="S491" s="13">
        <f t="shared" si="30"/>
        <v>40913.481249999997</v>
      </c>
      <c r="T491" s="13">
        <f t="shared" si="31"/>
        <v>40882.481666666667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18">
        <f t="shared" si="28"/>
        <v>0</v>
      </c>
      <c r="P492" t="e">
        <f t="shared" si="29"/>
        <v>#DIV/0!</v>
      </c>
      <c r="Q492" t="s">
        <v>8311</v>
      </c>
      <c r="R492" t="s">
        <v>8317</v>
      </c>
      <c r="S492" s="13">
        <f t="shared" si="30"/>
        <v>41143.968576388892</v>
      </c>
      <c r="T492" s="13">
        <f t="shared" si="31"/>
        <v>41113.968576388892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18">
        <f t="shared" si="28"/>
        <v>0</v>
      </c>
      <c r="P493" t="e">
        <f t="shared" si="29"/>
        <v>#DIV/0!</v>
      </c>
      <c r="Q493" t="s">
        <v>8311</v>
      </c>
      <c r="R493" t="s">
        <v>8317</v>
      </c>
      <c r="S493" s="13">
        <f t="shared" si="30"/>
        <v>42396.982627314821</v>
      </c>
      <c r="T493" s="13">
        <f t="shared" si="31"/>
        <v>42366.982627314821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8">
        <f t="shared" si="28"/>
        <v>0</v>
      </c>
      <c r="P494" t="e">
        <f t="shared" si="29"/>
        <v>#DIV/0!</v>
      </c>
      <c r="Q494" t="s">
        <v>8311</v>
      </c>
      <c r="R494" t="s">
        <v>8317</v>
      </c>
      <c r="S494" s="13">
        <f t="shared" si="30"/>
        <v>42656.03506944445</v>
      </c>
      <c r="T494" s="13">
        <f t="shared" si="31"/>
        <v>42596.03506944445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18">
        <f t="shared" si="28"/>
        <v>0</v>
      </c>
      <c r="P495" t="e">
        <f t="shared" si="29"/>
        <v>#DIV/0!</v>
      </c>
      <c r="Q495" t="s">
        <v>8311</v>
      </c>
      <c r="R495" t="s">
        <v>8317</v>
      </c>
      <c r="S495" s="13">
        <f t="shared" si="30"/>
        <v>42144.726134259254</v>
      </c>
      <c r="T495" s="13">
        <f t="shared" si="31"/>
        <v>42114.726134259254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18">
        <f t="shared" si="28"/>
        <v>1.5499999999999999E-3</v>
      </c>
      <c r="P496">
        <f t="shared" si="29"/>
        <v>10.33</v>
      </c>
      <c r="Q496" t="s">
        <v>8311</v>
      </c>
      <c r="R496" t="s">
        <v>8317</v>
      </c>
      <c r="S496" s="13">
        <f t="shared" si="30"/>
        <v>41823.125</v>
      </c>
      <c r="T496" s="13">
        <f t="shared" si="31"/>
        <v>41799.830613425926</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18">
        <f t="shared" si="28"/>
        <v>0</v>
      </c>
      <c r="P497" t="e">
        <f t="shared" si="29"/>
        <v>#DIV/0!</v>
      </c>
      <c r="Q497" t="s">
        <v>8311</v>
      </c>
      <c r="R497" t="s">
        <v>8317</v>
      </c>
      <c r="S497" s="13">
        <f t="shared" si="30"/>
        <v>42201.827604166669</v>
      </c>
      <c r="T497" s="13">
        <f t="shared" si="31"/>
        <v>42171.827604166669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18">
        <f t="shared" si="28"/>
        <v>1.6666666666666667E-5</v>
      </c>
      <c r="P498">
        <f t="shared" si="29"/>
        <v>1</v>
      </c>
      <c r="Q498" t="s">
        <v>8311</v>
      </c>
      <c r="R498" t="s">
        <v>8317</v>
      </c>
      <c r="S498" s="13">
        <f t="shared" si="30"/>
        <v>41680.93141203704</v>
      </c>
      <c r="T498" s="13">
        <f t="shared" si="31"/>
        <v>41620.93141203704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18">
        <f t="shared" si="28"/>
        <v>6.6964285714285711E-3</v>
      </c>
      <c r="P499">
        <f t="shared" si="29"/>
        <v>10</v>
      </c>
      <c r="Q499" t="s">
        <v>8311</v>
      </c>
      <c r="R499" t="s">
        <v>8317</v>
      </c>
      <c r="S499" s="13">
        <f t="shared" si="30"/>
        <v>41998.208333333328</v>
      </c>
      <c r="T499" s="13">
        <f t="shared" si="31"/>
        <v>41945.037789351853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8">
        <f t="shared" si="28"/>
        <v>4.5985132395404561E-2</v>
      </c>
      <c r="P500">
        <f t="shared" si="29"/>
        <v>136.09</v>
      </c>
      <c r="Q500" t="s">
        <v>8311</v>
      </c>
      <c r="R500" t="s">
        <v>8317</v>
      </c>
      <c r="S500" s="13">
        <f t="shared" si="30"/>
        <v>40900.762141203704</v>
      </c>
      <c r="T500" s="13">
        <f t="shared" si="31"/>
        <v>40858.762141203704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8">
        <f t="shared" si="28"/>
        <v>9.5500000000000002E-2</v>
      </c>
      <c r="P501">
        <f t="shared" si="29"/>
        <v>73.459999999999994</v>
      </c>
      <c r="Q501" t="s">
        <v>8311</v>
      </c>
      <c r="R501" t="s">
        <v>8317</v>
      </c>
      <c r="S501" s="13">
        <f t="shared" si="30"/>
        <v>40098.874305555553</v>
      </c>
      <c r="T501" s="13">
        <f t="shared" si="31"/>
        <v>40043.895462962959</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18">
        <f t="shared" si="28"/>
        <v>3.307692307692308E-2</v>
      </c>
      <c r="P502">
        <f t="shared" si="29"/>
        <v>53.75</v>
      </c>
      <c r="Q502" t="s">
        <v>8311</v>
      </c>
      <c r="R502" t="s">
        <v>8317</v>
      </c>
      <c r="S502" s="13">
        <f t="shared" si="30"/>
        <v>40306.927777777775</v>
      </c>
      <c r="T502" s="13">
        <f t="shared" si="31"/>
        <v>40247.886006944449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18">
        <f t="shared" si="28"/>
        <v>0</v>
      </c>
      <c r="P503" t="e">
        <f t="shared" si="29"/>
        <v>#DIV/0!</v>
      </c>
      <c r="Q503" t="s">
        <v>8311</v>
      </c>
      <c r="R503" t="s">
        <v>8317</v>
      </c>
      <c r="S503" s="13">
        <f t="shared" si="30"/>
        <v>40733.234386574077</v>
      </c>
      <c r="T503" s="13">
        <f t="shared" si="31"/>
        <v>40703.234386574077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8">
        <f t="shared" si="28"/>
        <v>1.15E-2</v>
      </c>
      <c r="P504">
        <f t="shared" si="29"/>
        <v>57.5</v>
      </c>
      <c r="Q504" t="s">
        <v>8311</v>
      </c>
      <c r="R504" t="s">
        <v>8317</v>
      </c>
      <c r="S504" s="13">
        <f t="shared" si="30"/>
        <v>40986.511863425927</v>
      </c>
      <c r="T504" s="13">
        <f t="shared" si="31"/>
        <v>40956.553530092591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18">
        <f t="shared" si="28"/>
        <v>1.7538461538461537E-2</v>
      </c>
      <c r="P505">
        <f t="shared" si="29"/>
        <v>12.67</v>
      </c>
      <c r="Q505" t="s">
        <v>8311</v>
      </c>
      <c r="R505" t="s">
        <v>8317</v>
      </c>
      <c r="S505" s="13">
        <f t="shared" si="30"/>
        <v>42021.526655092588</v>
      </c>
      <c r="T505" s="13">
        <f t="shared" si="31"/>
        <v>41991.526655092588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8">
        <f t="shared" si="28"/>
        <v>1.3673469387755101E-2</v>
      </c>
      <c r="P506">
        <f t="shared" si="29"/>
        <v>67</v>
      </c>
      <c r="Q506" t="s">
        <v>8311</v>
      </c>
      <c r="R506" t="s">
        <v>8317</v>
      </c>
      <c r="S506" s="13">
        <f t="shared" si="30"/>
        <v>41009.941979166666</v>
      </c>
      <c r="T506" s="13">
        <f t="shared" si="31"/>
        <v>40949.98364583333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8">
        <f t="shared" si="28"/>
        <v>4.3333333333333331E-3</v>
      </c>
      <c r="P507">
        <f t="shared" si="29"/>
        <v>3.71</v>
      </c>
      <c r="Q507" t="s">
        <v>8311</v>
      </c>
      <c r="R507" t="s">
        <v>8317</v>
      </c>
      <c r="S507" s="13">
        <f t="shared" si="30"/>
        <v>42363.098217592589</v>
      </c>
      <c r="T507" s="13">
        <f t="shared" si="31"/>
        <v>42318.098217592589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8">
        <f t="shared" si="28"/>
        <v>1.25E-3</v>
      </c>
      <c r="P508">
        <f t="shared" si="29"/>
        <v>250</v>
      </c>
      <c r="Q508" t="s">
        <v>8311</v>
      </c>
      <c r="R508" t="s">
        <v>8317</v>
      </c>
      <c r="S508" s="13">
        <f t="shared" si="30"/>
        <v>41496.552314814813</v>
      </c>
      <c r="T508" s="13">
        <f t="shared" si="31"/>
        <v>41466.552314814813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8">
        <f t="shared" si="28"/>
        <v>3.2000000000000001E-2</v>
      </c>
      <c r="P509">
        <f t="shared" si="29"/>
        <v>64</v>
      </c>
      <c r="Q509" t="s">
        <v>8311</v>
      </c>
      <c r="R509" t="s">
        <v>8317</v>
      </c>
      <c r="S509" s="13">
        <f t="shared" si="30"/>
        <v>41201.958993055552</v>
      </c>
      <c r="T509" s="13">
        <f t="shared" si="31"/>
        <v>41156.958993055552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8">
        <f t="shared" si="28"/>
        <v>8.0000000000000002E-3</v>
      </c>
      <c r="P510">
        <f t="shared" si="29"/>
        <v>133.33000000000001</v>
      </c>
      <c r="Q510" t="s">
        <v>8311</v>
      </c>
      <c r="R510" t="s">
        <v>8317</v>
      </c>
      <c r="S510" s="13">
        <f t="shared" si="30"/>
        <v>41054.593055555553</v>
      </c>
      <c r="T510" s="13">
        <f t="shared" si="31"/>
        <v>40995.024317129632</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18">
        <f t="shared" si="28"/>
        <v>2E-3</v>
      </c>
      <c r="P511">
        <f t="shared" si="29"/>
        <v>10</v>
      </c>
      <c r="Q511" t="s">
        <v>8311</v>
      </c>
      <c r="R511" t="s">
        <v>8317</v>
      </c>
      <c r="S511" s="13">
        <f t="shared" si="30"/>
        <v>42183.631597222222</v>
      </c>
      <c r="T511" s="13">
        <f t="shared" si="31"/>
        <v>42153.631597222222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18">
        <f t="shared" si="28"/>
        <v>0</v>
      </c>
      <c r="P512" t="e">
        <f t="shared" si="29"/>
        <v>#DIV/0!</v>
      </c>
      <c r="Q512" t="s">
        <v>8311</v>
      </c>
      <c r="R512" t="s">
        <v>8317</v>
      </c>
      <c r="S512" s="13">
        <f t="shared" si="30"/>
        <v>42430.176377314812</v>
      </c>
      <c r="T512" s="13">
        <f t="shared" si="31"/>
        <v>42400.176377314812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18">
        <f t="shared" si="28"/>
        <v>0.03</v>
      </c>
      <c r="P513">
        <f t="shared" si="29"/>
        <v>30</v>
      </c>
      <c r="Q513" t="s">
        <v>8311</v>
      </c>
      <c r="R513" t="s">
        <v>8317</v>
      </c>
      <c r="S513" s="13">
        <f t="shared" si="30"/>
        <v>41370.261365740742</v>
      </c>
      <c r="T513" s="13">
        <f t="shared" si="31"/>
        <v>41340.303032407406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18">
        <f t="shared" si="28"/>
        <v>1.3749999999999999E-3</v>
      </c>
      <c r="P514">
        <f t="shared" si="29"/>
        <v>5.5</v>
      </c>
      <c r="Q514" t="s">
        <v>8311</v>
      </c>
      <c r="R514" t="s">
        <v>8317</v>
      </c>
      <c r="S514" s="13">
        <f t="shared" si="30"/>
        <v>42694.783877314811</v>
      </c>
      <c r="T514" s="13">
        <f t="shared" si="31"/>
        <v>42649.742210648154</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8">
        <f t="shared" ref="O515:O578" si="32">E515/D515</f>
        <v>0.13924</v>
      </c>
      <c r="P515">
        <f t="shared" ref="P515:P578" si="33">ROUND((E515/L515),2)</f>
        <v>102.38</v>
      </c>
      <c r="Q515" t="s">
        <v>8311</v>
      </c>
      <c r="R515" t="s">
        <v>8317</v>
      </c>
      <c r="S515" s="13">
        <f t="shared" ref="S515:S578" si="34">(((I515/60)/60)/24)+DATE(1970,1,1)</f>
        <v>42597.291666666672</v>
      </c>
      <c r="T515" s="13">
        <f t="shared" ref="T515:T578" si="35">(((J515/60)/60)/24)+DATE(1970,1,1)</f>
        <v>42552.653993055559</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18">
        <f t="shared" si="32"/>
        <v>3.3333333333333333E-2</v>
      </c>
      <c r="P516">
        <f t="shared" si="33"/>
        <v>16.670000000000002</v>
      </c>
      <c r="Q516" t="s">
        <v>8311</v>
      </c>
      <c r="R516" t="s">
        <v>8317</v>
      </c>
      <c r="S516" s="13">
        <f t="shared" si="34"/>
        <v>41860.613969907405</v>
      </c>
      <c r="T516" s="13">
        <f t="shared" si="35"/>
        <v>41830.613969907405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8">
        <f t="shared" si="32"/>
        <v>0.25413402061855672</v>
      </c>
      <c r="P517">
        <f t="shared" si="33"/>
        <v>725.03</v>
      </c>
      <c r="Q517" t="s">
        <v>8311</v>
      </c>
      <c r="R517" t="s">
        <v>8317</v>
      </c>
      <c r="S517" s="13">
        <f t="shared" si="34"/>
        <v>42367.490752314814</v>
      </c>
      <c r="T517" s="13">
        <f t="shared" si="35"/>
        <v>42327.490752314814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18">
        <f t="shared" si="32"/>
        <v>0</v>
      </c>
      <c r="P518" t="e">
        <f t="shared" si="33"/>
        <v>#DIV/0!</v>
      </c>
      <c r="Q518" t="s">
        <v>8311</v>
      </c>
      <c r="R518" t="s">
        <v>8317</v>
      </c>
      <c r="S518" s="13">
        <f t="shared" si="34"/>
        <v>42151.778703703705</v>
      </c>
      <c r="T518" s="13">
        <f t="shared" si="35"/>
        <v>42091.778703703705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8">
        <f t="shared" si="32"/>
        <v>1.3666666666666667E-2</v>
      </c>
      <c r="P519">
        <f t="shared" si="33"/>
        <v>68.33</v>
      </c>
      <c r="Q519" t="s">
        <v>8311</v>
      </c>
      <c r="R519" t="s">
        <v>8317</v>
      </c>
      <c r="S519" s="13">
        <f t="shared" si="34"/>
        <v>42768.615289351852</v>
      </c>
      <c r="T519" s="13">
        <f t="shared" si="35"/>
        <v>42738.615289351852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18">
        <f t="shared" si="32"/>
        <v>0</v>
      </c>
      <c r="P520" t="e">
        <f t="shared" si="33"/>
        <v>#DIV/0!</v>
      </c>
      <c r="Q520" t="s">
        <v>8311</v>
      </c>
      <c r="R520" t="s">
        <v>8317</v>
      </c>
      <c r="S520" s="13">
        <f t="shared" si="34"/>
        <v>42253.615277777775</v>
      </c>
      <c r="T520" s="13">
        <f t="shared" si="35"/>
        <v>42223.616018518514</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8">
        <f t="shared" si="32"/>
        <v>0.22881426547787684</v>
      </c>
      <c r="P521">
        <f t="shared" si="33"/>
        <v>39.229999999999997</v>
      </c>
      <c r="Q521" t="s">
        <v>8311</v>
      </c>
      <c r="R521" t="s">
        <v>8317</v>
      </c>
      <c r="S521" s="13">
        <f t="shared" si="34"/>
        <v>41248.391446759262</v>
      </c>
      <c r="T521" s="13">
        <f t="shared" si="35"/>
        <v>41218.391446759262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8">
        <f t="shared" si="32"/>
        <v>1.0209999999999999</v>
      </c>
      <c r="P522">
        <f t="shared" si="33"/>
        <v>150.15</v>
      </c>
      <c r="Q522" t="s">
        <v>8318</v>
      </c>
      <c r="R522" t="s">
        <v>8319</v>
      </c>
      <c r="S522" s="13">
        <f t="shared" si="34"/>
        <v>42348.702094907407</v>
      </c>
      <c r="T522" s="13">
        <f t="shared" si="35"/>
        <v>42318.702094907407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8">
        <f t="shared" si="32"/>
        <v>1.0464</v>
      </c>
      <c r="P523">
        <f t="shared" si="33"/>
        <v>93.43</v>
      </c>
      <c r="Q523" t="s">
        <v>8318</v>
      </c>
      <c r="R523" t="s">
        <v>8319</v>
      </c>
      <c r="S523" s="13">
        <f t="shared" si="34"/>
        <v>42675.207638888889</v>
      </c>
      <c r="T523" s="13">
        <f t="shared" si="35"/>
        <v>42646.092812499999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8">
        <f t="shared" si="32"/>
        <v>1.1466666666666667</v>
      </c>
      <c r="P524">
        <f t="shared" si="33"/>
        <v>110.97</v>
      </c>
      <c r="Q524" t="s">
        <v>8318</v>
      </c>
      <c r="R524" t="s">
        <v>8319</v>
      </c>
      <c r="S524" s="13">
        <f t="shared" si="34"/>
        <v>42449.999131944445</v>
      </c>
      <c r="T524" s="13">
        <f t="shared" si="35"/>
        <v>42430.040798611109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8">
        <f t="shared" si="32"/>
        <v>1.206</v>
      </c>
      <c r="P525">
        <f t="shared" si="33"/>
        <v>71.790000000000006</v>
      </c>
      <c r="Q525" t="s">
        <v>8318</v>
      </c>
      <c r="R525" t="s">
        <v>8319</v>
      </c>
      <c r="S525" s="13">
        <f t="shared" si="34"/>
        <v>42268.13282407407</v>
      </c>
      <c r="T525" s="13">
        <f t="shared" si="35"/>
        <v>42238.13282407407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8">
        <f t="shared" si="32"/>
        <v>1.0867285714285715</v>
      </c>
      <c r="P526">
        <f t="shared" si="33"/>
        <v>29.26</v>
      </c>
      <c r="Q526" t="s">
        <v>8318</v>
      </c>
      <c r="R526" t="s">
        <v>8319</v>
      </c>
      <c r="S526" s="13">
        <f t="shared" si="34"/>
        <v>42522.717233796298</v>
      </c>
      <c r="T526" s="13">
        <f t="shared" si="35"/>
        <v>42492.717233796298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8">
        <f t="shared" si="32"/>
        <v>1</v>
      </c>
      <c r="P527">
        <f t="shared" si="33"/>
        <v>1000</v>
      </c>
      <c r="Q527" t="s">
        <v>8318</v>
      </c>
      <c r="R527" t="s">
        <v>8319</v>
      </c>
      <c r="S527" s="13">
        <f t="shared" si="34"/>
        <v>41895.400937500002</v>
      </c>
      <c r="T527" s="13">
        <f t="shared" si="35"/>
        <v>41850.400937500002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8">
        <f t="shared" si="32"/>
        <v>1.1399999999999999</v>
      </c>
      <c r="P528">
        <f t="shared" si="33"/>
        <v>74.349999999999994</v>
      </c>
      <c r="Q528" t="s">
        <v>8318</v>
      </c>
      <c r="R528" t="s">
        <v>8319</v>
      </c>
      <c r="S528" s="13">
        <f t="shared" si="34"/>
        <v>42223.708333333328</v>
      </c>
      <c r="T528" s="13">
        <f t="shared" si="35"/>
        <v>42192.591944444444</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8">
        <f t="shared" si="32"/>
        <v>1.0085</v>
      </c>
      <c r="P529">
        <f t="shared" si="33"/>
        <v>63.83</v>
      </c>
      <c r="Q529" t="s">
        <v>8318</v>
      </c>
      <c r="R529" t="s">
        <v>8319</v>
      </c>
      <c r="S529" s="13">
        <f t="shared" si="34"/>
        <v>42783.670138888891</v>
      </c>
      <c r="T529" s="13">
        <f t="shared" si="35"/>
        <v>42753.205625000002</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8">
        <f t="shared" si="32"/>
        <v>1.1565217391304348</v>
      </c>
      <c r="P530">
        <f t="shared" si="33"/>
        <v>44.33</v>
      </c>
      <c r="Q530" t="s">
        <v>8318</v>
      </c>
      <c r="R530" t="s">
        <v>8319</v>
      </c>
      <c r="S530" s="13">
        <f t="shared" si="34"/>
        <v>42176.888888888891</v>
      </c>
      <c r="T530" s="13">
        <f t="shared" si="35"/>
        <v>42155.920219907406</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8">
        <f t="shared" si="32"/>
        <v>1.3041666666666667</v>
      </c>
      <c r="P531">
        <f t="shared" si="33"/>
        <v>86.94</v>
      </c>
      <c r="Q531" t="s">
        <v>8318</v>
      </c>
      <c r="R531" t="s">
        <v>8319</v>
      </c>
      <c r="S531" s="13">
        <f t="shared" si="34"/>
        <v>42746.208333333328</v>
      </c>
      <c r="T531" s="13">
        <f t="shared" si="35"/>
        <v>42725.031180555554</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8">
        <f t="shared" si="32"/>
        <v>1.0778267254038179</v>
      </c>
      <c r="P532">
        <f t="shared" si="33"/>
        <v>126.55</v>
      </c>
      <c r="Q532" t="s">
        <v>8318</v>
      </c>
      <c r="R532" t="s">
        <v>8319</v>
      </c>
      <c r="S532" s="13">
        <f t="shared" si="34"/>
        <v>42179.083333333328</v>
      </c>
      <c r="T532" s="13">
        <f t="shared" si="35"/>
        <v>42157.591064814813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8">
        <f t="shared" si="32"/>
        <v>1</v>
      </c>
      <c r="P533">
        <f t="shared" si="33"/>
        <v>129.03</v>
      </c>
      <c r="Q533" t="s">
        <v>8318</v>
      </c>
      <c r="R533" t="s">
        <v>8319</v>
      </c>
      <c r="S533" s="13">
        <f t="shared" si="34"/>
        <v>42721.290972222225</v>
      </c>
      <c r="T533" s="13">
        <f t="shared" si="35"/>
        <v>42676.065150462964</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8">
        <f t="shared" si="32"/>
        <v>1.2324999999999999</v>
      </c>
      <c r="P534">
        <f t="shared" si="33"/>
        <v>71.239999999999995</v>
      </c>
      <c r="Q534" t="s">
        <v>8318</v>
      </c>
      <c r="R534" t="s">
        <v>8319</v>
      </c>
      <c r="S534" s="13">
        <f t="shared" si="34"/>
        <v>42503.007037037038</v>
      </c>
      <c r="T534" s="13">
        <f t="shared" si="35"/>
        <v>42473.007037037038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8">
        <f t="shared" si="32"/>
        <v>1.002</v>
      </c>
      <c r="P535">
        <f t="shared" si="33"/>
        <v>117.88</v>
      </c>
      <c r="Q535" t="s">
        <v>8318</v>
      </c>
      <c r="R535" t="s">
        <v>8319</v>
      </c>
      <c r="S535" s="13">
        <f t="shared" si="34"/>
        <v>42506.43478009259</v>
      </c>
      <c r="T535" s="13">
        <f t="shared" si="35"/>
        <v>42482.43478009259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8">
        <f t="shared" si="32"/>
        <v>1.0466666666666666</v>
      </c>
      <c r="P536">
        <f t="shared" si="33"/>
        <v>327.08</v>
      </c>
      <c r="Q536" t="s">
        <v>8318</v>
      </c>
      <c r="R536" t="s">
        <v>8319</v>
      </c>
      <c r="S536" s="13">
        <f t="shared" si="34"/>
        <v>42309.958333333328</v>
      </c>
      <c r="T536" s="13">
        <f t="shared" si="35"/>
        <v>42270.810995370368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8">
        <f t="shared" si="32"/>
        <v>1.0249999999999999</v>
      </c>
      <c r="P537">
        <f t="shared" si="33"/>
        <v>34.75</v>
      </c>
      <c r="Q537" t="s">
        <v>8318</v>
      </c>
      <c r="R537" t="s">
        <v>8319</v>
      </c>
      <c r="S537" s="13">
        <f t="shared" si="34"/>
        <v>42741.545196759253</v>
      </c>
      <c r="T537" s="13">
        <f t="shared" si="35"/>
        <v>42711.545196759253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8">
        <f t="shared" si="32"/>
        <v>1.1825757575757576</v>
      </c>
      <c r="P538">
        <f t="shared" si="33"/>
        <v>100.06</v>
      </c>
      <c r="Q538" t="s">
        <v>8318</v>
      </c>
      <c r="R538" t="s">
        <v>8319</v>
      </c>
      <c r="S538" s="13">
        <f t="shared" si="34"/>
        <v>42219.75</v>
      </c>
      <c r="T538" s="13">
        <f t="shared" si="35"/>
        <v>42179.344988425932</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8">
        <f t="shared" si="32"/>
        <v>1.2050000000000001</v>
      </c>
      <c r="P539">
        <f t="shared" si="33"/>
        <v>40.85</v>
      </c>
      <c r="Q539" t="s">
        <v>8318</v>
      </c>
      <c r="R539" t="s">
        <v>8319</v>
      </c>
      <c r="S539" s="13">
        <f t="shared" si="34"/>
        <v>42312.810081018513</v>
      </c>
      <c r="T539" s="13">
        <f t="shared" si="35"/>
        <v>42282.768414351856</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8">
        <f t="shared" si="32"/>
        <v>3.0242</v>
      </c>
      <c r="P540">
        <f t="shared" si="33"/>
        <v>252.02</v>
      </c>
      <c r="Q540" t="s">
        <v>8318</v>
      </c>
      <c r="R540" t="s">
        <v>8319</v>
      </c>
      <c r="S540" s="13">
        <f t="shared" si="34"/>
        <v>42503.794710648144</v>
      </c>
      <c r="T540" s="13">
        <f t="shared" si="35"/>
        <v>42473.794710648144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8">
        <f t="shared" si="32"/>
        <v>1.00644</v>
      </c>
      <c r="P541">
        <f t="shared" si="33"/>
        <v>25.16</v>
      </c>
      <c r="Q541" t="s">
        <v>8318</v>
      </c>
      <c r="R541" t="s">
        <v>8319</v>
      </c>
      <c r="S541" s="13">
        <f t="shared" si="34"/>
        <v>42556.049849537041</v>
      </c>
      <c r="T541" s="13">
        <f t="shared" si="35"/>
        <v>42535.049849537041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18">
        <f t="shared" si="32"/>
        <v>6.666666666666667E-5</v>
      </c>
      <c r="P542">
        <f t="shared" si="33"/>
        <v>1</v>
      </c>
      <c r="Q542" t="s">
        <v>8320</v>
      </c>
      <c r="R542" t="s">
        <v>8321</v>
      </c>
      <c r="S542" s="13">
        <f t="shared" si="34"/>
        <v>42039.817199074074</v>
      </c>
      <c r="T542" s="13">
        <f t="shared" si="35"/>
        <v>42009.817199074074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18">
        <f t="shared" si="32"/>
        <v>5.5555555555555558E-3</v>
      </c>
      <c r="P543">
        <f t="shared" si="33"/>
        <v>25</v>
      </c>
      <c r="Q543" t="s">
        <v>8320</v>
      </c>
      <c r="R543" t="s">
        <v>8321</v>
      </c>
      <c r="S543" s="13">
        <f t="shared" si="34"/>
        <v>42306.046689814815</v>
      </c>
      <c r="T543" s="13">
        <f t="shared" si="35"/>
        <v>42276.046689814815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18">
        <f t="shared" si="32"/>
        <v>3.9999999999999998E-6</v>
      </c>
      <c r="P544">
        <f t="shared" si="33"/>
        <v>1</v>
      </c>
      <c r="Q544" t="s">
        <v>8320</v>
      </c>
      <c r="R544" t="s">
        <v>8321</v>
      </c>
      <c r="S544" s="13">
        <f t="shared" si="34"/>
        <v>42493.695787037039</v>
      </c>
      <c r="T544" s="13">
        <f t="shared" si="35"/>
        <v>42433.737453703703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18">
        <f t="shared" si="32"/>
        <v>3.1818181818181819E-3</v>
      </c>
      <c r="P545">
        <f t="shared" si="33"/>
        <v>35</v>
      </c>
      <c r="Q545" t="s">
        <v>8320</v>
      </c>
      <c r="R545" t="s">
        <v>8321</v>
      </c>
      <c r="S545" s="13">
        <f t="shared" si="34"/>
        <v>41944.092152777775</v>
      </c>
      <c r="T545" s="13">
        <f t="shared" si="35"/>
        <v>41914.092152777775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18">
        <f t="shared" si="32"/>
        <v>1.2E-2</v>
      </c>
      <c r="P546">
        <f t="shared" si="33"/>
        <v>3</v>
      </c>
      <c r="Q546" t="s">
        <v>8320</v>
      </c>
      <c r="R546" t="s">
        <v>8321</v>
      </c>
      <c r="S546" s="13">
        <f t="shared" si="34"/>
        <v>42555.656944444447</v>
      </c>
      <c r="T546" s="13">
        <f t="shared" si="35"/>
        <v>42525.656944444447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8">
        <f t="shared" si="32"/>
        <v>0.27383999999999997</v>
      </c>
      <c r="P547">
        <f t="shared" si="33"/>
        <v>402.71</v>
      </c>
      <c r="Q547" t="s">
        <v>8320</v>
      </c>
      <c r="R547" t="s">
        <v>8321</v>
      </c>
      <c r="S547" s="13">
        <f t="shared" si="34"/>
        <v>42323.634131944447</v>
      </c>
      <c r="T547" s="13">
        <f t="shared" si="35"/>
        <v>42283.592465277776</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18">
        <f t="shared" si="32"/>
        <v>8.6666666666666663E-4</v>
      </c>
      <c r="P548">
        <f t="shared" si="33"/>
        <v>26</v>
      </c>
      <c r="Q548" t="s">
        <v>8320</v>
      </c>
      <c r="R548" t="s">
        <v>8321</v>
      </c>
      <c r="S548" s="13">
        <f t="shared" si="34"/>
        <v>42294.667997685188</v>
      </c>
      <c r="T548" s="13">
        <f t="shared" si="35"/>
        <v>42249.667997685188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18">
        <f t="shared" si="32"/>
        <v>0</v>
      </c>
      <c r="P549" t="e">
        <f t="shared" si="33"/>
        <v>#DIV/0!</v>
      </c>
      <c r="Q549" t="s">
        <v>8320</v>
      </c>
      <c r="R549" t="s">
        <v>8321</v>
      </c>
      <c r="S549" s="13">
        <f t="shared" si="34"/>
        <v>42410.696342592593</v>
      </c>
      <c r="T549" s="13">
        <f t="shared" si="35"/>
        <v>42380.696342592593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18">
        <f t="shared" si="32"/>
        <v>8.9999999999999998E-4</v>
      </c>
      <c r="P550">
        <f t="shared" si="33"/>
        <v>9</v>
      </c>
      <c r="Q550" t="s">
        <v>8320</v>
      </c>
      <c r="R550" t="s">
        <v>8321</v>
      </c>
      <c r="S550" s="13">
        <f t="shared" si="34"/>
        <v>42306.903333333335</v>
      </c>
      <c r="T550" s="13">
        <f t="shared" si="35"/>
        <v>42276.903333333335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18">
        <f t="shared" si="32"/>
        <v>2.7199999999999998E-2</v>
      </c>
      <c r="P551">
        <f t="shared" si="33"/>
        <v>8.5</v>
      </c>
      <c r="Q551" t="s">
        <v>8320</v>
      </c>
      <c r="R551" t="s">
        <v>8321</v>
      </c>
      <c r="S551" s="13">
        <f t="shared" si="34"/>
        <v>42193.636828703704</v>
      </c>
      <c r="T551" s="13">
        <f t="shared" si="35"/>
        <v>42163.636828703704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18">
        <f t="shared" si="32"/>
        <v>7.0000000000000001E-3</v>
      </c>
      <c r="P552">
        <f t="shared" si="33"/>
        <v>8.75</v>
      </c>
      <c r="Q552" t="s">
        <v>8320</v>
      </c>
      <c r="R552" t="s">
        <v>8321</v>
      </c>
      <c r="S552" s="13">
        <f t="shared" si="34"/>
        <v>42766.208333333328</v>
      </c>
      <c r="T552" s="13">
        <f t="shared" si="35"/>
        <v>42753.678761574076</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8">
        <f t="shared" si="32"/>
        <v>5.0413333333333331E-2</v>
      </c>
      <c r="P553">
        <f t="shared" si="33"/>
        <v>135.04</v>
      </c>
      <c r="Q553" t="s">
        <v>8320</v>
      </c>
      <c r="R553" t="s">
        <v>8321</v>
      </c>
      <c r="S553" s="13">
        <f t="shared" si="34"/>
        <v>42217.745138888888</v>
      </c>
      <c r="T553" s="13">
        <f t="shared" si="35"/>
        <v>42173.275740740741</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18">
        <f t="shared" si="32"/>
        <v>0</v>
      </c>
      <c r="P554" t="e">
        <f t="shared" si="33"/>
        <v>#DIV/0!</v>
      </c>
      <c r="Q554" t="s">
        <v>8320</v>
      </c>
      <c r="R554" t="s">
        <v>8321</v>
      </c>
      <c r="S554" s="13">
        <f t="shared" si="34"/>
        <v>42378.616851851853</v>
      </c>
      <c r="T554" s="13">
        <f t="shared" si="35"/>
        <v>42318.616851851853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8">
        <f t="shared" si="32"/>
        <v>4.9199999999999999E-3</v>
      </c>
      <c r="P555">
        <f t="shared" si="33"/>
        <v>20.5</v>
      </c>
      <c r="Q555" t="s">
        <v>8320</v>
      </c>
      <c r="R555" t="s">
        <v>8321</v>
      </c>
      <c r="S555" s="13">
        <f t="shared" si="34"/>
        <v>41957.761469907404</v>
      </c>
      <c r="T555" s="13">
        <f t="shared" si="35"/>
        <v>41927.71980324074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8">
        <f t="shared" si="32"/>
        <v>0.36589147286821705</v>
      </c>
      <c r="P556">
        <f t="shared" si="33"/>
        <v>64.36</v>
      </c>
      <c r="Q556" t="s">
        <v>8320</v>
      </c>
      <c r="R556" t="s">
        <v>8321</v>
      </c>
      <c r="S556" s="13">
        <f t="shared" si="34"/>
        <v>41931.684861111113</v>
      </c>
      <c r="T556" s="13">
        <f t="shared" si="35"/>
        <v>41901.684861111113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18">
        <f t="shared" si="32"/>
        <v>0</v>
      </c>
      <c r="P557" t="e">
        <f t="shared" si="33"/>
        <v>#DIV/0!</v>
      </c>
      <c r="Q557" t="s">
        <v>8320</v>
      </c>
      <c r="R557" t="s">
        <v>8321</v>
      </c>
      <c r="S557" s="13">
        <f t="shared" si="34"/>
        <v>42533.353506944448</v>
      </c>
      <c r="T557" s="13">
        <f t="shared" si="35"/>
        <v>42503.353506944448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18">
        <f t="shared" si="32"/>
        <v>2.5000000000000001E-2</v>
      </c>
      <c r="P558">
        <f t="shared" si="33"/>
        <v>200</v>
      </c>
      <c r="Q558" t="s">
        <v>8320</v>
      </c>
      <c r="R558" t="s">
        <v>8321</v>
      </c>
      <c r="S558" s="13">
        <f t="shared" si="34"/>
        <v>42375.860150462962</v>
      </c>
      <c r="T558" s="13">
        <f t="shared" si="35"/>
        <v>42345.860150462962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8">
        <f t="shared" si="32"/>
        <v>9.1066666666666674E-3</v>
      </c>
      <c r="P559">
        <f t="shared" si="33"/>
        <v>68.3</v>
      </c>
      <c r="Q559" t="s">
        <v>8320</v>
      </c>
      <c r="R559" t="s">
        <v>8321</v>
      </c>
      <c r="S559" s="13">
        <f t="shared" si="34"/>
        <v>42706.983831018515</v>
      </c>
      <c r="T559" s="13">
        <f t="shared" si="35"/>
        <v>42676.942164351851</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18">
        <f t="shared" si="32"/>
        <v>0</v>
      </c>
      <c r="P560" t="e">
        <f t="shared" si="33"/>
        <v>#DIV/0!</v>
      </c>
      <c r="Q560" t="s">
        <v>8320</v>
      </c>
      <c r="R560" t="s">
        <v>8321</v>
      </c>
      <c r="S560" s="13">
        <f t="shared" si="34"/>
        <v>42087.841493055559</v>
      </c>
      <c r="T560" s="13">
        <f t="shared" si="35"/>
        <v>42057.883159722223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8">
        <f t="shared" si="32"/>
        <v>2.0833333333333335E-4</v>
      </c>
      <c r="P561">
        <f t="shared" si="33"/>
        <v>50</v>
      </c>
      <c r="Q561" t="s">
        <v>8320</v>
      </c>
      <c r="R561" t="s">
        <v>8321</v>
      </c>
      <c r="S561" s="13">
        <f t="shared" si="34"/>
        <v>42351.283101851848</v>
      </c>
      <c r="T561" s="13">
        <f t="shared" si="35"/>
        <v>42321.283101851848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8">
        <f t="shared" si="32"/>
        <v>1.2E-4</v>
      </c>
      <c r="P562">
        <f t="shared" si="33"/>
        <v>4</v>
      </c>
      <c r="Q562" t="s">
        <v>8320</v>
      </c>
      <c r="R562" t="s">
        <v>8321</v>
      </c>
      <c r="S562" s="13">
        <f t="shared" si="34"/>
        <v>41990.771354166667</v>
      </c>
      <c r="T562" s="13">
        <f t="shared" si="35"/>
        <v>41960.771354166667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18">
        <f t="shared" si="32"/>
        <v>3.6666666666666666E-3</v>
      </c>
      <c r="P563">
        <f t="shared" si="33"/>
        <v>27.5</v>
      </c>
      <c r="Q563" t="s">
        <v>8320</v>
      </c>
      <c r="R563" t="s">
        <v>8321</v>
      </c>
      <c r="S563" s="13">
        <f t="shared" si="34"/>
        <v>42303.658715277779</v>
      </c>
      <c r="T563" s="13">
        <f t="shared" si="35"/>
        <v>42268.658715277779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18">
        <f t="shared" si="32"/>
        <v>0</v>
      </c>
      <c r="P564" t="e">
        <f t="shared" si="33"/>
        <v>#DIV/0!</v>
      </c>
      <c r="Q564" t="s">
        <v>8320</v>
      </c>
      <c r="R564" t="s">
        <v>8321</v>
      </c>
      <c r="S564" s="13">
        <f t="shared" si="34"/>
        <v>42722.389062500006</v>
      </c>
      <c r="T564" s="13">
        <f t="shared" si="35"/>
        <v>42692.389062500006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18">
        <f t="shared" si="32"/>
        <v>9.0666666666666662E-4</v>
      </c>
      <c r="P565">
        <f t="shared" si="33"/>
        <v>34</v>
      </c>
      <c r="Q565" t="s">
        <v>8320</v>
      </c>
      <c r="R565" t="s">
        <v>8321</v>
      </c>
      <c r="S565" s="13">
        <f t="shared" si="34"/>
        <v>42052.069988425923</v>
      </c>
      <c r="T565" s="13">
        <f t="shared" si="35"/>
        <v>42022.069988425923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18">
        <f t="shared" si="32"/>
        <v>5.5555555555555558E-5</v>
      </c>
      <c r="P566">
        <f t="shared" si="33"/>
        <v>1</v>
      </c>
      <c r="Q566" t="s">
        <v>8320</v>
      </c>
      <c r="R566" t="s">
        <v>8321</v>
      </c>
      <c r="S566" s="13">
        <f t="shared" si="34"/>
        <v>42441.942997685182</v>
      </c>
      <c r="T566" s="13">
        <f t="shared" si="35"/>
        <v>42411.942997685182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18">
        <f t="shared" si="32"/>
        <v>0</v>
      </c>
      <c r="P567" t="e">
        <f t="shared" si="33"/>
        <v>#DIV/0!</v>
      </c>
      <c r="Q567" t="s">
        <v>8320</v>
      </c>
      <c r="R567" t="s">
        <v>8321</v>
      </c>
      <c r="S567" s="13">
        <f t="shared" si="34"/>
        <v>42195.785289351858</v>
      </c>
      <c r="T567" s="13">
        <f t="shared" si="35"/>
        <v>42165.785289351858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18">
        <f t="shared" si="32"/>
        <v>2.0000000000000001E-4</v>
      </c>
      <c r="P568">
        <f t="shared" si="33"/>
        <v>1</v>
      </c>
      <c r="Q568" t="s">
        <v>8320</v>
      </c>
      <c r="R568" t="s">
        <v>8321</v>
      </c>
      <c r="S568" s="13">
        <f t="shared" si="34"/>
        <v>42565.68440972222</v>
      </c>
      <c r="T568" s="13">
        <f t="shared" si="35"/>
        <v>42535.68440972222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18">
        <f t="shared" si="32"/>
        <v>0</v>
      </c>
      <c r="P569" t="e">
        <f t="shared" si="33"/>
        <v>#DIV/0!</v>
      </c>
      <c r="Q569" t="s">
        <v>8320</v>
      </c>
      <c r="R569" t="s">
        <v>8321</v>
      </c>
      <c r="S569" s="13">
        <f t="shared" si="34"/>
        <v>42005.842523148152</v>
      </c>
      <c r="T569" s="13">
        <f t="shared" si="35"/>
        <v>41975.842523148152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8">
        <f t="shared" si="32"/>
        <v>0.01</v>
      </c>
      <c r="P570">
        <f t="shared" si="33"/>
        <v>49</v>
      </c>
      <c r="Q570" t="s">
        <v>8320</v>
      </c>
      <c r="R570" t="s">
        <v>8321</v>
      </c>
      <c r="S570" s="13">
        <f t="shared" si="34"/>
        <v>42385.458333333328</v>
      </c>
      <c r="T570" s="13">
        <f t="shared" si="35"/>
        <v>42348.9215625</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18">
        <f t="shared" si="32"/>
        <v>8.0000000000000002E-3</v>
      </c>
      <c r="P571">
        <f t="shared" si="33"/>
        <v>20</v>
      </c>
      <c r="Q571" t="s">
        <v>8320</v>
      </c>
      <c r="R571" t="s">
        <v>8321</v>
      </c>
      <c r="S571" s="13">
        <f t="shared" si="34"/>
        <v>42370.847361111111</v>
      </c>
      <c r="T571" s="13">
        <f t="shared" si="35"/>
        <v>42340.847361111111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8">
        <f t="shared" si="32"/>
        <v>1.6705882352941177E-3</v>
      </c>
      <c r="P572">
        <f t="shared" si="33"/>
        <v>142</v>
      </c>
      <c r="Q572" t="s">
        <v>8320</v>
      </c>
      <c r="R572" t="s">
        <v>8321</v>
      </c>
      <c r="S572" s="13">
        <f t="shared" si="34"/>
        <v>42418.798252314817</v>
      </c>
      <c r="T572" s="13">
        <f t="shared" si="35"/>
        <v>42388.798252314817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8">
        <f t="shared" si="32"/>
        <v>4.2399999999999998E-3</v>
      </c>
      <c r="P573">
        <f t="shared" si="33"/>
        <v>53</v>
      </c>
      <c r="Q573" t="s">
        <v>8320</v>
      </c>
      <c r="R573" t="s">
        <v>8321</v>
      </c>
      <c r="S573" s="13">
        <f t="shared" si="34"/>
        <v>42212.165972222225</v>
      </c>
      <c r="T573" s="13">
        <f t="shared" si="35"/>
        <v>42192.816238425927</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18">
        <f t="shared" si="32"/>
        <v>0</v>
      </c>
      <c r="P574" t="e">
        <f t="shared" si="33"/>
        <v>#DIV/0!</v>
      </c>
      <c r="Q574" t="s">
        <v>8320</v>
      </c>
      <c r="R574" t="s">
        <v>8321</v>
      </c>
      <c r="S574" s="13">
        <f t="shared" si="34"/>
        <v>42312.757962962962</v>
      </c>
      <c r="T574" s="13">
        <f t="shared" si="35"/>
        <v>42282.71629629629</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8">
        <f t="shared" si="32"/>
        <v>3.892538925389254E-3</v>
      </c>
      <c r="P575">
        <f t="shared" si="33"/>
        <v>38.44</v>
      </c>
      <c r="Q575" t="s">
        <v>8320</v>
      </c>
      <c r="R575" t="s">
        <v>8321</v>
      </c>
      <c r="S575" s="13">
        <f t="shared" si="34"/>
        <v>42022.05</v>
      </c>
      <c r="T575" s="13">
        <f t="shared" si="35"/>
        <v>41963.050127314811</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18">
        <f t="shared" si="32"/>
        <v>7.1556350626118068E-3</v>
      </c>
      <c r="P576">
        <f t="shared" si="33"/>
        <v>20</v>
      </c>
      <c r="Q576" t="s">
        <v>8320</v>
      </c>
      <c r="R576" t="s">
        <v>8321</v>
      </c>
      <c r="S576" s="13">
        <f t="shared" si="34"/>
        <v>42662.443368055552</v>
      </c>
      <c r="T576" s="13">
        <f t="shared" si="35"/>
        <v>42632.443368055552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8">
        <f t="shared" si="32"/>
        <v>4.3166666666666666E-3</v>
      </c>
      <c r="P577">
        <f t="shared" si="33"/>
        <v>64.75</v>
      </c>
      <c r="Q577" t="s">
        <v>8320</v>
      </c>
      <c r="R577" t="s">
        <v>8321</v>
      </c>
      <c r="S577" s="13">
        <f t="shared" si="34"/>
        <v>42168.692627314813</v>
      </c>
      <c r="T577" s="13">
        <f t="shared" si="35"/>
        <v>42138.692627314813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18">
        <f t="shared" si="32"/>
        <v>1.2500000000000001E-5</v>
      </c>
      <c r="P578">
        <f t="shared" si="33"/>
        <v>1</v>
      </c>
      <c r="Q578" t="s">
        <v>8320</v>
      </c>
      <c r="R578" t="s">
        <v>8321</v>
      </c>
      <c r="S578" s="13">
        <f t="shared" si="34"/>
        <v>42091.43</v>
      </c>
      <c r="T578" s="13">
        <f t="shared" si="35"/>
        <v>42031.471666666665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18">
        <f t="shared" ref="O579:O642" si="36">E579/D579</f>
        <v>2E-3</v>
      </c>
      <c r="P579">
        <f t="shared" ref="P579:P642" si="37">ROUND((E579/L579),2)</f>
        <v>10</v>
      </c>
      <c r="Q579" t="s">
        <v>8320</v>
      </c>
      <c r="R579" t="s">
        <v>8321</v>
      </c>
      <c r="S579" s="13">
        <f t="shared" ref="S579:S642" si="38">(((I579/60)/60)/24)+DATE(1970,1,1)</f>
        <v>42510.589143518519</v>
      </c>
      <c r="T579" s="13">
        <f t="shared" ref="T579:T642" si="39">(((J579/60)/60)/24)+DATE(1970,1,1)</f>
        <v>42450.589143518519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8">
        <f t="shared" si="36"/>
        <v>1.12E-4</v>
      </c>
      <c r="P580">
        <f t="shared" si="37"/>
        <v>2</v>
      </c>
      <c r="Q580" t="s">
        <v>8320</v>
      </c>
      <c r="R580" t="s">
        <v>8321</v>
      </c>
      <c r="S580" s="13">
        <f t="shared" si="38"/>
        <v>42254.578622685185</v>
      </c>
      <c r="T580" s="13">
        <f t="shared" si="39"/>
        <v>42230.578622685185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8">
        <f t="shared" si="36"/>
        <v>1.4583333333333334E-2</v>
      </c>
      <c r="P581">
        <f t="shared" si="37"/>
        <v>35</v>
      </c>
      <c r="Q581" t="s">
        <v>8320</v>
      </c>
      <c r="R581" t="s">
        <v>8321</v>
      </c>
      <c r="S581" s="13">
        <f t="shared" si="38"/>
        <v>41998.852118055554</v>
      </c>
      <c r="T581" s="13">
        <f t="shared" si="39"/>
        <v>41968.852118055554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18">
        <f t="shared" si="36"/>
        <v>3.3333333333333332E-4</v>
      </c>
      <c r="P582">
        <f t="shared" si="37"/>
        <v>1</v>
      </c>
      <c r="Q582" t="s">
        <v>8320</v>
      </c>
      <c r="R582" t="s">
        <v>8321</v>
      </c>
      <c r="S582" s="13">
        <f t="shared" si="38"/>
        <v>42635.908182870371</v>
      </c>
      <c r="T582" s="13">
        <f t="shared" si="39"/>
        <v>42605.908182870371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18">
        <f t="shared" si="36"/>
        <v>0</v>
      </c>
      <c r="P583" t="e">
        <f t="shared" si="37"/>
        <v>#DIV/0!</v>
      </c>
      <c r="Q583" t="s">
        <v>8320</v>
      </c>
      <c r="R583" t="s">
        <v>8321</v>
      </c>
      <c r="S583" s="13">
        <f t="shared" si="38"/>
        <v>42218.012777777782</v>
      </c>
      <c r="T583" s="13">
        <f t="shared" si="39"/>
        <v>42188.012777777782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18">
        <f t="shared" si="36"/>
        <v>0</v>
      </c>
      <c r="P584" t="e">
        <f t="shared" si="37"/>
        <v>#DIV/0!</v>
      </c>
      <c r="Q584" t="s">
        <v>8320</v>
      </c>
      <c r="R584" t="s">
        <v>8321</v>
      </c>
      <c r="S584" s="13">
        <f t="shared" si="38"/>
        <v>42078.75</v>
      </c>
      <c r="T584" s="13">
        <f t="shared" si="39"/>
        <v>42055.739803240736</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18">
        <f t="shared" si="36"/>
        <v>1.1111111111111112E-4</v>
      </c>
      <c r="P585">
        <f t="shared" si="37"/>
        <v>1</v>
      </c>
      <c r="Q585" t="s">
        <v>8320</v>
      </c>
      <c r="R585" t="s">
        <v>8321</v>
      </c>
      <c r="S585" s="13">
        <f t="shared" si="38"/>
        <v>42082.896840277783</v>
      </c>
      <c r="T585" s="13">
        <f t="shared" si="39"/>
        <v>42052.93850694444</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18">
        <f t="shared" si="36"/>
        <v>0.01</v>
      </c>
      <c r="P586">
        <f t="shared" si="37"/>
        <v>5</v>
      </c>
      <c r="Q586" t="s">
        <v>8320</v>
      </c>
      <c r="R586" t="s">
        <v>8321</v>
      </c>
      <c r="S586" s="13">
        <f t="shared" si="38"/>
        <v>42079.674953703703</v>
      </c>
      <c r="T586" s="13">
        <f t="shared" si="39"/>
        <v>42049.716620370367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18">
        <f t="shared" si="36"/>
        <v>0</v>
      </c>
      <c r="P587" t="e">
        <f t="shared" si="37"/>
        <v>#DIV/0!</v>
      </c>
      <c r="Q587" t="s">
        <v>8320</v>
      </c>
      <c r="R587" t="s">
        <v>8321</v>
      </c>
      <c r="S587" s="13">
        <f t="shared" si="38"/>
        <v>42339</v>
      </c>
      <c r="T587" s="13">
        <f t="shared" si="39"/>
        <v>42283.3909375</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18">
        <f t="shared" si="36"/>
        <v>5.5999999999999999E-3</v>
      </c>
      <c r="P588">
        <f t="shared" si="37"/>
        <v>14</v>
      </c>
      <c r="Q588" t="s">
        <v>8320</v>
      </c>
      <c r="R588" t="s">
        <v>8321</v>
      </c>
      <c r="S588" s="13">
        <f t="shared" si="38"/>
        <v>42050.854247685187</v>
      </c>
      <c r="T588" s="13">
        <f t="shared" si="39"/>
        <v>42020.854247685187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8">
        <f t="shared" si="36"/>
        <v>9.0833333333333335E-2</v>
      </c>
      <c r="P589">
        <f t="shared" si="37"/>
        <v>389.29</v>
      </c>
      <c r="Q589" t="s">
        <v>8320</v>
      </c>
      <c r="R589" t="s">
        <v>8321</v>
      </c>
      <c r="S589" s="13">
        <f t="shared" si="38"/>
        <v>42110.757326388892</v>
      </c>
      <c r="T589" s="13">
        <f t="shared" si="39"/>
        <v>42080.757326388892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18">
        <f t="shared" si="36"/>
        <v>3.3444444444444443E-2</v>
      </c>
      <c r="P590">
        <f t="shared" si="37"/>
        <v>150.5</v>
      </c>
      <c r="Q590" t="s">
        <v>8320</v>
      </c>
      <c r="R590" t="s">
        <v>8321</v>
      </c>
      <c r="S590" s="13">
        <f t="shared" si="38"/>
        <v>42691.811180555553</v>
      </c>
      <c r="T590" s="13">
        <f t="shared" si="39"/>
        <v>42631.769513888896</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18">
        <f t="shared" si="36"/>
        <v>1.3333333333333334E-4</v>
      </c>
      <c r="P591">
        <f t="shared" si="37"/>
        <v>1</v>
      </c>
      <c r="Q591" t="s">
        <v>8320</v>
      </c>
      <c r="R591" t="s">
        <v>8321</v>
      </c>
      <c r="S591" s="13">
        <f t="shared" si="38"/>
        <v>42193.614571759259</v>
      </c>
      <c r="T591" s="13">
        <f t="shared" si="39"/>
        <v>42178.614571759259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18">
        <f t="shared" si="36"/>
        <v>4.4600000000000001E-2</v>
      </c>
      <c r="P592">
        <f t="shared" si="37"/>
        <v>24.78</v>
      </c>
      <c r="Q592" t="s">
        <v>8320</v>
      </c>
      <c r="R592" t="s">
        <v>8321</v>
      </c>
      <c r="S592" s="13">
        <f t="shared" si="38"/>
        <v>42408.542361111111</v>
      </c>
      <c r="T592" s="13">
        <f t="shared" si="39"/>
        <v>42377.554756944446</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8">
        <f t="shared" si="36"/>
        <v>6.0999999999999997E-4</v>
      </c>
      <c r="P593">
        <f t="shared" si="37"/>
        <v>30.5</v>
      </c>
      <c r="Q593" t="s">
        <v>8320</v>
      </c>
      <c r="R593" t="s">
        <v>8321</v>
      </c>
      <c r="S593" s="13">
        <f t="shared" si="38"/>
        <v>42207.543171296296</v>
      </c>
      <c r="T593" s="13">
        <f t="shared" si="39"/>
        <v>42177.543171296296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18">
        <f t="shared" si="36"/>
        <v>3.3333333333333333E-2</v>
      </c>
      <c r="P594">
        <f t="shared" si="37"/>
        <v>250</v>
      </c>
      <c r="Q594" t="s">
        <v>8320</v>
      </c>
      <c r="R594" t="s">
        <v>8321</v>
      </c>
      <c r="S594" s="13">
        <f t="shared" si="38"/>
        <v>41976.232175925921</v>
      </c>
      <c r="T594" s="13">
        <f t="shared" si="39"/>
        <v>41946.232175925928</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18">
        <f t="shared" si="36"/>
        <v>0.23</v>
      </c>
      <c r="P595">
        <f t="shared" si="37"/>
        <v>16.43</v>
      </c>
      <c r="Q595" t="s">
        <v>8320</v>
      </c>
      <c r="R595" t="s">
        <v>8321</v>
      </c>
      <c r="S595" s="13">
        <f t="shared" si="38"/>
        <v>42100.635937500003</v>
      </c>
      <c r="T595" s="13">
        <f t="shared" si="39"/>
        <v>42070.677604166667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18">
        <f t="shared" si="36"/>
        <v>1.0399999999999999E-3</v>
      </c>
      <c r="P596">
        <f t="shared" si="37"/>
        <v>13</v>
      </c>
      <c r="Q596" t="s">
        <v>8320</v>
      </c>
      <c r="R596" t="s">
        <v>8321</v>
      </c>
      <c r="S596" s="13">
        <f t="shared" si="38"/>
        <v>42476.780162037037</v>
      </c>
      <c r="T596" s="13">
        <f t="shared" si="39"/>
        <v>42446.780162037037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8">
        <f t="shared" si="36"/>
        <v>4.2599999999999999E-3</v>
      </c>
      <c r="P597">
        <f t="shared" si="37"/>
        <v>53.25</v>
      </c>
      <c r="Q597" t="s">
        <v>8320</v>
      </c>
      <c r="R597" t="s">
        <v>8321</v>
      </c>
      <c r="S597" s="13">
        <f t="shared" si="38"/>
        <v>42128.069884259254</v>
      </c>
      <c r="T597" s="13">
        <f t="shared" si="39"/>
        <v>42083.069884259254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18">
        <f t="shared" si="36"/>
        <v>2.9999999999999997E-4</v>
      </c>
      <c r="P598">
        <f t="shared" si="37"/>
        <v>3</v>
      </c>
      <c r="Q598" t="s">
        <v>8320</v>
      </c>
      <c r="R598" t="s">
        <v>8321</v>
      </c>
      <c r="S598" s="13">
        <f t="shared" si="38"/>
        <v>42676.896898148145</v>
      </c>
      <c r="T598" s="13">
        <f t="shared" si="39"/>
        <v>42646.896898148145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18">
        <f t="shared" si="36"/>
        <v>2.6666666666666666E-3</v>
      </c>
      <c r="P599">
        <f t="shared" si="37"/>
        <v>10</v>
      </c>
      <c r="Q599" t="s">
        <v>8320</v>
      </c>
      <c r="R599" t="s">
        <v>8321</v>
      </c>
      <c r="S599" s="13">
        <f t="shared" si="38"/>
        <v>42582.666666666672</v>
      </c>
      <c r="T599" s="13">
        <f t="shared" si="39"/>
        <v>42545.705266203702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18">
        <f t="shared" si="36"/>
        <v>0.34</v>
      </c>
      <c r="P600">
        <f t="shared" si="37"/>
        <v>121.43</v>
      </c>
      <c r="Q600" t="s">
        <v>8320</v>
      </c>
      <c r="R600" t="s">
        <v>8321</v>
      </c>
      <c r="S600" s="13">
        <f t="shared" si="38"/>
        <v>41978.00209490741</v>
      </c>
      <c r="T600" s="13">
        <f t="shared" si="39"/>
        <v>41948.00209490741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18">
        <f t="shared" si="36"/>
        <v>6.2E-4</v>
      </c>
      <c r="P601">
        <f t="shared" si="37"/>
        <v>15.5</v>
      </c>
      <c r="Q601" t="s">
        <v>8320</v>
      </c>
      <c r="R601" t="s">
        <v>8321</v>
      </c>
      <c r="S601" s="13">
        <f t="shared" si="38"/>
        <v>42071.636111111111</v>
      </c>
      <c r="T601" s="13">
        <f t="shared" si="39"/>
        <v>42047.812523148154</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18">
        <f t="shared" si="36"/>
        <v>0.02</v>
      </c>
      <c r="P602">
        <f t="shared" si="37"/>
        <v>100</v>
      </c>
      <c r="Q602" t="s">
        <v>8320</v>
      </c>
      <c r="R602" t="s">
        <v>8321</v>
      </c>
      <c r="S602" s="13">
        <f t="shared" si="38"/>
        <v>42133.798171296294</v>
      </c>
      <c r="T602" s="13">
        <f t="shared" si="39"/>
        <v>42073.798171296294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8">
        <f t="shared" si="36"/>
        <v>1.4E-2</v>
      </c>
      <c r="P603">
        <f t="shared" si="37"/>
        <v>23.33</v>
      </c>
      <c r="Q603" t="s">
        <v>8320</v>
      </c>
      <c r="R603" t="s">
        <v>8321</v>
      </c>
      <c r="S603" s="13">
        <f t="shared" si="38"/>
        <v>41999.858090277776</v>
      </c>
      <c r="T603" s="13">
        <f t="shared" si="39"/>
        <v>41969.858090277776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18">
        <f t="shared" si="36"/>
        <v>0</v>
      </c>
      <c r="P604" t="e">
        <f t="shared" si="37"/>
        <v>#DIV/0!</v>
      </c>
      <c r="Q604" t="s">
        <v>8320</v>
      </c>
      <c r="R604" t="s">
        <v>8321</v>
      </c>
      <c r="S604" s="13">
        <f t="shared" si="38"/>
        <v>42173.79415509259</v>
      </c>
      <c r="T604" s="13">
        <f t="shared" si="39"/>
        <v>42143.79415509259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8">
        <f t="shared" si="36"/>
        <v>3.9334666666666664E-2</v>
      </c>
      <c r="P605">
        <f t="shared" si="37"/>
        <v>45.39</v>
      </c>
      <c r="Q605" t="s">
        <v>8320</v>
      </c>
      <c r="R605" t="s">
        <v>8321</v>
      </c>
      <c r="S605" s="13">
        <f t="shared" si="38"/>
        <v>41865.639155092591</v>
      </c>
      <c r="T605" s="13">
        <f t="shared" si="39"/>
        <v>41835.639155092591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18">
        <f t="shared" si="36"/>
        <v>0</v>
      </c>
      <c r="P606" t="e">
        <f t="shared" si="37"/>
        <v>#DIV/0!</v>
      </c>
      <c r="Q606" t="s">
        <v>8320</v>
      </c>
      <c r="R606" t="s">
        <v>8321</v>
      </c>
      <c r="S606" s="13">
        <f t="shared" si="38"/>
        <v>41879.035370370373</v>
      </c>
      <c r="T606" s="13">
        <f t="shared" si="39"/>
        <v>41849.035370370373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18">
        <f t="shared" si="36"/>
        <v>2.6200000000000001E-2</v>
      </c>
      <c r="P607">
        <f t="shared" si="37"/>
        <v>16.38</v>
      </c>
      <c r="Q607" t="s">
        <v>8320</v>
      </c>
      <c r="R607" t="s">
        <v>8321</v>
      </c>
      <c r="S607" s="13">
        <f t="shared" si="38"/>
        <v>42239.357731481476</v>
      </c>
      <c r="T607" s="13">
        <f t="shared" si="39"/>
        <v>42194.357731481476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18">
        <f t="shared" si="36"/>
        <v>2E-3</v>
      </c>
      <c r="P608">
        <f t="shared" si="37"/>
        <v>10</v>
      </c>
      <c r="Q608" t="s">
        <v>8320</v>
      </c>
      <c r="R608" t="s">
        <v>8321</v>
      </c>
      <c r="S608" s="13">
        <f t="shared" si="38"/>
        <v>42148.625</v>
      </c>
      <c r="T608" s="13">
        <f t="shared" si="39"/>
        <v>42102.650567129633</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18">
        <f t="shared" si="36"/>
        <v>0</v>
      </c>
      <c r="P609" t="e">
        <f t="shared" si="37"/>
        <v>#DIV/0!</v>
      </c>
      <c r="Q609" t="s">
        <v>8320</v>
      </c>
      <c r="R609" t="s">
        <v>8321</v>
      </c>
      <c r="S609" s="13">
        <f t="shared" si="38"/>
        <v>42330.867314814815</v>
      </c>
      <c r="T609" s="13">
        <f t="shared" si="39"/>
        <v>42300.825648148151</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8">
        <f t="shared" si="36"/>
        <v>9.7400000000000004E-3</v>
      </c>
      <c r="P610">
        <f t="shared" si="37"/>
        <v>292.2</v>
      </c>
      <c r="Q610" t="s">
        <v>8320</v>
      </c>
      <c r="R610" t="s">
        <v>8321</v>
      </c>
      <c r="S610" s="13">
        <f t="shared" si="38"/>
        <v>42170.921064814815</v>
      </c>
      <c r="T610" s="13">
        <f t="shared" si="39"/>
        <v>42140.921064814815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18">
        <f t="shared" si="36"/>
        <v>6.41025641025641E-3</v>
      </c>
      <c r="P611">
        <f t="shared" si="37"/>
        <v>5</v>
      </c>
      <c r="Q611" t="s">
        <v>8320</v>
      </c>
      <c r="R611" t="s">
        <v>8321</v>
      </c>
      <c r="S611" s="13">
        <f t="shared" si="38"/>
        <v>42337.075740740736</v>
      </c>
      <c r="T611" s="13">
        <f t="shared" si="39"/>
        <v>42307.034074074079</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18">
        <f t="shared" si="36"/>
        <v>0</v>
      </c>
      <c r="P612" t="e">
        <f t="shared" si="37"/>
        <v>#DIV/0!</v>
      </c>
      <c r="Q612" t="s">
        <v>8320</v>
      </c>
      <c r="R612" t="s">
        <v>8321</v>
      </c>
      <c r="S612" s="13">
        <f t="shared" si="38"/>
        <v>42116.83085648148</v>
      </c>
      <c r="T612" s="13">
        <f t="shared" si="39"/>
        <v>42086.83085648148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18">
        <f t="shared" si="36"/>
        <v>0</v>
      </c>
      <c r="P613" t="e">
        <f t="shared" si="37"/>
        <v>#DIV/0!</v>
      </c>
      <c r="Q613" t="s">
        <v>8320</v>
      </c>
      <c r="R613" t="s">
        <v>8321</v>
      </c>
      <c r="S613" s="13">
        <f t="shared" si="38"/>
        <v>42388.560613425929</v>
      </c>
      <c r="T613" s="13">
        <f t="shared" si="39"/>
        <v>42328.560613425929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18">
        <f t="shared" si="36"/>
        <v>0</v>
      </c>
      <c r="P614" t="e">
        <f t="shared" si="37"/>
        <v>#DIV/0!</v>
      </c>
      <c r="Q614" t="s">
        <v>8320</v>
      </c>
      <c r="R614" t="s">
        <v>8321</v>
      </c>
      <c r="S614" s="13">
        <f t="shared" si="38"/>
        <v>42615.031782407401</v>
      </c>
      <c r="T614" s="13">
        <f t="shared" si="39"/>
        <v>42585.031782407401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8">
        <f t="shared" si="36"/>
        <v>0.21363333333333334</v>
      </c>
      <c r="P615">
        <f t="shared" si="37"/>
        <v>105.93</v>
      </c>
      <c r="Q615" t="s">
        <v>8320</v>
      </c>
      <c r="R615" t="s">
        <v>8321</v>
      </c>
      <c r="S615" s="13">
        <f t="shared" si="38"/>
        <v>42278.207638888889</v>
      </c>
      <c r="T615" s="13">
        <f t="shared" si="39"/>
        <v>42247.496759259258</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18">
        <f t="shared" si="36"/>
        <v>0</v>
      </c>
      <c r="P616" t="e">
        <f t="shared" si="37"/>
        <v>#DIV/0!</v>
      </c>
      <c r="Q616" t="s">
        <v>8320</v>
      </c>
      <c r="R616" t="s">
        <v>8321</v>
      </c>
      <c r="S616" s="13">
        <f t="shared" si="38"/>
        <v>42545.061805555553</v>
      </c>
      <c r="T616" s="13">
        <f t="shared" si="39"/>
        <v>42515.061805555553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18">
        <f t="shared" si="36"/>
        <v>0</v>
      </c>
      <c r="P617" t="e">
        <f t="shared" si="37"/>
        <v>#DIV/0!</v>
      </c>
      <c r="Q617" t="s">
        <v>8320</v>
      </c>
      <c r="R617" t="s">
        <v>8321</v>
      </c>
      <c r="S617" s="13">
        <f t="shared" si="38"/>
        <v>42272.122210648144</v>
      </c>
      <c r="T617" s="13">
        <f t="shared" si="39"/>
        <v>42242.122210648144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18">
        <f t="shared" si="36"/>
        <v>0</v>
      </c>
      <c r="P618" t="e">
        <f t="shared" si="37"/>
        <v>#DIV/0!</v>
      </c>
      <c r="Q618" t="s">
        <v>8320</v>
      </c>
      <c r="R618" t="s">
        <v>8321</v>
      </c>
      <c r="S618" s="13">
        <f t="shared" si="38"/>
        <v>42791.376238425932</v>
      </c>
      <c r="T618" s="13">
        <f t="shared" si="39"/>
        <v>42761.376238425932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18">
        <f t="shared" si="36"/>
        <v>0.03</v>
      </c>
      <c r="P619">
        <f t="shared" si="37"/>
        <v>20</v>
      </c>
      <c r="Q619" t="s">
        <v>8320</v>
      </c>
      <c r="R619" t="s">
        <v>8321</v>
      </c>
      <c r="S619" s="13">
        <f t="shared" si="38"/>
        <v>42132.343090277776</v>
      </c>
      <c r="T619" s="13">
        <f t="shared" si="39"/>
        <v>42087.343090277776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18">
        <f t="shared" si="36"/>
        <v>0</v>
      </c>
      <c r="P620" t="e">
        <f t="shared" si="37"/>
        <v>#DIV/0!</v>
      </c>
      <c r="Q620" t="s">
        <v>8320</v>
      </c>
      <c r="R620" t="s">
        <v>8321</v>
      </c>
      <c r="S620" s="13">
        <f t="shared" si="38"/>
        <v>42347.810219907406</v>
      </c>
      <c r="T620" s="13">
        <f t="shared" si="39"/>
        <v>42317.810219907406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8">
        <f t="shared" si="36"/>
        <v>3.9999999999999998E-7</v>
      </c>
      <c r="P621">
        <f t="shared" si="37"/>
        <v>1</v>
      </c>
      <c r="Q621" t="s">
        <v>8320</v>
      </c>
      <c r="R621" t="s">
        <v>8321</v>
      </c>
      <c r="S621" s="13">
        <f t="shared" si="38"/>
        <v>41968.692013888889</v>
      </c>
      <c r="T621" s="13">
        <f t="shared" si="39"/>
        <v>41908.650347222225</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8">
        <f t="shared" si="36"/>
        <v>0.01</v>
      </c>
      <c r="P622">
        <f t="shared" si="37"/>
        <v>300</v>
      </c>
      <c r="Q622" t="s">
        <v>8320</v>
      </c>
      <c r="R622" t="s">
        <v>8321</v>
      </c>
      <c r="S622" s="13">
        <f t="shared" si="38"/>
        <v>41876.716874999998</v>
      </c>
      <c r="T622" s="13">
        <f t="shared" si="39"/>
        <v>41831.716874999998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8">
        <f t="shared" si="36"/>
        <v>1.044E-2</v>
      </c>
      <c r="P623">
        <f t="shared" si="37"/>
        <v>87</v>
      </c>
      <c r="Q623" t="s">
        <v>8320</v>
      </c>
      <c r="R623" t="s">
        <v>8321</v>
      </c>
      <c r="S623" s="13">
        <f t="shared" si="38"/>
        <v>42558.987696759257</v>
      </c>
      <c r="T623" s="13">
        <f t="shared" si="39"/>
        <v>42528.987696759257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18">
        <f t="shared" si="36"/>
        <v>5.6833333333333333E-2</v>
      </c>
      <c r="P624">
        <f t="shared" si="37"/>
        <v>37.89</v>
      </c>
      <c r="Q624" t="s">
        <v>8320</v>
      </c>
      <c r="R624" t="s">
        <v>8321</v>
      </c>
      <c r="S624" s="13">
        <f t="shared" si="38"/>
        <v>42552.774745370371</v>
      </c>
      <c r="T624" s="13">
        <f t="shared" si="39"/>
        <v>42532.774745370371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18">
        <f t="shared" si="36"/>
        <v>0</v>
      </c>
      <c r="P625" t="e">
        <f t="shared" si="37"/>
        <v>#DIV/0!</v>
      </c>
      <c r="Q625" t="s">
        <v>8320</v>
      </c>
      <c r="R625" t="s">
        <v>8321</v>
      </c>
      <c r="S625" s="13">
        <f t="shared" si="38"/>
        <v>42152.009224537032</v>
      </c>
      <c r="T625" s="13">
        <f t="shared" si="39"/>
        <v>42122.009224537032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18">
        <f t="shared" si="36"/>
        <v>0</v>
      </c>
      <c r="P626" t="e">
        <f t="shared" si="37"/>
        <v>#DIV/0!</v>
      </c>
      <c r="Q626" t="s">
        <v>8320</v>
      </c>
      <c r="R626" t="s">
        <v>8321</v>
      </c>
      <c r="S626" s="13">
        <f t="shared" si="38"/>
        <v>42138.988900462966</v>
      </c>
      <c r="T626" s="13">
        <f t="shared" si="39"/>
        <v>42108.988900462966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18">
        <f t="shared" si="36"/>
        <v>0</v>
      </c>
      <c r="P627" t="e">
        <f t="shared" si="37"/>
        <v>#DIV/0!</v>
      </c>
      <c r="Q627" t="s">
        <v>8320</v>
      </c>
      <c r="R627" t="s">
        <v>8321</v>
      </c>
      <c r="S627" s="13">
        <f t="shared" si="38"/>
        <v>42820.853900462964</v>
      </c>
      <c r="T627" s="13">
        <f t="shared" si="39"/>
        <v>42790.895567129628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8">
        <f t="shared" si="36"/>
        <v>0.17380000000000001</v>
      </c>
      <c r="P628">
        <f t="shared" si="37"/>
        <v>111.41</v>
      </c>
      <c r="Q628" t="s">
        <v>8320</v>
      </c>
      <c r="R628" t="s">
        <v>8321</v>
      </c>
      <c r="S628" s="13">
        <f t="shared" si="38"/>
        <v>42231.556944444441</v>
      </c>
      <c r="T628" s="13">
        <f t="shared" si="39"/>
        <v>42198.559479166666</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8">
        <f t="shared" si="36"/>
        <v>2.0000000000000001E-4</v>
      </c>
      <c r="P629">
        <f t="shared" si="37"/>
        <v>90</v>
      </c>
      <c r="Q629" t="s">
        <v>8320</v>
      </c>
      <c r="R629" t="s">
        <v>8321</v>
      </c>
      <c r="S629" s="13">
        <f t="shared" si="38"/>
        <v>42443.958333333328</v>
      </c>
      <c r="T629" s="13">
        <f t="shared" si="39"/>
        <v>42384.306840277779</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18">
        <f t="shared" si="36"/>
        <v>0</v>
      </c>
      <c r="P630" t="e">
        <f t="shared" si="37"/>
        <v>#DIV/0!</v>
      </c>
      <c r="Q630" t="s">
        <v>8320</v>
      </c>
      <c r="R630" t="s">
        <v>8321</v>
      </c>
      <c r="S630" s="13">
        <f t="shared" si="38"/>
        <v>41833.692789351851</v>
      </c>
      <c r="T630" s="13">
        <f t="shared" si="39"/>
        <v>41803.692789351851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8">
        <f t="shared" si="36"/>
        <v>1.75E-3</v>
      </c>
      <c r="P631">
        <f t="shared" si="37"/>
        <v>116.67</v>
      </c>
      <c r="Q631" t="s">
        <v>8320</v>
      </c>
      <c r="R631" t="s">
        <v>8321</v>
      </c>
      <c r="S631" s="13">
        <f t="shared" si="38"/>
        <v>42504.637824074074</v>
      </c>
      <c r="T631" s="13">
        <f t="shared" si="39"/>
        <v>42474.637824074074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18">
        <f t="shared" si="36"/>
        <v>8.3340278356529708E-4</v>
      </c>
      <c r="P632">
        <f t="shared" si="37"/>
        <v>10</v>
      </c>
      <c r="Q632" t="s">
        <v>8320</v>
      </c>
      <c r="R632" t="s">
        <v>8321</v>
      </c>
      <c r="S632" s="13">
        <f t="shared" si="38"/>
        <v>42253.215277777781</v>
      </c>
      <c r="T632" s="13">
        <f t="shared" si="39"/>
        <v>42223.619456018518</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8">
        <f t="shared" si="36"/>
        <v>1.38E-2</v>
      </c>
      <c r="P633">
        <f t="shared" si="37"/>
        <v>76.67</v>
      </c>
      <c r="Q633" t="s">
        <v>8320</v>
      </c>
      <c r="R633" t="s">
        <v>8321</v>
      </c>
      <c r="S633" s="13">
        <f t="shared" si="38"/>
        <v>42518.772326388891</v>
      </c>
      <c r="T633" s="13">
        <f t="shared" si="39"/>
        <v>42489.772326388891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18">
        <f t="shared" si="36"/>
        <v>0</v>
      </c>
      <c r="P634" t="e">
        <f t="shared" si="37"/>
        <v>#DIV/0!</v>
      </c>
      <c r="Q634" t="s">
        <v>8320</v>
      </c>
      <c r="R634" t="s">
        <v>8321</v>
      </c>
      <c r="S634" s="13">
        <f t="shared" si="38"/>
        <v>42333.700983796298</v>
      </c>
      <c r="T634" s="13">
        <f t="shared" si="39"/>
        <v>42303.659317129626</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8">
        <f t="shared" si="36"/>
        <v>0.1245</v>
      </c>
      <c r="P635">
        <f t="shared" si="37"/>
        <v>49.8</v>
      </c>
      <c r="Q635" t="s">
        <v>8320</v>
      </c>
      <c r="R635" t="s">
        <v>8321</v>
      </c>
      <c r="S635" s="13">
        <f t="shared" si="38"/>
        <v>42538.958333333328</v>
      </c>
      <c r="T635" s="13">
        <f t="shared" si="39"/>
        <v>42507.29932870371</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18">
        <f t="shared" si="36"/>
        <v>2.0000000000000001E-4</v>
      </c>
      <c r="P636">
        <f t="shared" si="37"/>
        <v>1</v>
      </c>
      <c r="Q636" t="s">
        <v>8320</v>
      </c>
      <c r="R636" t="s">
        <v>8321</v>
      </c>
      <c r="S636" s="13">
        <f t="shared" si="38"/>
        <v>42061.928576388891</v>
      </c>
      <c r="T636" s="13">
        <f t="shared" si="39"/>
        <v>42031.928576388891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18">
        <f t="shared" si="36"/>
        <v>8.0000000000000007E-5</v>
      </c>
      <c r="P637">
        <f t="shared" si="37"/>
        <v>2</v>
      </c>
      <c r="Q637" t="s">
        <v>8320</v>
      </c>
      <c r="R637" t="s">
        <v>8321</v>
      </c>
      <c r="S637" s="13">
        <f t="shared" si="38"/>
        <v>42106.092152777783</v>
      </c>
      <c r="T637" s="13">
        <f t="shared" si="39"/>
        <v>42076.092152777783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18">
        <f t="shared" si="36"/>
        <v>2E-3</v>
      </c>
      <c r="P638">
        <f t="shared" si="37"/>
        <v>4</v>
      </c>
      <c r="Q638" t="s">
        <v>8320</v>
      </c>
      <c r="R638" t="s">
        <v>8321</v>
      </c>
      <c r="S638" s="13">
        <f t="shared" si="38"/>
        <v>42161.44930555555</v>
      </c>
      <c r="T638" s="13">
        <f t="shared" si="39"/>
        <v>42131.455439814818</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18">
        <f t="shared" si="36"/>
        <v>0</v>
      </c>
      <c r="P639" t="e">
        <f t="shared" si="37"/>
        <v>#DIV/0!</v>
      </c>
      <c r="Q639" t="s">
        <v>8320</v>
      </c>
      <c r="R639" t="s">
        <v>8321</v>
      </c>
      <c r="S639" s="13">
        <f t="shared" si="38"/>
        <v>42791.961111111115</v>
      </c>
      <c r="T639" s="13">
        <f t="shared" si="39"/>
        <v>42762.962013888886</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8">
        <f t="shared" si="36"/>
        <v>9.0000000000000006E-5</v>
      </c>
      <c r="P640">
        <f t="shared" si="37"/>
        <v>3</v>
      </c>
      <c r="Q640" t="s">
        <v>8320</v>
      </c>
      <c r="R640" t="s">
        <v>8321</v>
      </c>
      <c r="S640" s="13">
        <f t="shared" si="38"/>
        <v>42819.55164351852</v>
      </c>
      <c r="T640" s="13">
        <f t="shared" si="39"/>
        <v>42759.593310185184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8">
        <f t="shared" si="36"/>
        <v>9.9999999999999995E-7</v>
      </c>
      <c r="P641">
        <f t="shared" si="37"/>
        <v>1</v>
      </c>
      <c r="Q641" t="s">
        <v>8320</v>
      </c>
      <c r="R641" t="s">
        <v>8321</v>
      </c>
      <c r="S641" s="13">
        <f t="shared" si="38"/>
        <v>41925.583275462966</v>
      </c>
      <c r="T641" s="13">
        <f t="shared" si="39"/>
        <v>41865.583275462966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18">
        <f t="shared" si="36"/>
        <v>1.4428571428571428</v>
      </c>
      <c r="P642">
        <f t="shared" si="37"/>
        <v>50.5</v>
      </c>
      <c r="Q642" t="s">
        <v>8320</v>
      </c>
      <c r="R642" t="s">
        <v>8322</v>
      </c>
      <c r="S642" s="13">
        <f t="shared" si="38"/>
        <v>42698.958333333328</v>
      </c>
      <c r="T642" s="13">
        <f t="shared" si="39"/>
        <v>42683.420312500006</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8">
        <f t="shared" ref="O643:O706" si="40">E643/D643</f>
        <v>1.1916249999999999</v>
      </c>
      <c r="P643">
        <f t="shared" ref="P643:P706" si="41">ROUND((E643/L643),2)</f>
        <v>151.32</v>
      </c>
      <c r="Q643" t="s">
        <v>8320</v>
      </c>
      <c r="R643" t="s">
        <v>8322</v>
      </c>
      <c r="S643" s="13">
        <f t="shared" ref="S643:S706" si="42">(((I643/60)/60)/24)+DATE(1970,1,1)</f>
        <v>42229.57</v>
      </c>
      <c r="T643" s="13">
        <f t="shared" ref="T643:T706" si="43">(((J643/60)/60)/24)+DATE(1970,1,1)</f>
        <v>42199.57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8">
        <f t="shared" si="40"/>
        <v>14.604850000000001</v>
      </c>
      <c r="P644">
        <f t="shared" si="41"/>
        <v>134.36000000000001</v>
      </c>
      <c r="Q644" t="s">
        <v>8320</v>
      </c>
      <c r="R644" t="s">
        <v>8322</v>
      </c>
      <c r="S644" s="13">
        <f t="shared" si="42"/>
        <v>42235.651319444441</v>
      </c>
      <c r="T644" s="13">
        <f t="shared" si="43"/>
        <v>42199.651319444441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8">
        <f t="shared" si="40"/>
        <v>1.0580799999999999</v>
      </c>
      <c r="P645">
        <f t="shared" si="41"/>
        <v>174.03</v>
      </c>
      <c r="Q645" t="s">
        <v>8320</v>
      </c>
      <c r="R645" t="s">
        <v>8322</v>
      </c>
      <c r="S645" s="13">
        <f t="shared" si="42"/>
        <v>42155.642071759255</v>
      </c>
      <c r="T645" s="13">
        <f t="shared" si="43"/>
        <v>42100.642071759255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8">
        <f t="shared" si="40"/>
        <v>3.0011791999999997</v>
      </c>
      <c r="P646">
        <f t="shared" si="41"/>
        <v>73.489999999999995</v>
      </c>
      <c r="Q646" t="s">
        <v>8320</v>
      </c>
      <c r="R646" t="s">
        <v>8322</v>
      </c>
      <c r="S646" s="13">
        <f t="shared" si="42"/>
        <v>41941.041666666664</v>
      </c>
      <c r="T646" s="13">
        <f t="shared" si="43"/>
        <v>41898.665960648148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8">
        <f t="shared" si="40"/>
        <v>2.7869999999999999</v>
      </c>
      <c r="P647">
        <f t="shared" si="41"/>
        <v>23.52</v>
      </c>
      <c r="Q647" t="s">
        <v>8320</v>
      </c>
      <c r="R647" t="s">
        <v>8322</v>
      </c>
      <c r="S647" s="13">
        <f t="shared" si="42"/>
        <v>42594.026319444441</v>
      </c>
      <c r="T647" s="13">
        <f t="shared" si="43"/>
        <v>42564.026319444441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8">
        <f t="shared" si="40"/>
        <v>1.3187625000000001</v>
      </c>
      <c r="P648">
        <f t="shared" si="41"/>
        <v>39.07</v>
      </c>
      <c r="Q648" t="s">
        <v>8320</v>
      </c>
      <c r="R648" t="s">
        <v>8322</v>
      </c>
      <c r="S648" s="13">
        <f t="shared" si="42"/>
        <v>41862.852627314816</v>
      </c>
      <c r="T648" s="13">
        <f t="shared" si="43"/>
        <v>41832.852627314816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8">
        <f t="shared" si="40"/>
        <v>1.0705</v>
      </c>
      <c r="P649">
        <f t="shared" si="41"/>
        <v>125.94</v>
      </c>
      <c r="Q649" t="s">
        <v>8320</v>
      </c>
      <c r="R649" t="s">
        <v>8322</v>
      </c>
      <c r="S649" s="13">
        <f t="shared" si="42"/>
        <v>42446.726261574076</v>
      </c>
      <c r="T649" s="13">
        <f t="shared" si="43"/>
        <v>42416.767928240741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8">
        <f t="shared" si="40"/>
        <v>1.2682285714285715</v>
      </c>
      <c r="P650">
        <f t="shared" si="41"/>
        <v>1644</v>
      </c>
      <c r="Q650" t="s">
        <v>8320</v>
      </c>
      <c r="R650" t="s">
        <v>8322</v>
      </c>
      <c r="S650" s="13">
        <f t="shared" si="42"/>
        <v>41926.693379629629</v>
      </c>
      <c r="T650" s="13">
        <f t="shared" si="43"/>
        <v>41891.693379629629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8">
        <f t="shared" si="40"/>
        <v>1.3996</v>
      </c>
      <c r="P651">
        <f t="shared" si="41"/>
        <v>42.67</v>
      </c>
      <c r="Q651" t="s">
        <v>8320</v>
      </c>
      <c r="R651" t="s">
        <v>8322</v>
      </c>
      <c r="S651" s="13">
        <f t="shared" si="42"/>
        <v>41898.912187499998</v>
      </c>
      <c r="T651" s="13">
        <f t="shared" si="43"/>
        <v>41877.912187499998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8">
        <f t="shared" si="40"/>
        <v>1.1240000000000001</v>
      </c>
      <c r="P652">
        <f t="shared" si="41"/>
        <v>35.130000000000003</v>
      </c>
      <c r="Q652" t="s">
        <v>8320</v>
      </c>
      <c r="R652" t="s">
        <v>8322</v>
      </c>
      <c r="S652" s="13">
        <f t="shared" si="42"/>
        <v>41992.078518518523</v>
      </c>
      <c r="T652" s="13">
        <f t="shared" si="43"/>
        <v>41932.036851851852</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8">
        <f t="shared" si="40"/>
        <v>1.00528</v>
      </c>
      <c r="P653">
        <f t="shared" si="41"/>
        <v>239.35</v>
      </c>
      <c r="Q653" t="s">
        <v>8320</v>
      </c>
      <c r="R653" t="s">
        <v>8322</v>
      </c>
      <c r="S653" s="13">
        <f t="shared" si="42"/>
        <v>41986.017488425925</v>
      </c>
      <c r="T653" s="13">
        <f t="shared" si="43"/>
        <v>41956.017488425925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8">
        <f t="shared" si="40"/>
        <v>1.0046666666666666</v>
      </c>
      <c r="P654">
        <f t="shared" si="41"/>
        <v>107.64</v>
      </c>
      <c r="Q654" t="s">
        <v>8320</v>
      </c>
      <c r="R654" t="s">
        <v>8322</v>
      </c>
      <c r="S654" s="13">
        <f t="shared" si="42"/>
        <v>42705.732060185182</v>
      </c>
      <c r="T654" s="13">
        <f t="shared" si="43"/>
        <v>42675.690393518518</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8">
        <f t="shared" si="40"/>
        <v>1.4144600000000001</v>
      </c>
      <c r="P655">
        <f t="shared" si="41"/>
        <v>95.83</v>
      </c>
      <c r="Q655" t="s">
        <v>8320</v>
      </c>
      <c r="R655" t="s">
        <v>8322</v>
      </c>
      <c r="S655" s="13">
        <f t="shared" si="42"/>
        <v>42236.618518518517</v>
      </c>
      <c r="T655" s="13">
        <f t="shared" si="43"/>
        <v>42199.618518518517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8">
        <f t="shared" si="40"/>
        <v>2.6729166666666666</v>
      </c>
      <c r="P656">
        <f t="shared" si="41"/>
        <v>31.66</v>
      </c>
      <c r="Q656" t="s">
        <v>8320</v>
      </c>
      <c r="R656" t="s">
        <v>8322</v>
      </c>
      <c r="S656" s="13">
        <f t="shared" si="42"/>
        <v>42193.957326388889</v>
      </c>
      <c r="T656" s="13">
        <f t="shared" si="43"/>
        <v>42163.957326388889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8">
        <f t="shared" si="40"/>
        <v>1.4688749999999999</v>
      </c>
      <c r="P657">
        <f t="shared" si="41"/>
        <v>42.89</v>
      </c>
      <c r="Q657" t="s">
        <v>8320</v>
      </c>
      <c r="R657" t="s">
        <v>8322</v>
      </c>
      <c r="S657" s="13">
        <f t="shared" si="42"/>
        <v>42075.915648148148</v>
      </c>
      <c r="T657" s="13">
        <f t="shared" si="43"/>
        <v>42045.957314814819</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8">
        <f t="shared" si="40"/>
        <v>2.1356000000000002</v>
      </c>
      <c r="P658">
        <f t="shared" si="41"/>
        <v>122.74</v>
      </c>
      <c r="Q658" t="s">
        <v>8320</v>
      </c>
      <c r="R658" t="s">
        <v>8322</v>
      </c>
      <c r="S658" s="13">
        <f t="shared" si="42"/>
        <v>42477.762951388882</v>
      </c>
      <c r="T658" s="13">
        <f t="shared" si="43"/>
        <v>42417.804618055554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8">
        <f t="shared" si="40"/>
        <v>1.2569999999999999</v>
      </c>
      <c r="P659">
        <f t="shared" si="41"/>
        <v>190.45</v>
      </c>
      <c r="Q659" t="s">
        <v>8320</v>
      </c>
      <c r="R659" t="s">
        <v>8322</v>
      </c>
      <c r="S659" s="13">
        <f t="shared" si="42"/>
        <v>42361.84574074074</v>
      </c>
      <c r="T659" s="13">
        <f t="shared" si="43"/>
        <v>42331.84574074074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8">
        <f t="shared" si="40"/>
        <v>1.0446206037108834</v>
      </c>
      <c r="P660">
        <f t="shared" si="41"/>
        <v>109.34</v>
      </c>
      <c r="Q660" t="s">
        <v>8320</v>
      </c>
      <c r="R660" t="s">
        <v>8322</v>
      </c>
      <c r="S660" s="13">
        <f t="shared" si="42"/>
        <v>42211.75</v>
      </c>
      <c r="T660" s="13">
        <f t="shared" si="43"/>
        <v>42179.160752314812</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8">
        <f t="shared" si="40"/>
        <v>1.0056666666666667</v>
      </c>
      <c r="P661">
        <f t="shared" si="41"/>
        <v>143.66999999999999</v>
      </c>
      <c r="Q661" t="s">
        <v>8320</v>
      </c>
      <c r="R661" t="s">
        <v>8322</v>
      </c>
      <c r="S661" s="13">
        <f t="shared" si="42"/>
        <v>42239.593692129631</v>
      </c>
      <c r="T661" s="13">
        <f t="shared" si="43"/>
        <v>42209.593692129631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8">
        <f t="shared" si="40"/>
        <v>3.058E-2</v>
      </c>
      <c r="P662">
        <f t="shared" si="41"/>
        <v>84.94</v>
      </c>
      <c r="Q662" t="s">
        <v>8320</v>
      </c>
      <c r="R662" t="s">
        <v>8322</v>
      </c>
      <c r="S662" s="13">
        <f t="shared" si="42"/>
        <v>41952.783321759263</v>
      </c>
      <c r="T662" s="13">
        <f t="shared" si="43"/>
        <v>41922.741655092592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18">
        <f t="shared" si="40"/>
        <v>9.4999999999999998E-3</v>
      </c>
      <c r="P663">
        <f t="shared" si="41"/>
        <v>10.56</v>
      </c>
      <c r="Q663" t="s">
        <v>8320</v>
      </c>
      <c r="R663" t="s">
        <v>8322</v>
      </c>
      <c r="S663" s="13">
        <f t="shared" si="42"/>
        <v>42666.645358796297</v>
      </c>
      <c r="T663" s="13">
        <f t="shared" si="43"/>
        <v>42636.645358796297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8">
        <f t="shared" si="40"/>
        <v>4.0000000000000001E-3</v>
      </c>
      <c r="P664">
        <f t="shared" si="41"/>
        <v>39</v>
      </c>
      <c r="Q664" t="s">
        <v>8320</v>
      </c>
      <c r="R664" t="s">
        <v>8322</v>
      </c>
      <c r="S664" s="13">
        <f t="shared" si="42"/>
        <v>42020.438043981485</v>
      </c>
      <c r="T664" s="13">
        <f t="shared" si="43"/>
        <v>41990.438043981485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8">
        <f t="shared" si="40"/>
        <v>3.5000000000000001E-3</v>
      </c>
      <c r="P665">
        <f t="shared" si="41"/>
        <v>100</v>
      </c>
      <c r="Q665" t="s">
        <v>8320</v>
      </c>
      <c r="R665" t="s">
        <v>8322</v>
      </c>
      <c r="S665" s="13">
        <f t="shared" si="42"/>
        <v>42203.843240740738</v>
      </c>
      <c r="T665" s="13">
        <f t="shared" si="43"/>
        <v>42173.843240740738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8">
        <f t="shared" si="40"/>
        <v>7.5333333333333335E-2</v>
      </c>
      <c r="P666">
        <f t="shared" si="41"/>
        <v>31.17</v>
      </c>
      <c r="Q666" t="s">
        <v>8320</v>
      </c>
      <c r="R666" t="s">
        <v>8322</v>
      </c>
      <c r="S666" s="13">
        <f t="shared" si="42"/>
        <v>42107.666377314818</v>
      </c>
      <c r="T666" s="13">
        <f t="shared" si="43"/>
        <v>42077.666377314818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8">
        <f t="shared" si="40"/>
        <v>0.18640000000000001</v>
      </c>
      <c r="P667">
        <f t="shared" si="41"/>
        <v>155.33000000000001</v>
      </c>
      <c r="Q667" t="s">
        <v>8320</v>
      </c>
      <c r="R667" t="s">
        <v>8322</v>
      </c>
      <c r="S667" s="13">
        <f t="shared" si="42"/>
        <v>42748.711354166662</v>
      </c>
      <c r="T667" s="13">
        <f t="shared" si="43"/>
        <v>42688.711354166662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18">
        <f t="shared" si="40"/>
        <v>4.0000000000000003E-5</v>
      </c>
      <c r="P668">
        <f t="shared" si="41"/>
        <v>2</v>
      </c>
      <c r="Q668" t="s">
        <v>8320</v>
      </c>
      <c r="R668" t="s">
        <v>8322</v>
      </c>
      <c r="S668" s="13">
        <f t="shared" si="42"/>
        <v>41868.832152777781</v>
      </c>
      <c r="T668" s="13">
        <f t="shared" si="43"/>
        <v>41838.832152777781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8">
        <f t="shared" si="40"/>
        <v>0.1002</v>
      </c>
      <c r="P669">
        <f t="shared" si="41"/>
        <v>178.93</v>
      </c>
      <c r="Q669" t="s">
        <v>8320</v>
      </c>
      <c r="R669" t="s">
        <v>8322</v>
      </c>
      <c r="S669" s="13">
        <f t="shared" si="42"/>
        <v>42672.373414351852</v>
      </c>
      <c r="T669" s="13">
        <f t="shared" si="43"/>
        <v>42632.373414351852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8">
        <f t="shared" si="40"/>
        <v>4.5600000000000002E-2</v>
      </c>
      <c r="P670">
        <f t="shared" si="41"/>
        <v>27.36</v>
      </c>
      <c r="Q670" t="s">
        <v>8320</v>
      </c>
      <c r="R670" t="s">
        <v>8322</v>
      </c>
      <c r="S670" s="13">
        <f t="shared" si="42"/>
        <v>42135.831273148149</v>
      </c>
      <c r="T670" s="13">
        <f t="shared" si="43"/>
        <v>42090.831273148149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8">
        <f t="shared" si="40"/>
        <v>0.21507499999999999</v>
      </c>
      <c r="P671">
        <f t="shared" si="41"/>
        <v>1536.25</v>
      </c>
      <c r="Q671" t="s">
        <v>8320</v>
      </c>
      <c r="R671" t="s">
        <v>8322</v>
      </c>
      <c r="S671" s="13">
        <f t="shared" si="42"/>
        <v>42557.625671296293</v>
      </c>
      <c r="T671" s="13">
        <f t="shared" si="43"/>
        <v>42527.625671296293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8">
        <f t="shared" si="40"/>
        <v>0.29276666666666668</v>
      </c>
      <c r="P672">
        <f t="shared" si="41"/>
        <v>85</v>
      </c>
      <c r="Q672" t="s">
        <v>8320</v>
      </c>
      <c r="R672" t="s">
        <v>8322</v>
      </c>
      <c r="S672" s="13">
        <f t="shared" si="42"/>
        <v>42540.340277777781</v>
      </c>
      <c r="T672" s="13">
        <f t="shared" si="43"/>
        <v>42506.709722222222</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8">
        <f t="shared" si="40"/>
        <v>0.39426666666666665</v>
      </c>
      <c r="P673">
        <f t="shared" si="41"/>
        <v>788.53</v>
      </c>
      <c r="Q673" t="s">
        <v>8320</v>
      </c>
      <c r="R673" t="s">
        <v>8322</v>
      </c>
      <c r="S673" s="13">
        <f t="shared" si="42"/>
        <v>42018.166666666672</v>
      </c>
      <c r="T673" s="13">
        <f t="shared" si="43"/>
        <v>41984.692731481482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8">
        <f t="shared" si="40"/>
        <v>0.21628</v>
      </c>
      <c r="P674">
        <f t="shared" si="41"/>
        <v>50.3</v>
      </c>
      <c r="Q674" t="s">
        <v>8320</v>
      </c>
      <c r="R674" t="s">
        <v>8322</v>
      </c>
      <c r="S674" s="13">
        <f t="shared" si="42"/>
        <v>42005.207638888889</v>
      </c>
      <c r="T674" s="13">
        <f t="shared" si="43"/>
        <v>41974.219490740739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8">
        <f t="shared" si="40"/>
        <v>2.0500000000000002E-3</v>
      </c>
      <c r="P675">
        <f t="shared" si="41"/>
        <v>68.33</v>
      </c>
      <c r="Q675" t="s">
        <v>8320</v>
      </c>
      <c r="R675" t="s">
        <v>8322</v>
      </c>
      <c r="S675" s="13">
        <f t="shared" si="42"/>
        <v>41883.840474537035</v>
      </c>
      <c r="T675" s="13">
        <f t="shared" si="43"/>
        <v>41838.840474537035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18">
        <f t="shared" si="40"/>
        <v>2.9999999999999997E-4</v>
      </c>
      <c r="P676">
        <f t="shared" si="41"/>
        <v>7.5</v>
      </c>
      <c r="Q676" t="s">
        <v>8320</v>
      </c>
      <c r="R676" t="s">
        <v>8322</v>
      </c>
      <c r="S676" s="13">
        <f t="shared" si="42"/>
        <v>41863.116053240738</v>
      </c>
      <c r="T676" s="13">
        <f t="shared" si="43"/>
        <v>41803.116053240738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8">
        <f t="shared" si="40"/>
        <v>0.14849999999999999</v>
      </c>
      <c r="P677">
        <f t="shared" si="41"/>
        <v>34.270000000000003</v>
      </c>
      <c r="Q677" t="s">
        <v>8320</v>
      </c>
      <c r="R677" t="s">
        <v>8322</v>
      </c>
      <c r="S677" s="13">
        <f t="shared" si="42"/>
        <v>42005.290972222225</v>
      </c>
      <c r="T677" s="13">
        <f t="shared" si="43"/>
        <v>41975.930601851855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8">
        <f t="shared" si="40"/>
        <v>1.4710000000000001E-2</v>
      </c>
      <c r="P678">
        <f t="shared" si="41"/>
        <v>61.29</v>
      </c>
      <c r="Q678" t="s">
        <v>8320</v>
      </c>
      <c r="R678" t="s">
        <v>8322</v>
      </c>
      <c r="S678" s="13">
        <f t="shared" si="42"/>
        <v>42042.768298611118</v>
      </c>
      <c r="T678" s="13">
        <f t="shared" si="43"/>
        <v>42012.768298611118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8">
        <f t="shared" si="40"/>
        <v>0.25584000000000001</v>
      </c>
      <c r="P679">
        <f t="shared" si="41"/>
        <v>133.25</v>
      </c>
      <c r="Q679" t="s">
        <v>8320</v>
      </c>
      <c r="R679" t="s">
        <v>8322</v>
      </c>
      <c r="S679" s="13">
        <f t="shared" si="42"/>
        <v>42549.403877314813</v>
      </c>
      <c r="T679" s="13">
        <f t="shared" si="43"/>
        <v>42504.403877314813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8">
        <f t="shared" si="40"/>
        <v>3.8206896551724136E-2</v>
      </c>
      <c r="P680">
        <f t="shared" si="41"/>
        <v>65.180000000000007</v>
      </c>
      <c r="Q680" t="s">
        <v>8320</v>
      </c>
      <c r="R680" t="s">
        <v>8322</v>
      </c>
      <c r="S680" s="13">
        <f t="shared" si="42"/>
        <v>42511.376597222217</v>
      </c>
      <c r="T680" s="13">
        <f t="shared" si="43"/>
        <v>42481.376597222217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8">
        <f t="shared" si="40"/>
        <v>0.15485964912280703</v>
      </c>
      <c r="P681">
        <f t="shared" si="41"/>
        <v>93.9</v>
      </c>
      <c r="Q681" t="s">
        <v>8320</v>
      </c>
      <c r="R681" t="s">
        <v>8322</v>
      </c>
      <c r="S681" s="13">
        <f t="shared" si="42"/>
        <v>42616.695706018523</v>
      </c>
      <c r="T681" s="13">
        <f t="shared" si="43"/>
        <v>42556.695706018523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8">
        <f t="shared" si="40"/>
        <v>0.25912000000000002</v>
      </c>
      <c r="P682">
        <f t="shared" si="41"/>
        <v>150.65</v>
      </c>
      <c r="Q682" t="s">
        <v>8320</v>
      </c>
      <c r="R682" t="s">
        <v>8322</v>
      </c>
      <c r="S682" s="13">
        <f t="shared" si="42"/>
        <v>41899.501516203702</v>
      </c>
      <c r="T682" s="13">
        <f t="shared" si="43"/>
        <v>41864.501516203702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18">
        <f t="shared" si="40"/>
        <v>4.0000000000000002E-4</v>
      </c>
      <c r="P683">
        <f t="shared" si="41"/>
        <v>1</v>
      </c>
      <c r="Q683" t="s">
        <v>8320</v>
      </c>
      <c r="R683" t="s">
        <v>8322</v>
      </c>
      <c r="S683" s="13">
        <f t="shared" si="42"/>
        <v>42669.805601851855</v>
      </c>
      <c r="T683" s="13">
        <f t="shared" si="43"/>
        <v>42639.805601851855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18">
        <f t="shared" si="40"/>
        <v>1.06E-3</v>
      </c>
      <c r="P684">
        <f t="shared" si="41"/>
        <v>13.25</v>
      </c>
      <c r="Q684" t="s">
        <v>8320</v>
      </c>
      <c r="R684" t="s">
        <v>8322</v>
      </c>
      <c r="S684" s="13">
        <f t="shared" si="42"/>
        <v>42808.723634259266</v>
      </c>
      <c r="T684" s="13">
        <f t="shared" si="43"/>
        <v>42778.765300925923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8">
        <f t="shared" si="40"/>
        <v>8.5142857142857138E-3</v>
      </c>
      <c r="P685">
        <f t="shared" si="41"/>
        <v>99.33</v>
      </c>
      <c r="Q685" t="s">
        <v>8320</v>
      </c>
      <c r="R685" t="s">
        <v>8322</v>
      </c>
      <c r="S685" s="13">
        <f t="shared" si="42"/>
        <v>42674.900046296301</v>
      </c>
      <c r="T685" s="13">
        <f t="shared" si="43"/>
        <v>42634.900046296301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8">
        <f t="shared" si="40"/>
        <v>7.4837500000000001E-2</v>
      </c>
      <c r="P686">
        <f t="shared" si="41"/>
        <v>177.39</v>
      </c>
      <c r="Q686" t="s">
        <v>8320</v>
      </c>
      <c r="R686" t="s">
        <v>8322</v>
      </c>
      <c r="S686" s="13">
        <f t="shared" si="42"/>
        <v>41845.125</v>
      </c>
      <c r="T686" s="13">
        <f t="shared" si="43"/>
        <v>41809.473275462966</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8">
        <f t="shared" si="40"/>
        <v>0.27650000000000002</v>
      </c>
      <c r="P687">
        <f t="shared" si="41"/>
        <v>55.3</v>
      </c>
      <c r="Q687" t="s">
        <v>8320</v>
      </c>
      <c r="R687" t="s">
        <v>8322</v>
      </c>
      <c r="S687" s="13">
        <f t="shared" si="42"/>
        <v>42016.866574074069</v>
      </c>
      <c r="T687" s="13">
        <f t="shared" si="43"/>
        <v>41971.866574074069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18">
        <f t="shared" si="40"/>
        <v>0</v>
      </c>
      <c r="P688" t="e">
        <f t="shared" si="41"/>
        <v>#DIV/0!</v>
      </c>
      <c r="Q688" t="s">
        <v>8320</v>
      </c>
      <c r="R688" t="s">
        <v>8322</v>
      </c>
      <c r="S688" s="13">
        <f t="shared" si="42"/>
        <v>42219.673263888893</v>
      </c>
      <c r="T688" s="13">
        <f t="shared" si="43"/>
        <v>42189.673263888893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8">
        <f t="shared" si="40"/>
        <v>3.5499999999999997E-2</v>
      </c>
      <c r="P689">
        <f t="shared" si="41"/>
        <v>591.66999999999996</v>
      </c>
      <c r="Q689" t="s">
        <v>8320</v>
      </c>
      <c r="R689" t="s">
        <v>8322</v>
      </c>
      <c r="S689" s="13">
        <f t="shared" si="42"/>
        <v>42771.750613425931</v>
      </c>
      <c r="T689" s="13">
        <f t="shared" si="43"/>
        <v>42711.750613425931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8">
        <f t="shared" si="40"/>
        <v>0.72989999999999999</v>
      </c>
      <c r="P690">
        <f t="shared" si="41"/>
        <v>405.5</v>
      </c>
      <c r="Q690" t="s">
        <v>8320</v>
      </c>
      <c r="R690" t="s">
        <v>8322</v>
      </c>
      <c r="S690" s="13">
        <f t="shared" si="42"/>
        <v>42292.104780092588</v>
      </c>
      <c r="T690" s="13">
        <f t="shared" si="43"/>
        <v>42262.104780092588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8">
        <f t="shared" si="40"/>
        <v>0.57648750000000004</v>
      </c>
      <c r="P691">
        <f t="shared" si="41"/>
        <v>343.15</v>
      </c>
      <c r="Q691" t="s">
        <v>8320</v>
      </c>
      <c r="R691" t="s">
        <v>8322</v>
      </c>
      <c r="S691" s="13">
        <f t="shared" si="42"/>
        <v>42712.207638888889</v>
      </c>
      <c r="T691" s="13">
        <f t="shared" si="43"/>
        <v>42675.66778935185</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8">
        <f t="shared" si="40"/>
        <v>0.1234</v>
      </c>
      <c r="P692">
        <f t="shared" si="41"/>
        <v>72.59</v>
      </c>
      <c r="Q692" t="s">
        <v>8320</v>
      </c>
      <c r="R692" t="s">
        <v>8322</v>
      </c>
      <c r="S692" s="13">
        <f t="shared" si="42"/>
        <v>42622.25</v>
      </c>
      <c r="T692" s="13">
        <f t="shared" si="43"/>
        <v>42579.634733796294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8">
        <f t="shared" si="40"/>
        <v>5.1999999999999998E-3</v>
      </c>
      <c r="P693">
        <f t="shared" si="41"/>
        <v>26</v>
      </c>
      <c r="Q693" t="s">
        <v>8320</v>
      </c>
      <c r="R693" t="s">
        <v>8322</v>
      </c>
      <c r="S693" s="13">
        <f t="shared" si="42"/>
        <v>42186.028310185182</v>
      </c>
      <c r="T693" s="13">
        <f t="shared" si="43"/>
        <v>42158.028310185182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8">
        <f t="shared" si="40"/>
        <v>6.5299999999999997E-2</v>
      </c>
      <c r="P694">
        <f t="shared" si="41"/>
        <v>6.5</v>
      </c>
      <c r="Q694" t="s">
        <v>8320</v>
      </c>
      <c r="R694" t="s">
        <v>8322</v>
      </c>
      <c r="S694" s="13">
        <f t="shared" si="42"/>
        <v>42726.37572916667</v>
      </c>
      <c r="T694" s="13">
        <f t="shared" si="43"/>
        <v>42696.37572916667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8">
        <f t="shared" si="40"/>
        <v>0.35338000000000003</v>
      </c>
      <c r="P695">
        <f t="shared" si="41"/>
        <v>119.39</v>
      </c>
      <c r="Q695" t="s">
        <v>8320</v>
      </c>
      <c r="R695" t="s">
        <v>8322</v>
      </c>
      <c r="S695" s="13">
        <f t="shared" si="42"/>
        <v>42124.808182870373</v>
      </c>
      <c r="T695" s="13">
        <f t="shared" si="43"/>
        <v>42094.808182870373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8">
        <f t="shared" si="40"/>
        <v>3.933333333333333E-3</v>
      </c>
      <c r="P696">
        <f t="shared" si="41"/>
        <v>84.29</v>
      </c>
      <c r="Q696" t="s">
        <v>8320</v>
      </c>
      <c r="R696" t="s">
        <v>8322</v>
      </c>
      <c r="S696" s="13">
        <f t="shared" si="42"/>
        <v>42767.663877314815</v>
      </c>
      <c r="T696" s="13">
        <f t="shared" si="43"/>
        <v>42737.663877314815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8">
        <f t="shared" si="40"/>
        <v>1.06E-2</v>
      </c>
      <c r="P697">
        <f t="shared" si="41"/>
        <v>90.86</v>
      </c>
      <c r="Q697" t="s">
        <v>8320</v>
      </c>
      <c r="R697" t="s">
        <v>8322</v>
      </c>
      <c r="S697" s="13">
        <f t="shared" si="42"/>
        <v>41943.521064814813</v>
      </c>
      <c r="T697" s="13">
        <f t="shared" si="43"/>
        <v>41913.521064814813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18">
        <f t="shared" si="40"/>
        <v>5.7142857142857145E-6</v>
      </c>
      <c r="P698">
        <f t="shared" si="41"/>
        <v>1</v>
      </c>
      <c r="Q698" t="s">
        <v>8320</v>
      </c>
      <c r="R698" t="s">
        <v>8322</v>
      </c>
      <c r="S698" s="13">
        <f t="shared" si="42"/>
        <v>41845.927106481482</v>
      </c>
      <c r="T698" s="13">
        <f t="shared" si="43"/>
        <v>41815.927106481482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8">
        <f t="shared" si="40"/>
        <v>0.46379999999999999</v>
      </c>
      <c r="P699">
        <f t="shared" si="41"/>
        <v>20.34</v>
      </c>
      <c r="Q699" t="s">
        <v>8320</v>
      </c>
      <c r="R699" t="s">
        <v>8322</v>
      </c>
      <c r="S699" s="13">
        <f t="shared" si="42"/>
        <v>42403.523020833338</v>
      </c>
      <c r="T699" s="13">
        <f t="shared" si="43"/>
        <v>42388.523020833338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8">
        <f t="shared" si="40"/>
        <v>0.15390000000000001</v>
      </c>
      <c r="P700">
        <f t="shared" si="41"/>
        <v>530.69000000000005</v>
      </c>
      <c r="Q700" t="s">
        <v>8320</v>
      </c>
      <c r="R700" t="s">
        <v>8322</v>
      </c>
      <c r="S700" s="13">
        <f t="shared" si="42"/>
        <v>41900.083333333336</v>
      </c>
      <c r="T700" s="13">
        <f t="shared" si="43"/>
        <v>41866.931076388886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8">
        <f t="shared" si="40"/>
        <v>0.824221076923077</v>
      </c>
      <c r="P701">
        <f t="shared" si="41"/>
        <v>120.39</v>
      </c>
      <c r="Q701" t="s">
        <v>8320</v>
      </c>
      <c r="R701" t="s">
        <v>8322</v>
      </c>
      <c r="S701" s="13">
        <f t="shared" si="42"/>
        <v>41600.666666666664</v>
      </c>
      <c r="T701" s="13">
        <f t="shared" si="43"/>
        <v>41563.485509259262</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8">
        <f t="shared" si="40"/>
        <v>2.6866666666666667E-2</v>
      </c>
      <c r="P702">
        <f t="shared" si="41"/>
        <v>13</v>
      </c>
      <c r="Q702" t="s">
        <v>8320</v>
      </c>
      <c r="R702" t="s">
        <v>8322</v>
      </c>
      <c r="S702" s="13">
        <f t="shared" si="42"/>
        <v>42745.688437500001</v>
      </c>
      <c r="T702" s="13">
        <f t="shared" si="43"/>
        <v>42715.688437500001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8">
        <f t="shared" si="40"/>
        <v>0.26600000000000001</v>
      </c>
      <c r="P703">
        <f t="shared" si="41"/>
        <v>291.33</v>
      </c>
      <c r="Q703" t="s">
        <v>8320</v>
      </c>
      <c r="R703" t="s">
        <v>8322</v>
      </c>
      <c r="S703" s="13">
        <f t="shared" si="42"/>
        <v>41843.662962962961</v>
      </c>
      <c r="T703" s="13">
        <f t="shared" si="43"/>
        <v>41813.662962962961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8">
        <f t="shared" si="40"/>
        <v>0.30813400000000002</v>
      </c>
      <c r="P704">
        <f t="shared" si="41"/>
        <v>124.92</v>
      </c>
      <c r="Q704" t="s">
        <v>8320</v>
      </c>
      <c r="R704" t="s">
        <v>8322</v>
      </c>
      <c r="S704" s="13">
        <f t="shared" si="42"/>
        <v>42698.768368055549</v>
      </c>
      <c r="T704" s="13">
        <f t="shared" si="43"/>
        <v>42668.726701388892</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8">
        <f t="shared" si="40"/>
        <v>5.5800000000000002E-2</v>
      </c>
      <c r="P705">
        <f t="shared" si="41"/>
        <v>119.57</v>
      </c>
      <c r="Q705" t="s">
        <v>8320</v>
      </c>
      <c r="R705" t="s">
        <v>8322</v>
      </c>
      <c r="S705" s="13">
        <f t="shared" si="42"/>
        <v>42766.98055555555</v>
      </c>
      <c r="T705" s="13">
        <f t="shared" si="43"/>
        <v>42711.950798611113</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8">
        <f t="shared" si="40"/>
        <v>8.7454545454545458E-3</v>
      </c>
      <c r="P706">
        <f t="shared" si="41"/>
        <v>120.25</v>
      </c>
      <c r="Q706" t="s">
        <v>8320</v>
      </c>
      <c r="R706" t="s">
        <v>8322</v>
      </c>
      <c r="S706" s="13">
        <f t="shared" si="42"/>
        <v>42786.192916666667</v>
      </c>
      <c r="T706" s="13">
        <f t="shared" si="43"/>
        <v>42726.192916666667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8">
        <f t="shared" ref="O707:O770" si="44">E707/D707</f>
        <v>9.7699999999999992E-3</v>
      </c>
      <c r="P707">
        <f t="shared" ref="P707:P770" si="45">ROUND((E707/L707),2)</f>
        <v>195.4</v>
      </c>
      <c r="Q707" t="s">
        <v>8320</v>
      </c>
      <c r="R707" t="s">
        <v>8322</v>
      </c>
      <c r="S707" s="13">
        <f t="shared" ref="S707:S770" si="46">(((I707/60)/60)/24)+DATE(1970,1,1)</f>
        <v>42756.491643518515</v>
      </c>
      <c r="T707" s="13">
        <f t="shared" ref="T707:T770" si="47">(((J707/60)/60)/24)+DATE(1970,1,1)</f>
        <v>42726.491643518515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18">
        <f t="shared" si="44"/>
        <v>0</v>
      </c>
      <c r="P708" t="e">
        <f t="shared" si="45"/>
        <v>#DIV/0!</v>
      </c>
      <c r="Q708" t="s">
        <v>8320</v>
      </c>
      <c r="R708" t="s">
        <v>8322</v>
      </c>
      <c r="S708" s="13">
        <f t="shared" si="46"/>
        <v>42718.777083333334</v>
      </c>
      <c r="T708" s="13">
        <f t="shared" si="47"/>
        <v>42676.995173611111</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8">
        <f t="shared" si="44"/>
        <v>0.78927352941176465</v>
      </c>
      <c r="P709">
        <f t="shared" si="45"/>
        <v>117.7</v>
      </c>
      <c r="Q709" t="s">
        <v>8320</v>
      </c>
      <c r="R709" t="s">
        <v>8322</v>
      </c>
      <c r="S709" s="13">
        <f t="shared" si="46"/>
        <v>42736.663506944446</v>
      </c>
      <c r="T709" s="13">
        <f t="shared" si="47"/>
        <v>42696.663506944446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8">
        <f t="shared" si="44"/>
        <v>0.22092500000000001</v>
      </c>
      <c r="P710">
        <f t="shared" si="45"/>
        <v>23.95</v>
      </c>
      <c r="Q710" t="s">
        <v>8320</v>
      </c>
      <c r="R710" t="s">
        <v>8322</v>
      </c>
      <c r="S710" s="13">
        <f t="shared" si="46"/>
        <v>41895.581018518518</v>
      </c>
      <c r="T710" s="13">
        <f t="shared" si="47"/>
        <v>41835.581018518518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18">
        <f t="shared" si="44"/>
        <v>4.0666666666666663E-3</v>
      </c>
      <c r="P711">
        <f t="shared" si="45"/>
        <v>30.5</v>
      </c>
      <c r="Q711" t="s">
        <v>8320</v>
      </c>
      <c r="R711" t="s">
        <v>8322</v>
      </c>
      <c r="S711" s="13">
        <f t="shared" si="46"/>
        <v>41978.041192129633</v>
      </c>
      <c r="T711" s="13">
        <f t="shared" si="47"/>
        <v>41948.041192129633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18">
        <f t="shared" si="44"/>
        <v>0</v>
      </c>
      <c r="P712" t="e">
        <f t="shared" si="45"/>
        <v>#DIV/0!</v>
      </c>
      <c r="Q712" t="s">
        <v>8320</v>
      </c>
      <c r="R712" t="s">
        <v>8322</v>
      </c>
      <c r="S712" s="13">
        <f t="shared" si="46"/>
        <v>41871.030555555553</v>
      </c>
      <c r="T712" s="13">
        <f t="shared" si="47"/>
        <v>41837.984976851854</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8">
        <f t="shared" si="44"/>
        <v>0.33790999999999999</v>
      </c>
      <c r="P713">
        <f t="shared" si="45"/>
        <v>99.97</v>
      </c>
      <c r="Q713" t="s">
        <v>8320</v>
      </c>
      <c r="R713" t="s">
        <v>8322</v>
      </c>
      <c r="S713" s="13">
        <f t="shared" si="46"/>
        <v>42718.500787037032</v>
      </c>
      <c r="T713" s="13">
        <f t="shared" si="47"/>
        <v>42678.459120370375</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8">
        <f t="shared" si="44"/>
        <v>2.1649484536082476E-3</v>
      </c>
      <c r="P714">
        <f t="shared" si="45"/>
        <v>26.25</v>
      </c>
      <c r="Q714" t="s">
        <v>8320</v>
      </c>
      <c r="R714" t="s">
        <v>8322</v>
      </c>
      <c r="S714" s="13">
        <f t="shared" si="46"/>
        <v>42414.680925925932</v>
      </c>
      <c r="T714" s="13">
        <f t="shared" si="47"/>
        <v>42384.680925925932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8">
        <f t="shared" si="44"/>
        <v>7.9600000000000001E-3</v>
      </c>
      <c r="P715">
        <f t="shared" si="45"/>
        <v>199</v>
      </c>
      <c r="Q715" t="s">
        <v>8320</v>
      </c>
      <c r="R715" t="s">
        <v>8322</v>
      </c>
      <c r="S715" s="13">
        <f t="shared" si="46"/>
        <v>42526.529305555552</v>
      </c>
      <c r="T715" s="13">
        <f t="shared" si="47"/>
        <v>42496.529305555552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8">
        <f t="shared" si="44"/>
        <v>0.14993333333333334</v>
      </c>
      <c r="P716">
        <f t="shared" si="45"/>
        <v>80.319999999999993</v>
      </c>
      <c r="Q716" t="s">
        <v>8320</v>
      </c>
      <c r="R716" t="s">
        <v>8322</v>
      </c>
      <c r="S716" s="13">
        <f t="shared" si="46"/>
        <v>42794.787986111114</v>
      </c>
      <c r="T716" s="13">
        <f t="shared" si="47"/>
        <v>42734.787986111114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8">
        <f t="shared" si="44"/>
        <v>5.0509090909090906E-2</v>
      </c>
      <c r="P717">
        <f t="shared" si="45"/>
        <v>115.75</v>
      </c>
      <c r="Q717" t="s">
        <v>8320</v>
      </c>
      <c r="R717" t="s">
        <v>8322</v>
      </c>
      <c r="S717" s="13">
        <f t="shared" si="46"/>
        <v>42313.132407407407</v>
      </c>
      <c r="T717" s="13">
        <f t="shared" si="47"/>
        <v>42273.090740740736</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8">
        <f t="shared" si="44"/>
        <v>0.10214285714285715</v>
      </c>
      <c r="P718">
        <f t="shared" si="45"/>
        <v>44.69</v>
      </c>
      <c r="Q718" t="s">
        <v>8320</v>
      </c>
      <c r="R718" t="s">
        <v>8322</v>
      </c>
      <c r="S718" s="13">
        <f t="shared" si="46"/>
        <v>41974</v>
      </c>
      <c r="T718" s="13">
        <f t="shared" si="47"/>
        <v>41940.658645833333</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8">
        <f t="shared" si="44"/>
        <v>3.0500000000000002E-3</v>
      </c>
      <c r="P719">
        <f t="shared" si="45"/>
        <v>76.25</v>
      </c>
      <c r="Q719" t="s">
        <v>8320</v>
      </c>
      <c r="R719" t="s">
        <v>8322</v>
      </c>
      <c r="S719" s="13">
        <f t="shared" si="46"/>
        <v>41887.854189814818</v>
      </c>
      <c r="T719" s="13">
        <f t="shared" si="47"/>
        <v>41857.854189814818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18">
        <f t="shared" si="44"/>
        <v>7.4999999999999997E-3</v>
      </c>
      <c r="P720">
        <f t="shared" si="45"/>
        <v>22.5</v>
      </c>
      <c r="Q720" t="s">
        <v>8320</v>
      </c>
      <c r="R720" t="s">
        <v>8322</v>
      </c>
      <c r="S720" s="13">
        <f t="shared" si="46"/>
        <v>42784.249305555553</v>
      </c>
      <c r="T720" s="13">
        <f t="shared" si="47"/>
        <v>42752.845451388886</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8">
        <f t="shared" si="44"/>
        <v>1.2933333333333333E-2</v>
      </c>
      <c r="P721">
        <f t="shared" si="45"/>
        <v>19.399999999999999</v>
      </c>
      <c r="Q721" t="s">
        <v>8320</v>
      </c>
      <c r="R721" t="s">
        <v>8322</v>
      </c>
      <c r="S721" s="13">
        <f t="shared" si="46"/>
        <v>42423.040231481486</v>
      </c>
      <c r="T721" s="13">
        <f t="shared" si="47"/>
        <v>42409.040231481486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8">
        <f t="shared" si="44"/>
        <v>1.4394736842105262</v>
      </c>
      <c r="P722">
        <f t="shared" si="45"/>
        <v>66.709999999999994</v>
      </c>
      <c r="Q722" t="s">
        <v>8323</v>
      </c>
      <c r="R722" t="s">
        <v>8324</v>
      </c>
      <c r="S722" s="13">
        <f t="shared" si="46"/>
        <v>40937.649201388893</v>
      </c>
      <c r="T722" s="13">
        <f t="shared" si="47"/>
        <v>40909.649201388893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8">
        <f t="shared" si="44"/>
        <v>1.2210975609756098</v>
      </c>
      <c r="P723">
        <f t="shared" si="45"/>
        <v>84.14</v>
      </c>
      <c r="Q723" t="s">
        <v>8323</v>
      </c>
      <c r="R723" t="s">
        <v>8324</v>
      </c>
      <c r="S723" s="13">
        <f t="shared" si="46"/>
        <v>41852.571840277778</v>
      </c>
      <c r="T723" s="13">
        <f t="shared" si="47"/>
        <v>41807.571840277778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8">
        <f t="shared" si="44"/>
        <v>1.3202400000000001</v>
      </c>
      <c r="P724">
        <f t="shared" si="45"/>
        <v>215.73</v>
      </c>
      <c r="Q724" t="s">
        <v>8323</v>
      </c>
      <c r="R724" t="s">
        <v>8324</v>
      </c>
      <c r="S724" s="13">
        <f t="shared" si="46"/>
        <v>41007.76363425926</v>
      </c>
      <c r="T724" s="13">
        <f t="shared" si="47"/>
        <v>40977.805300925924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8">
        <f t="shared" si="44"/>
        <v>1.0938000000000001</v>
      </c>
      <c r="P725">
        <f t="shared" si="45"/>
        <v>54.69</v>
      </c>
      <c r="Q725" t="s">
        <v>8323</v>
      </c>
      <c r="R725" t="s">
        <v>8324</v>
      </c>
      <c r="S725" s="13">
        <f t="shared" si="46"/>
        <v>42215.165972222225</v>
      </c>
      <c r="T725" s="13">
        <f t="shared" si="47"/>
        <v>42184.816539351858</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8">
        <f t="shared" si="44"/>
        <v>1.0547157142857144</v>
      </c>
      <c r="P726">
        <f t="shared" si="45"/>
        <v>51.63</v>
      </c>
      <c r="Q726" t="s">
        <v>8323</v>
      </c>
      <c r="R726" t="s">
        <v>8324</v>
      </c>
      <c r="S726" s="13">
        <f t="shared" si="46"/>
        <v>40724.638460648144</v>
      </c>
      <c r="T726" s="13">
        <f t="shared" si="47"/>
        <v>40694.638460648144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8">
        <f t="shared" si="44"/>
        <v>1.0035000000000001</v>
      </c>
      <c r="P727">
        <f t="shared" si="45"/>
        <v>143.36000000000001</v>
      </c>
      <c r="Q727" t="s">
        <v>8323</v>
      </c>
      <c r="R727" t="s">
        <v>8324</v>
      </c>
      <c r="S727" s="13">
        <f t="shared" si="46"/>
        <v>42351.626296296294</v>
      </c>
      <c r="T727" s="13">
        <f t="shared" si="47"/>
        <v>42321.626296296294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8">
        <f t="shared" si="44"/>
        <v>1.014</v>
      </c>
      <c r="P728">
        <f t="shared" si="45"/>
        <v>72.430000000000007</v>
      </c>
      <c r="Q728" t="s">
        <v>8323</v>
      </c>
      <c r="R728" t="s">
        <v>8324</v>
      </c>
      <c r="S728" s="13">
        <f t="shared" si="46"/>
        <v>41376.042673611111</v>
      </c>
      <c r="T728" s="13">
        <f t="shared" si="47"/>
        <v>41346.042673611111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8">
        <f t="shared" si="44"/>
        <v>1.5551428571428572</v>
      </c>
      <c r="P729">
        <f t="shared" si="45"/>
        <v>36.53</v>
      </c>
      <c r="Q729" t="s">
        <v>8323</v>
      </c>
      <c r="R729" t="s">
        <v>8324</v>
      </c>
      <c r="S729" s="13">
        <f t="shared" si="46"/>
        <v>41288.888888888891</v>
      </c>
      <c r="T729" s="13">
        <f t="shared" si="47"/>
        <v>41247.020243055551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8">
        <f t="shared" si="44"/>
        <v>1.05566</v>
      </c>
      <c r="P730">
        <f t="shared" si="45"/>
        <v>60.9</v>
      </c>
      <c r="Q730" t="s">
        <v>8323</v>
      </c>
      <c r="R730" t="s">
        <v>8324</v>
      </c>
      <c r="S730" s="13">
        <f t="shared" si="46"/>
        <v>40776.837465277778</v>
      </c>
      <c r="T730" s="13">
        <f t="shared" si="47"/>
        <v>40731.837465277778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8">
        <f t="shared" si="44"/>
        <v>1.3065</v>
      </c>
      <c r="P731">
        <f t="shared" si="45"/>
        <v>43.55</v>
      </c>
      <c r="Q731" t="s">
        <v>8323</v>
      </c>
      <c r="R731" t="s">
        <v>8324</v>
      </c>
      <c r="S731" s="13">
        <f t="shared" si="46"/>
        <v>41171.185891203706</v>
      </c>
      <c r="T731" s="13">
        <f t="shared" si="47"/>
        <v>41111.185891203706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8">
        <f t="shared" si="44"/>
        <v>1.3219000000000001</v>
      </c>
      <c r="P732">
        <f t="shared" si="45"/>
        <v>99.77</v>
      </c>
      <c r="Q732" t="s">
        <v>8323</v>
      </c>
      <c r="R732" t="s">
        <v>8324</v>
      </c>
      <c r="S732" s="13">
        <f t="shared" si="46"/>
        <v>40884.745266203703</v>
      </c>
      <c r="T732" s="13">
        <f t="shared" si="47"/>
        <v>40854.745266203703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8">
        <f t="shared" si="44"/>
        <v>1.26</v>
      </c>
      <c r="P733">
        <f t="shared" si="45"/>
        <v>88.73</v>
      </c>
      <c r="Q733" t="s">
        <v>8323</v>
      </c>
      <c r="R733" t="s">
        <v>8324</v>
      </c>
      <c r="S733" s="13">
        <f t="shared" si="46"/>
        <v>40930.25</v>
      </c>
      <c r="T733" s="13">
        <f t="shared" si="47"/>
        <v>40879.795682870368</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18">
        <f t="shared" si="44"/>
        <v>1.6</v>
      </c>
      <c r="P734">
        <f t="shared" si="45"/>
        <v>4.92</v>
      </c>
      <c r="Q734" t="s">
        <v>8323</v>
      </c>
      <c r="R734" t="s">
        <v>8324</v>
      </c>
      <c r="S734" s="13">
        <f t="shared" si="46"/>
        <v>41546.424317129626</v>
      </c>
      <c r="T734" s="13">
        <f t="shared" si="47"/>
        <v>41486.424317129626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8">
        <f t="shared" si="44"/>
        <v>1.2048000000000001</v>
      </c>
      <c r="P735">
        <f t="shared" si="45"/>
        <v>17.82</v>
      </c>
      <c r="Q735" t="s">
        <v>8323</v>
      </c>
      <c r="R735" t="s">
        <v>8324</v>
      </c>
      <c r="S735" s="13">
        <f t="shared" si="46"/>
        <v>41628.420046296298</v>
      </c>
      <c r="T735" s="13">
        <f t="shared" si="47"/>
        <v>41598.420046296298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8">
        <f t="shared" si="44"/>
        <v>1.2552941176470589</v>
      </c>
      <c r="P736">
        <f t="shared" si="45"/>
        <v>187.19</v>
      </c>
      <c r="Q736" t="s">
        <v>8323</v>
      </c>
      <c r="R736" t="s">
        <v>8324</v>
      </c>
      <c r="S736" s="13">
        <f t="shared" si="46"/>
        <v>42133.208333333328</v>
      </c>
      <c r="T736" s="13">
        <f t="shared" si="47"/>
        <v>42102.164583333331</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8">
        <f t="shared" si="44"/>
        <v>1.1440638297872341</v>
      </c>
      <c r="P737">
        <f t="shared" si="45"/>
        <v>234.81</v>
      </c>
      <c r="Q737" t="s">
        <v>8323</v>
      </c>
      <c r="R737" t="s">
        <v>8324</v>
      </c>
      <c r="S737" s="13">
        <f t="shared" si="46"/>
        <v>41977.027083333334</v>
      </c>
      <c r="T737" s="13">
        <f t="shared" si="47"/>
        <v>41946.029467592591</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8">
        <f t="shared" si="44"/>
        <v>3.151388888888889</v>
      </c>
      <c r="P738">
        <f t="shared" si="45"/>
        <v>105.05</v>
      </c>
      <c r="Q738" t="s">
        <v>8323</v>
      </c>
      <c r="R738" t="s">
        <v>8324</v>
      </c>
      <c r="S738" s="13">
        <f t="shared" si="46"/>
        <v>41599.207638888889</v>
      </c>
      <c r="T738" s="13">
        <f t="shared" si="47"/>
        <v>41579.734259259261</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8">
        <f t="shared" si="44"/>
        <v>1.224</v>
      </c>
      <c r="P739">
        <f t="shared" si="45"/>
        <v>56.67</v>
      </c>
      <c r="Q739" t="s">
        <v>8323</v>
      </c>
      <c r="R739" t="s">
        <v>8324</v>
      </c>
      <c r="S739" s="13">
        <f t="shared" si="46"/>
        <v>41684.833333333336</v>
      </c>
      <c r="T739" s="13">
        <f t="shared" si="47"/>
        <v>41667.275312500002</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8">
        <f t="shared" si="44"/>
        <v>1.0673333333333332</v>
      </c>
      <c r="P740">
        <f t="shared" si="45"/>
        <v>39.049999999999997</v>
      </c>
      <c r="Q740" t="s">
        <v>8323</v>
      </c>
      <c r="R740" t="s">
        <v>8324</v>
      </c>
      <c r="S740" s="13">
        <f t="shared" si="46"/>
        <v>41974.207638888889</v>
      </c>
      <c r="T740" s="13">
        <f t="shared" si="47"/>
        <v>41943.604097222218</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8">
        <f t="shared" si="44"/>
        <v>1.5833333333333333</v>
      </c>
      <c r="P741">
        <f t="shared" si="45"/>
        <v>68.349999999999994</v>
      </c>
      <c r="Q741" t="s">
        <v>8323</v>
      </c>
      <c r="R741" t="s">
        <v>8324</v>
      </c>
      <c r="S741" s="13">
        <f t="shared" si="46"/>
        <v>41862.502650462964</v>
      </c>
      <c r="T741" s="13">
        <f t="shared" si="47"/>
        <v>41829.502650462964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8">
        <f t="shared" si="44"/>
        <v>1.0740000000000001</v>
      </c>
      <c r="P742">
        <f t="shared" si="45"/>
        <v>169.58</v>
      </c>
      <c r="Q742" t="s">
        <v>8323</v>
      </c>
      <c r="R742" t="s">
        <v>8324</v>
      </c>
      <c r="S742" s="13">
        <f t="shared" si="46"/>
        <v>42176.146782407406</v>
      </c>
      <c r="T742" s="13">
        <f t="shared" si="47"/>
        <v>42162.146782407406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8">
        <f t="shared" si="44"/>
        <v>1.0226</v>
      </c>
      <c r="P743">
        <f t="shared" si="45"/>
        <v>141.41999999999999</v>
      </c>
      <c r="Q743" t="s">
        <v>8323</v>
      </c>
      <c r="R743" t="s">
        <v>8324</v>
      </c>
      <c r="S743" s="13">
        <f t="shared" si="46"/>
        <v>41436.648217592592</v>
      </c>
      <c r="T743" s="13">
        <f t="shared" si="47"/>
        <v>41401.648217592592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8">
        <f t="shared" si="44"/>
        <v>1.1071428571428572</v>
      </c>
      <c r="P744">
        <f t="shared" si="45"/>
        <v>67.39</v>
      </c>
      <c r="Q744" t="s">
        <v>8323</v>
      </c>
      <c r="R744" t="s">
        <v>8324</v>
      </c>
      <c r="S744" s="13">
        <f t="shared" si="46"/>
        <v>41719.876296296294</v>
      </c>
      <c r="T744" s="13">
        <f t="shared" si="47"/>
        <v>41689.917962962965</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18">
        <f t="shared" si="44"/>
        <v>1.48</v>
      </c>
      <c r="P745">
        <f t="shared" si="45"/>
        <v>54.27</v>
      </c>
      <c r="Q745" t="s">
        <v>8323</v>
      </c>
      <c r="R745" t="s">
        <v>8324</v>
      </c>
      <c r="S745" s="13">
        <f t="shared" si="46"/>
        <v>41015.875</v>
      </c>
      <c r="T745" s="13">
        <f t="shared" si="47"/>
        <v>40990.709317129629</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8">
        <f t="shared" si="44"/>
        <v>1.0232000000000001</v>
      </c>
      <c r="P746">
        <f t="shared" si="45"/>
        <v>82.52</v>
      </c>
      <c r="Q746" t="s">
        <v>8323</v>
      </c>
      <c r="R746" t="s">
        <v>8324</v>
      </c>
      <c r="S746" s="13">
        <f t="shared" si="46"/>
        <v>41256.95721064815</v>
      </c>
      <c r="T746" s="13">
        <f t="shared" si="47"/>
        <v>41226.95721064815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8">
        <f t="shared" si="44"/>
        <v>1.7909909909909909</v>
      </c>
      <c r="P747">
        <f t="shared" si="45"/>
        <v>53.73</v>
      </c>
      <c r="Q747" t="s">
        <v>8323</v>
      </c>
      <c r="R747" t="s">
        <v>8324</v>
      </c>
      <c r="S747" s="13">
        <f t="shared" si="46"/>
        <v>41397.572280092594</v>
      </c>
      <c r="T747" s="13">
        <f t="shared" si="47"/>
        <v>41367.572280092594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8">
        <f t="shared" si="44"/>
        <v>1.1108135252761968</v>
      </c>
      <c r="P748">
        <f t="shared" si="45"/>
        <v>34.21</v>
      </c>
      <c r="Q748" t="s">
        <v>8323</v>
      </c>
      <c r="R748" t="s">
        <v>8324</v>
      </c>
      <c r="S748" s="13">
        <f t="shared" si="46"/>
        <v>41175.165972222225</v>
      </c>
      <c r="T748" s="13">
        <f t="shared" si="47"/>
        <v>41157.042928240742</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8">
        <f t="shared" si="44"/>
        <v>1.0004285714285714</v>
      </c>
      <c r="P749">
        <f t="shared" si="45"/>
        <v>127.33</v>
      </c>
      <c r="Q749" t="s">
        <v>8323</v>
      </c>
      <c r="R749" t="s">
        <v>8324</v>
      </c>
      <c r="S749" s="13">
        <f t="shared" si="46"/>
        <v>42019.454166666663</v>
      </c>
      <c r="T749" s="13">
        <f t="shared" si="47"/>
        <v>41988.548831018517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8">
        <f t="shared" si="44"/>
        <v>1.0024999999999999</v>
      </c>
      <c r="P750">
        <f t="shared" si="45"/>
        <v>45.57</v>
      </c>
      <c r="Q750" t="s">
        <v>8323</v>
      </c>
      <c r="R750" t="s">
        <v>8324</v>
      </c>
      <c r="S750" s="13">
        <f t="shared" si="46"/>
        <v>41861.846828703703</v>
      </c>
      <c r="T750" s="13">
        <f t="shared" si="47"/>
        <v>41831.846828703703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8">
        <f t="shared" si="44"/>
        <v>1.0556000000000001</v>
      </c>
      <c r="P751">
        <f t="shared" si="45"/>
        <v>95.96</v>
      </c>
      <c r="Q751" t="s">
        <v>8323</v>
      </c>
      <c r="R751" t="s">
        <v>8324</v>
      </c>
      <c r="S751" s="13">
        <f t="shared" si="46"/>
        <v>42763.94131944445</v>
      </c>
      <c r="T751" s="13">
        <f t="shared" si="47"/>
        <v>42733.94131944445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8">
        <f t="shared" si="44"/>
        <v>1.0258775877587758</v>
      </c>
      <c r="P752">
        <f t="shared" si="45"/>
        <v>77.27</v>
      </c>
      <c r="Q752" t="s">
        <v>8323</v>
      </c>
      <c r="R752" t="s">
        <v>8324</v>
      </c>
      <c r="S752" s="13">
        <f t="shared" si="46"/>
        <v>41329.878148148149</v>
      </c>
      <c r="T752" s="13">
        <f t="shared" si="47"/>
        <v>41299.878148148149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8">
        <f t="shared" si="44"/>
        <v>1.1850000000000001</v>
      </c>
      <c r="P753">
        <f t="shared" si="45"/>
        <v>57.34</v>
      </c>
      <c r="Q753" t="s">
        <v>8323</v>
      </c>
      <c r="R753" t="s">
        <v>8324</v>
      </c>
      <c r="S753" s="13">
        <f t="shared" si="46"/>
        <v>40759.630497685182</v>
      </c>
      <c r="T753" s="13">
        <f t="shared" si="47"/>
        <v>40713.630497685182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8">
        <f t="shared" si="44"/>
        <v>1.117</v>
      </c>
      <c r="P754">
        <f t="shared" si="45"/>
        <v>53.19</v>
      </c>
      <c r="Q754" t="s">
        <v>8323</v>
      </c>
      <c r="R754" t="s">
        <v>8324</v>
      </c>
      <c r="S754" s="13">
        <f t="shared" si="46"/>
        <v>42659.458333333328</v>
      </c>
      <c r="T754" s="13">
        <f t="shared" si="47"/>
        <v>42639.421493055561</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8">
        <f t="shared" si="44"/>
        <v>1.28</v>
      </c>
      <c r="P755">
        <f t="shared" si="45"/>
        <v>492.31</v>
      </c>
      <c r="Q755" t="s">
        <v>8323</v>
      </c>
      <c r="R755" t="s">
        <v>8324</v>
      </c>
      <c r="S755" s="13">
        <f t="shared" si="46"/>
        <v>42049.590173611112</v>
      </c>
      <c r="T755" s="13">
        <f t="shared" si="47"/>
        <v>42019.590173611112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8">
        <f t="shared" si="44"/>
        <v>1.0375000000000001</v>
      </c>
      <c r="P756">
        <f t="shared" si="45"/>
        <v>42.35</v>
      </c>
      <c r="Q756" t="s">
        <v>8323</v>
      </c>
      <c r="R756" t="s">
        <v>8324</v>
      </c>
      <c r="S756" s="13">
        <f t="shared" si="46"/>
        <v>41279.749085648145</v>
      </c>
      <c r="T756" s="13">
        <f t="shared" si="47"/>
        <v>41249.749085648145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8">
        <f t="shared" si="44"/>
        <v>1.0190760000000001</v>
      </c>
      <c r="P757">
        <f t="shared" si="45"/>
        <v>37.47</v>
      </c>
      <c r="Q757" t="s">
        <v>8323</v>
      </c>
      <c r="R757" t="s">
        <v>8324</v>
      </c>
      <c r="S757" s="13">
        <f t="shared" si="46"/>
        <v>41414.02847222222</v>
      </c>
      <c r="T757" s="13">
        <f t="shared" si="47"/>
        <v>41383.605057870373</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18">
        <f t="shared" si="44"/>
        <v>1.177142857142857</v>
      </c>
      <c r="P758">
        <f t="shared" si="45"/>
        <v>37.450000000000003</v>
      </c>
      <c r="Q758" t="s">
        <v>8323</v>
      </c>
      <c r="R758" t="s">
        <v>8324</v>
      </c>
      <c r="S758" s="13">
        <f t="shared" si="46"/>
        <v>40651.725219907406</v>
      </c>
      <c r="T758" s="13">
        <f t="shared" si="47"/>
        <v>40590.766886574071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18">
        <f t="shared" si="44"/>
        <v>2.38</v>
      </c>
      <c r="P759">
        <f t="shared" si="45"/>
        <v>33.06</v>
      </c>
      <c r="Q759" t="s">
        <v>8323</v>
      </c>
      <c r="R759" t="s">
        <v>8324</v>
      </c>
      <c r="S759" s="13">
        <f t="shared" si="46"/>
        <v>41249.054560185185</v>
      </c>
      <c r="T759" s="13">
        <f t="shared" si="47"/>
        <v>41235.054560185185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8">
        <f t="shared" si="44"/>
        <v>1.02</v>
      </c>
      <c r="P760">
        <f t="shared" si="45"/>
        <v>134.21</v>
      </c>
      <c r="Q760" t="s">
        <v>8323</v>
      </c>
      <c r="R760" t="s">
        <v>8324</v>
      </c>
      <c r="S760" s="13">
        <f t="shared" si="46"/>
        <v>40459.836435185185</v>
      </c>
      <c r="T760" s="13">
        <f t="shared" si="47"/>
        <v>40429.836435185185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8">
        <f t="shared" si="44"/>
        <v>1.0192000000000001</v>
      </c>
      <c r="P761">
        <f t="shared" si="45"/>
        <v>51.47</v>
      </c>
      <c r="Q761" t="s">
        <v>8323</v>
      </c>
      <c r="R761" t="s">
        <v>8324</v>
      </c>
      <c r="S761" s="13">
        <f t="shared" si="46"/>
        <v>41829.330312500002</v>
      </c>
      <c r="T761" s="13">
        <f t="shared" si="47"/>
        <v>41789.330312500002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18">
        <f t="shared" si="44"/>
        <v>0</v>
      </c>
      <c r="P762" t="e">
        <f t="shared" si="45"/>
        <v>#DIV/0!</v>
      </c>
      <c r="Q762" t="s">
        <v>8323</v>
      </c>
      <c r="R762" t="s">
        <v>8325</v>
      </c>
      <c r="S762" s="13">
        <f t="shared" si="46"/>
        <v>42700.805706018517</v>
      </c>
      <c r="T762" s="13">
        <f t="shared" si="47"/>
        <v>42670.764039351852</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18">
        <f t="shared" si="44"/>
        <v>4.7E-2</v>
      </c>
      <c r="P763">
        <f t="shared" si="45"/>
        <v>39.17</v>
      </c>
      <c r="Q763" t="s">
        <v>8323</v>
      </c>
      <c r="R763" t="s">
        <v>8325</v>
      </c>
      <c r="S763" s="13">
        <f t="shared" si="46"/>
        <v>41672.751458333332</v>
      </c>
      <c r="T763" s="13">
        <f t="shared" si="47"/>
        <v>41642.751458333332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18">
        <f t="shared" si="44"/>
        <v>0</v>
      </c>
      <c r="P764" t="e">
        <f t="shared" si="45"/>
        <v>#DIV/0!</v>
      </c>
      <c r="Q764" t="s">
        <v>8323</v>
      </c>
      <c r="R764" t="s">
        <v>8325</v>
      </c>
      <c r="S764" s="13">
        <f t="shared" si="46"/>
        <v>42708.25</v>
      </c>
      <c r="T764" s="13">
        <f t="shared" si="47"/>
        <v>42690.858449074076</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18">
        <f t="shared" si="44"/>
        <v>1.1655011655011655E-3</v>
      </c>
      <c r="P765">
        <f t="shared" si="45"/>
        <v>5</v>
      </c>
      <c r="Q765" t="s">
        <v>8323</v>
      </c>
      <c r="R765" t="s">
        <v>8325</v>
      </c>
      <c r="S765" s="13">
        <f t="shared" si="46"/>
        <v>41501.446851851848</v>
      </c>
      <c r="T765" s="13">
        <f t="shared" si="47"/>
        <v>41471.446851851848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18">
        <f t="shared" si="44"/>
        <v>0</v>
      </c>
      <c r="P766" t="e">
        <f t="shared" si="45"/>
        <v>#DIV/0!</v>
      </c>
      <c r="Q766" t="s">
        <v>8323</v>
      </c>
      <c r="R766" t="s">
        <v>8325</v>
      </c>
      <c r="S766" s="13">
        <f t="shared" si="46"/>
        <v>42257.173159722224</v>
      </c>
      <c r="T766" s="13">
        <f t="shared" si="47"/>
        <v>42227.173159722224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8">
        <f t="shared" si="44"/>
        <v>0.36014285714285715</v>
      </c>
      <c r="P767">
        <f t="shared" si="45"/>
        <v>57.3</v>
      </c>
      <c r="Q767" t="s">
        <v>8323</v>
      </c>
      <c r="R767" t="s">
        <v>8325</v>
      </c>
      <c r="S767" s="13">
        <f t="shared" si="46"/>
        <v>41931.542638888888</v>
      </c>
      <c r="T767" s="13">
        <f t="shared" si="47"/>
        <v>41901.542638888888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18">
        <f t="shared" si="44"/>
        <v>0</v>
      </c>
      <c r="P768" t="e">
        <f t="shared" si="45"/>
        <v>#DIV/0!</v>
      </c>
      <c r="Q768" t="s">
        <v>8323</v>
      </c>
      <c r="R768" t="s">
        <v>8325</v>
      </c>
      <c r="S768" s="13">
        <f t="shared" si="46"/>
        <v>42051.783368055556</v>
      </c>
      <c r="T768" s="13">
        <f t="shared" si="47"/>
        <v>42021.783368055556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18">
        <f t="shared" si="44"/>
        <v>3.5400000000000001E-2</v>
      </c>
      <c r="P769">
        <f t="shared" si="45"/>
        <v>59</v>
      </c>
      <c r="Q769" t="s">
        <v>8323</v>
      </c>
      <c r="R769" t="s">
        <v>8325</v>
      </c>
      <c r="S769" s="13">
        <f t="shared" si="46"/>
        <v>42145.143634259264</v>
      </c>
      <c r="T769" s="13">
        <f t="shared" si="47"/>
        <v>42115.143634259264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18">
        <f t="shared" si="44"/>
        <v>0</v>
      </c>
      <c r="P770" t="e">
        <f t="shared" si="45"/>
        <v>#DIV/0!</v>
      </c>
      <c r="Q770" t="s">
        <v>8323</v>
      </c>
      <c r="R770" t="s">
        <v>8325</v>
      </c>
      <c r="S770" s="13">
        <f t="shared" si="46"/>
        <v>41624.207060185188</v>
      </c>
      <c r="T770" s="13">
        <f t="shared" si="47"/>
        <v>41594.207060185188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8">
        <f t="shared" ref="O771:O834" si="48">E771/D771</f>
        <v>0.41399999999999998</v>
      </c>
      <c r="P771">
        <f t="shared" ref="P771:P834" si="49">ROUND((E771/L771),2)</f>
        <v>31.85</v>
      </c>
      <c r="Q771" t="s">
        <v>8323</v>
      </c>
      <c r="R771" t="s">
        <v>8325</v>
      </c>
      <c r="S771" s="13">
        <f t="shared" ref="S771:S834" si="50">(((I771/60)/60)/24)+DATE(1970,1,1)</f>
        <v>41634.996458333335</v>
      </c>
      <c r="T771" s="13">
        <f t="shared" ref="T771:T834" si="51">(((J771/60)/60)/24)+DATE(1970,1,1)</f>
        <v>41604.996458333335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18">
        <f t="shared" si="48"/>
        <v>0</v>
      </c>
      <c r="P772" t="e">
        <f t="shared" si="49"/>
        <v>#DIV/0!</v>
      </c>
      <c r="Q772" t="s">
        <v>8323</v>
      </c>
      <c r="R772" t="s">
        <v>8325</v>
      </c>
      <c r="S772" s="13">
        <f t="shared" si="50"/>
        <v>41329.999641203707</v>
      </c>
      <c r="T772" s="13">
        <f t="shared" si="51"/>
        <v>41289.999641203707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18">
        <f t="shared" si="48"/>
        <v>2.631578947368421E-4</v>
      </c>
      <c r="P773">
        <f t="shared" si="49"/>
        <v>10</v>
      </c>
      <c r="Q773" t="s">
        <v>8323</v>
      </c>
      <c r="R773" t="s">
        <v>8325</v>
      </c>
      <c r="S773" s="13">
        <f t="shared" si="50"/>
        <v>42399.824097222227</v>
      </c>
      <c r="T773" s="13">
        <f t="shared" si="51"/>
        <v>42349.824097222227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18">
        <f t="shared" si="48"/>
        <v>3.3333333333333333E-2</v>
      </c>
      <c r="P774">
        <f t="shared" si="49"/>
        <v>50</v>
      </c>
      <c r="Q774" t="s">
        <v>8323</v>
      </c>
      <c r="R774" t="s">
        <v>8325</v>
      </c>
      <c r="S774" s="13">
        <f t="shared" si="50"/>
        <v>40118.165972222225</v>
      </c>
      <c r="T774" s="13">
        <f t="shared" si="51"/>
        <v>40068.056932870371</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18">
        <f t="shared" si="48"/>
        <v>8.5129023676509714E-3</v>
      </c>
      <c r="P775">
        <f t="shared" si="49"/>
        <v>16</v>
      </c>
      <c r="Q775" t="s">
        <v>8323</v>
      </c>
      <c r="R775" t="s">
        <v>8325</v>
      </c>
      <c r="S775" s="13">
        <f t="shared" si="50"/>
        <v>42134.959027777775</v>
      </c>
      <c r="T775" s="13">
        <f t="shared" si="51"/>
        <v>42100.735937499994</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18">
        <f t="shared" si="48"/>
        <v>0.70199999999999996</v>
      </c>
      <c r="P776">
        <f t="shared" si="49"/>
        <v>39</v>
      </c>
      <c r="Q776" t="s">
        <v>8323</v>
      </c>
      <c r="R776" t="s">
        <v>8325</v>
      </c>
      <c r="S776" s="13">
        <f t="shared" si="50"/>
        <v>41693.780300925922</v>
      </c>
      <c r="T776" s="13">
        <f t="shared" si="51"/>
        <v>41663.780300925922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8">
        <f t="shared" si="48"/>
        <v>1.7000000000000001E-2</v>
      </c>
      <c r="P777">
        <f t="shared" si="49"/>
        <v>34</v>
      </c>
      <c r="Q777" t="s">
        <v>8323</v>
      </c>
      <c r="R777" t="s">
        <v>8325</v>
      </c>
      <c r="S777" s="13">
        <f t="shared" si="50"/>
        <v>40893.060127314813</v>
      </c>
      <c r="T777" s="13">
        <f t="shared" si="51"/>
        <v>40863.060127314813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8">
        <f t="shared" si="48"/>
        <v>0.51400000000000001</v>
      </c>
      <c r="P778">
        <f t="shared" si="49"/>
        <v>63.12</v>
      </c>
      <c r="Q778" t="s">
        <v>8323</v>
      </c>
      <c r="R778" t="s">
        <v>8325</v>
      </c>
      <c r="S778" s="13">
        <f t="shared" si="50"/>
        <v>42288.208333333328</v>
      </c>
      <c r="T778" s="13">
        <f t="shared" si="51"/>
        <v>42250.685706018514</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18">
        <f t="shared" si="48"/>
        <v>7.0000000000000001E-3</v>
      </c>
      <c r="P779">
        <f t="shared" si="49"/>
        <v>7</v>
      </c>
      <c r="Q779" t="s">
        <v>8323</v>
      </c>
      <c r="R779" t="s">
        <v>8325</v>
      </c>
      <c r="S779" s="13">
        <f t="shared" si="50"/>
        <v>41486.981215277774</v>
      </c>
      <c r="T779" s="13">
        <f t="shared" si="51"/>
        <v>41456.981215277774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18">
        <f t="shared" si="48"/>
        <v>4.0000000000000001E-3</v>
      </c>
      <c r="P780">
        <f t="shared" si="49"/>
        <v>2</v>
      </c>
      <c r="Q780" t="s">
        <v>8323</v>
      </c>
      <c r="R780" t="s">
        <v>8325</v>
      </c>
      <c r="S780" s="13">
        <f t="shared" si="50"/>
        <v>41759.702314814815</v>
      </c>
      <c r="T780" s="13">
        <f t="shared" si="51"/>
        <v>41729.702314814815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8">
        <f t="shared" si="48"/>
        <v>2.6666666666666668E-2</v>
      </c>
      <c r="P781">
        <f t="shared" si="49"/>
        <v>66.67</v>
      </c>
      <c r="Q781" t="s">
        <v>8323</v>
      </c>
      <c r="R781" t="s">
        <v>8325</v>
      </c>
      <c r="S781" s="13">
        <f t="shared" si="50"/>
        <v>40466.166666666664</v>
      </c>
      <c r="T781" s="13">
        <f t="shared" si="51"/>
        <v>40436.68408564815</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8">
        <f t="shared" si="48"/>
        <v>1.04</v>
      </c>
      <c r="P782">
        <f t="shared" si="49"/>
        <v>38.520000000000003</v>
      </c>
      <c r="Q782" t="s">
        <v>8326</v>
      </c>
      <c r="R782" t="s">
        <v>8327</v>
      </c>
      <c r="S782" s="13">
        <f t="shared" si="50"/>
        <v>40666.673900462964</v>
      </c>
      <c r="T782" s="13">
        <f t="shared" si="51"/>
        <v>40636.673900462964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8">
        <f t="shared" si="48"/>
        <v>1.3315375</v>
      </c>
      <c r="P783">
        <f t="shared" si="49"/>
        <v>42.61</v>
      </c>
      <c r="Q783" t="s">
        <v>8326</v>
      </c>
      <c r="R783" t="s">
        <v>8327</v>
      </c>
      <c r="S783" s="13">
        <f t="shared" si="50"/>
        <v>41433.000856481485</v>
      </c>
      <c r="T783" s="13">
        <f t="shared" si="51"/>
        <v>41403.000856481485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18">
        <f t="shared" si="48"/>
        <v>1</v>
      </c>
      <c r="P784">
        <f t="shared" si="49"/>
        <v>50</v>
      </c>
      <c r="Q784" t="s">
        <v>8326</v>
      </c>
      <c r="R784" t="s">
        <v>8327</v>
      </c>
      <c r="S784" s="13">
        <f t="shared" si="50"/>
        <v>41146.758125</v>
      </c>
      <c r="T784" s="13">
        <f t="shared" si="51"/>
        <v>41116.758125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8">
        <f t="shared" si="48"/>
        <v>1.4813333333333334</v>
      </c>
      <c r="P785">
        <f t="shared" si="49"/>
        <v>63.49</v>
      </c>
      <c r="Q785" t="s">
        <v>8326</v>
      </c>
      <c r="R785" t="s">
        <v>8327</v>
      </c>
      <c r="S785" s="13">
        <f t="shared" si="50"/>
        <v>41026.916666666664</v>
      </c>
      <c r="T785" s="13">
        <f t="shared" si="51"/>
        <v>40987.773715277777</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8">
        <f t="shared" si="48"/>
        <v>1.0249999999999999</v>
      </c>
      <c r="P786">
        <f t="shared" si="49"/>
        <v>102.5</v>
      </c>
      <c r="Q786" t="s">
        <v>8326</v>
      </c>
      <c r="R786" t="s">
        <v>8327</v>
      </c>
      <c r="S786" s="13">
        <f t="shared" si="50"/>
        <v>41715.107858796298</v>
      </c>
      <c r="T786" s="13">
        <f t="shared" si="51"/>
        <v>41675.149525462963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8">
        <f t="shared" si="48"/>
        <v>1.8062799999999999</v>
      </c>
      <c r="P787">
        <f t="shared" si="49"/>
        <v>31.14</v>
      </c>
      <c r="Q787" t="s">
        <v>8326</v>
      </c>
      <c r="R787" t="s">
        <v>8327</v>
      </c>
      <c r="S787" s="13">
        <f t="shared" si="50"/>
        <v>41333.593923611108</v>
      </c>
      <c r="T787" s="13">
        <f t="shared" si="51"/>
        <v>41303.593923611108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8">
        <f t="shared" si="48"/>
        <v>1.4279999999999999</v>
      </c>
      <c r="P788">
        <f t="shared" si="49"/>
        <v>162.27000000000001</v>
      </c>
      <c r="Q788" t="s">
        <v>8326</v>
      </c>
      <c r="R788" t="s">
        <v>8327</v>
      </c>
      <c r="S788" s="13">
        <f t="shared" si="50"/>
        <v>41040.657638888886</v>
      </c>
      <c r="T788" s="13">
        <f t="shared" si="51"/>
        <v>40983.055949074071</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8">
        <f t="shared" si="48"/>
        <v>1.1416666666666666</v>
      </c>
      <c r="P789">
        <f t="shared" si="49"/>
        <v>80.59</v>
      </c>
      <c r="Q789" t="s">
        <v>8326</v>
      </c>
      <c r="R789" t="s">
        <v>8327</v>
      </c>
      <c r="S789" s="13">
        <f t="shared" si="50"/>
        <v>41579.627615740741</v>
      </c>
      <c r="T789" s="13">
        <f t="shared" si="51"/>
        <v>41549.627615740741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8">
        <f t="shared" si="48"/>
        <v>2.03505</v>
      </c>
      <c r="P790">
        <f t="shared" si="49"/>
        <v>59.85</v>
      </c>
      <c r="Q790" t="s">
        <v>8326</v>
      </c>
      <c r="R790" t="s">
        <v>8327</v>
      </c>
      <c r="S790" s="13">
        <f t="shared" si="50"/>
        <v>41097.165972222225</v>
      </c>
      <c r="T790" s="13">
        <f t="shared" si="51"/>
        <v>41059.006805555553</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8">
        <f t="shared" si="48"/>
        <v>1.0941176470588236</v>
      </c>
      <c r="P791">
        <f t="shared" si="49"/>
        <v>132.86000000000001</v>
      </c>
      <c r="Q791" t="s">
        <v>8326</v>
      </c>
      <c r="R791" t="s">
        <v>8327</v>
      </c>
      <c r="S791" s="13">
        <f t="shared" si="50"/>
        <v>41295.332638888889</v>
      </c>
      <c r="T791" s="13">
        <f t="shared" si="51"/>
        <v>41277.186111111114</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8">
        <f t="shared" si="48"/>
        <v>1.443746</v>
      </c>
      <c r="P792">
        <f t="shared" si="49"/>
        <v>92.55</v>
      </c>
      <c r="Q792" t="s">
        <v>8326</v>
      </c>
      <c r="R792" t="s">
        <v>8327</v>
      </c>
      <c r="S792" s="13">
        <f t="shared" si="50"/>
        <v>41306.047905092593</v>
      </c>
      <c r="T792" s="13">
        <f t="shared" si="51"/>
        <v>41276.047905092593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8">
        <f t="shared" si="48"/>
        <v>1.0386666666666666</v>
      </c>
      <c r="P793">
        <f t="shared" si="49"/>
        <v>60.86</v>
      </c>
      <c r="Q793" t="s">
        <v>8326</v>
      </c>
      <c r="R793" t="s">
        <v>8327</v>
      </c>
      <c r="S793" s="13">
        <f t="shared" si="50"/>
        <v>41591.249305555553</v>
      </c>
      <c r="T793" s="13">
        <f t="shared" si="51"/>
        <v>41557.780624999999</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8">
        <f t="shared" si="48"/>
        <v>1.0044440000000001</v>
      </c>
      <c r="P794">
        <f t="shared" si="49"/>
        <v>41.85</v>
      </c>
      <c r="Q794" t="s">
        <v>8326</v>
      </c>
      <c r="R794" t="s">
        <v>8327</v>
      </c>
      <c r="S794" s="13">
        <f t="shared" si="50"/>
        <v>41585.915312500001</v>
      </c>
      <c r="T794" s="13">
        <f t="shared" si="51"/>
        <v>41555.873645833337</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8">
        <f t="shared" si="48"/>
        <v>1.0277927272727272</v>
      </c>
      <c r="P795">
        <f t="shared" si="49"/>
        <v>88.33</v>
      </c>
      <c r="Q795" t="s">
        <v>8326</v>
      </c>
      <c r="R795" t="s">
        <v>8327</v>
      </c>
      <c r="S795" s="13">
        <f t="shared" si="50"/>
        <v>41458.207638888889</v>
      </c>
      <c r="T795" s="13">
        <f t="shared" si="51"/>
        <v>41442.741249999999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8">
        <f t="shared" si="48"/>
        <v>1.0531250000000001</v>
      </c>
      <c r="P796">
        <f t="shared" si="49"/>
        <v>158.96</v>
      </c>
      <c r="Q796" t="s">
        <v>8326</v>
      </c>
      <c r="R796" t="s">
        <v>8327</v>
      </c>
      <c r="S796" s="13">
        <f t="shared" si="50"/>
        <v>40791.712500000001</v>
      </c>
      <c r="T796" s="13">
        <f t="shared" si="51"/>
        <v>40736.115011574075</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8">
        <f t="shared" si="48"/>
        <v>1.1178571428571429</v>
      </c>
      <c r="P797">
        <f t="shared" si="49"/>
        <v>85.05</v>
      </c>
      <c r="Q797" t="s">
        <v>8326</v>
      </c>
      <c r="R797" t="s">
        <v>8327</v>
      </c>
      <c r="S797" s="13">
        <f t="shared" si="50"/>
        <v>41006.207638888889</v>
      </c>
      <c r="T797" s="13">
        <f t="shared" si="51"/>
        <v>40963.613032407404</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8">
        <f t="shared" si="48"/>
        <v>1.0135000000000001</v>
      </c>
      <c r="P798">
        <f t="shared" si="49"/>
        <v>112.61</v>
      </c>
      <c r="Q798" t="s">
        <v>8326</v>
      </c>
      <c r="R798" t="s">
        <v>8327</v>
      </c>
      <c r="S798" s="13">
        <f t="shared" si="50"/>
        <v>41532.881944444445</v>
      </c>
      <c r="T798" s="13">
        <f t="shared" si="51"/>
        <v>41502.882928240739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8">
        <f t="shared" si="48"/>
        <v>1.0753333333333333</v>
      </c>
      <c r="P799">
        <f t="shared" si="49"/>
        <v>45.44</v>
      </c>
      <c r="Q799" t="s">
        <v>8326</v>
      </c>
      <c r="R799" t="s">
        <v>8327</v>
      </c>
      <c r="S799" s="13">
        <f t="shared" si="50"/>
        <v>41028.166666666664</v>
      </c>
      <c r="T799" s="13">
        <f t="shared" si="51"/>
        <v>40996.994074074071</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8">
        <f t="shared" si="48"/>
        <v>1.1488571428571428</v>
      </c>
      <c r="P800">
        <f t="shared" si="49"/>
        <v>46.22</v>
      </c>
      <c r="Q800" t="s">
        <v>8326</v>
      </c>
      <c r="R800" t="s">
        <v>8327</v>
      </c>
      <c r="S800" s="13">
        <f t="shared" si="50"/>
        <v>41912.590127314819</v>
      </c>
      <c r="T800" s="13">
        <f t="shared" si="51"/>
        <v>41882.590127314819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8">
        <f t="shared" si="48"/>
        <v>1.0002</v>
      </c>
      <c r="P801">
        <f t="shared" si="49"/>
        <v>178.61</v>
      </c>
      <c r="Q801" t="s">
        <v>8326</v>
      </c>
      <c r="R801" t="s">
        <v>8327</v>
      </c>
      <c r="S801" s="13">
        <f t="shared" si="50"/>
        <v>41026.667199074072</v>
      </c>
      <c r="T801" s="13">
        <f t="shared" si="51"/>
        <v>40996.667199074072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8">
        <f t="shared" si="48"/>
        <v>1.5213333333333334</v>
      </c>
      <c r="P802">
        <f t="shared" si="49"/>
        <v>40.75</v>
      </c>
      <c r="Q802" t="s">
        <v>8326</v>
      </c>
      <c r="R802" t="s">
        <v>8327</v>
      </c>
      <c r="S802" s="13">
        <f t="shared" si="50"/>
        <v>41893.433495370373</v>
      </c>
      <c r="T802" s="13">
        <f t="shared" si="51"/>
        <v>41863.433495370373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8">
        <f t="shared" si="48"/>
        <v>1.1152149999999998</v>
      </c>
      <c r="P803">
        <f t="shared" si="49"/>
        <v>43.73</v>
      </c>
      <c r="Q803" t="s">
        <v>8326</v>
      </c>
      <c r="R803" t="s">
        <v>8327</v>
      </c>
      <c r="S803" s="13">
        <f t="shared" si="50"/>
        <v>40725.795370370368</v>
      </c>
      <c r="T803" s="13">
        <f t="shared" si="51"/>
        <v>40695.795370370368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8">
        <f t="shared" si="48"/>
        <v>1.0133333333333334</v>
      </c>
      <c r="P804">
        <f t="shared" si="49"/>
        <v>81.069999999999993</v>
      </c>
      <c r="Q804" t="s">
        <v>8326</v>
      </c>
      <c r="R804" t="s">
        <v>8327</v>
      </c>
      <c r="S804" s="13">
        <f t="shared" si="50"/>
        <v>41169.170138888891</v>
      </c>
      <c r="T804" s="13">
        <f t="shared" si="51"/>
        <v>41123.022268518522</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8">
        <f t="shared" si="48"/>
        <v>1.232608695652174</v>
      </c>
      <c r="P805">
        <f t="shared" si="49"/>
        <v>74.61</v>
      </c>
      <c r="Q805" t="s">
        <v>8326</v>
      </c>
      <c r="R805" t="s">
        <v>8327</v>
      </c>
      <c r="S805" s="13">
        <f t="shared" si="50"/>
        <v>40692.041666666664</v>
      </c>
      <c r="T805" s="13">
        <f t="shared" si="51"/>
        <v>40665.949976851851</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8">
        <f t="shared" si="48"/>
        <v>1</v>
      </c>
      <c r="P806">
        <f t="shared" si="49"/>
        <v>305.56</v>
      </c>
      <c r="Q806" t="s">
        <v>8326</v>
      </c>
      <c r="R806" t="s">
        <v>8327</v>
      </c>
      <c r="S806" s="13">
        <f t="shared" si="50"/>
        <v>40747.165972222225</v>
      </c>
      <c r="T806" s="13">
        <f t="shared" si="51"/>
        <v>40730.105625000004</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8">
        <f t="shared" si="48"/>
        <v>1.05</v>
      </c>
      <c r="P807">
        <f t="shared" si="49"/>
        <v>58.33</v>
      </c>
      <c r="Q807" t="s">
        <v>8326</v>
      </c>
      <c r="R807" t="s">
        <v>8327</v>
      </c>
      <c r="S807" s="13">
        <f t="shared" si="50"/>
        <v>40740.958333333336</v>
      </c>
      <c r="T807" s="13">
        <f t="shared" si="51"/>
        <v>40690.823055555556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8">
        <f t="shared" si="48"/>
        <v>1.0443750000000001</v>
      </c>
      <c r="P808">
        <f t="shared" si="49"/>
        <v>117.68</v>
      </c>
      <c r="Q808" t="s">
        <v>8326</v>
      </c>
      <c r="R808" t="s">
        <v>8327</v>
      </c>
      <c r="S808" s="13">
        <f t="shared" si="50"/>
        <v>40793.691423611112</v>
      </c>
      <c r="T808" s="13">
        <f t="shared" si="51"/>
        <v>40763.691423611112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8">
        <f t="shared" si="48"/>
        <v>1.05125</v>
      </c>
      <c r="P809">
        <f t="shared" si="49"/>
        <v>73.77</v>
      </c>
      <c r="Q809" t="s">
        <v>8326</v>
      </c>
      <c r="R809" t="s">
        <v>8327</v>
      </c>
      <c r="S809" s="13">
        <f t="shared" si="50"/>
        <v>42795.083333333328</v>
      </c>
      <c r="T809" s="13">
        <f t="shared" si="51"/>
        <v>42759.628599537042</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8">
        <f t="shared" si="48"/>
        <v>1</v>
      </c>
      <c r="P810">
        <f t="shared" si="49"/>
        <v>104.65</v>
      </c>
      <c r="Q810" t="s">
        <v>8326</v>
      </c>
      <c r="R810" t="s">
        <v>8327</v>
      </c>
      <c r="S810" s="13">
        <f t="shared" si="50"/>
        <v>41995.207638888889</v>
      </c>
      <c r="T810" s="13">
        <f t="shared" si="51"/>
        <v>41962.100532407407</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8">
        <f t="shared" si="48"/>
        <v>1.03775</v>
      </c>
      <c r="P811">
        <f t="shared" si="49"/>
        <v>79.83</v>
      </c>
      <c r="Q811" t="s">
        <v>8326</v>
      </c>
      <c r="R811" t="s">
        <v>8327</v>
      </c>
      <c r="S811" s="13">
        <f t="shared" si="50"/>
        <v>41658.833680555559</v>
      </c>
      <c r="T811" s="13">
        <f t="shared" si="51"/>
        <v>41628.833680555559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8">
        <f t="shared" si="48"/>
        <v>1.05</v>
      </c>
      <c r="P812">
        <f t="shared" si="49"/>
        <v>58.33</v>
      </c>
      <c r="Q812" t="s">
        <v>8326</v>
      </c>
      <c r="R812" t="s">
        <v>8327</v>
      </c>
      <c r="S812" s="13">
        <f t="shared" si="50"/>
        <v>41153.056273148148</v>
      </c>
      <c r="T812" s="13">
        <f t="shared" si="51"/>
        <v>41123.056273148148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8">
        <f t="shared" si="48"/>
        <v>1.04</v>
      </c>
      <c r="P813">
        <f t="shared" si="49"/>
        <v>86.67</v>
      </c>
      <c r="Q813" t="s">
        <v>8326</v>
      </c>
      <c r="R813" t="s">
        <v>8327</v>
      </c>
      <c r="S813" s="13">
        <f t="shared" si="50"/>
        <v>41465.702777777777</v>
      </c>
      <c r="T813" s="13">
        <f t="shared" si="51"/>
        <v>41443.643541666665</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18">
        <f t="shared" si="48"/>
        <v>1.5183333333333333</v>
      </c>
      <c r="P814">
        <f t="shared" si="49"/>
        <v>27.61</v>
      </c>
      <c r="Q814" t="s">
        <v>8326</v>
      </c>
      <c r="R814" t="s">
        <v>8327</v>
      </c>
      <c r="S814" s="13">
        <f t="shared" si="50"/>
        <v>41334.581944444442</v>
      </c>
      <c r="T814" s="13">
        <f t="shared" si="51"/>
        <v>41282.017962962964</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8">
        <f t="shared" si="48"/>
        <v>1.59996</v>
      </c>
      <c r="P815">
        <f t="shared" si="49"/>
        <v>25</v>
      </c>
      <c r="Q815" t="s">
        <v>8326</v>
      </c>
      <c r="R815" t="s">
        <v>8327</v>
      </c>
      <c r="S815" s="13">
        <f t="shared" si="50"/>
        <v>41110.960243055553</v>
      </c>
      <c r="T815" s="13">
        <f t="shared" si="51"/>
        <v>41080.960243055553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8">
        <f t="shared" si="48"/>
        <v>1.2729999999999999</v>
      </c>
      <c r="P816">
        <f t="shared" si="49"/>
        <v>45.46</v>
      </c>
      <c r="Q816" t="s">
        <v>8326</v>
      </c>
      <c r="R816" t="s">
        <v>8327</v>
      </c>
      <c r="S816" s="13">
        <f t="shared" si="50"/>
        <v>40694.75277777778</v>
      </c>
      <c r="T816" s="13">
        <f t="shared" si="51"/>
        <v>40679.743067129632</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8">
        <f t="shared" si="48"/>
        <v>1.07</v>
      </c>
      <c r="P817">
        <f t="shared" si="49"/>
        <v>99.53</v>
      </c>
      <c r="Q817" t="s">
        <v>8326</v>
      </c>
      <c r="R817" t="s">
        <v>8327</v>
      </c>
      <c r="S817" s="13">
        <f t="shared" si="50"/>
        <v>41944.917858796296</v>
      </c>
      <c r="T817" s="13">
        <f t="shared" si="51"/>
        <v>41914.917858796296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8">
        <f t="shared" si="48"/>
        <v>1.1512214285714286</v>
      </c>
      <c r="P818">
        <f t="shared" si="49"/>
        <v>39.31</v>
      </c>
      <c r="Q818" t="s">
        <v>8326</v>
      </c>
      <c r="R818" t="s">
        <v>8327</v>
      </c>
      <c r="S818" s="13">
        <f t="shared" si="50"/>
        <v>41373.270833333336</v>
      </c>
      <c r="T818" s="13">
        <f t="shared" si="51"/>
        <v>41341.870868055557</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8">
        <f t="shared" si="48"/>
        <v>1.3711066666666665</v>
      </c>
      <c r="P819">
        <f t="shared" si="49"/>
        <v>89.42</v>
      </c>
      <c r="Q819" t="s">
        <v>8326</v>
      </c>
      <c r="R819" t="s">
        <v>8327</v>
      </c>
      <c r="S819" s="13">
        <f t="shared" si="50"/>
        <v>40979.207638888889</v>
      </c>
      <c r="T819" s="13">
        <f t="shared" si="51"/>
        <v>40925.599664351852</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18">
        <f t="shared" si="48"/>
        <v>1.5571428571428572</v>
      </c>
      <c r="P820">
        <f t="shared" si="49"/>
        <v>28.68</v>
      </c>
      <c r="Q820" t="s">
        <v>8326</v>
      </c>
      <c r="R820" t="s">
        <v>8327</v>
      </c>
      <c r="S820" s="13">
        <f t="shared" si="50"/>
        <v>41128.709027777775</v>
      </c>
      <c r="T820" s="13">
        <f t="shared" si="51"/>
        <v>41120.882881944446</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18">
        <f t="shared" si="48"/>
        <v>1.0874999999999999</v>
      </c>
      <c r="P821">
        <f t="shared" si="49"/>
        <v>31.07</v>
      </c>
      <c r="Q821" t="s">
        <v>8326</v>
      </c>
      <c r="R821" t="s">
        <v>8327</v>
      </c>
      <c r="S821" s="13">
        <f t="shared" si="50"/>
        <v>41629.197222222225</v>
      </c>
      <c r="T821" s="13">
        <f t="shared" si="51"/>
        <v>41619.998310185183</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8">
        <f t="shared" si="48"/>
        <v>1.3405</v>
      </c>
      <c r="P822">
        <f t="shared" si="49"/>
        <v>70.55</v>
      </c>
      <c r="Q822" t="s">
        <v>8326</v>
      </c>
      <c r="R822" t="s">
        <v>8327</v>
      </c>
      <c r="S822" s="13">
        <f t="shared" si="50"/>
        <v>41799.208333333336</v>
      </c>
      <c r="T822" s="13">
        <f t="shared" si="51"/>
        <v>41768.841921296298</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8">
        <f t="shared" si="48"/>
        <v>1</v>
      </c>
      <c r="P823">
        <f t="shared" si="49"/>
        <v>224.13</v>
      </c>
      <c r="Q823" t="s">
        <v>8326</v>
      </c>
      <c r="R823" t="s">
        <v>8327</v>
      </c>
      <c r="S823" s="13">
        <f t="shared" si="50"/>
        <v>42128.167361111111</v>
      </c>
      <c r="T823" s="13">
        <f t="shared" si="51"/>
        <v>42093.922048611115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8">
        <f t="shared" si="48"/>
        <v>1.1916666666666667</v>
      </c>
      <c r="P824">
        <f t="shared" si="49"/>
        <v>51.81</v>
      </c>
      <c r="Q824" t="s">
        <v>8326</v>
      </c>
      <c r="R824" t="s">
        <v>8327</v>
      </c>
      <c r="S824" s="13">
        <f t="shared" si="50"/>
        <v>41187.947337962964</v>
      </c>
      <c r="T824" s="13">
        <f t="shared" si="51"/>
        <v>41157.947337962964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8">
        <f t="shared" si="48"/>
        <v>1.7949999999999999</v>
      </c>
      <c r="P825">
        <f t="shared" si="49"/>
        <v>43.52</v>
      </c>
      <c r="Q825" t="s">
        <v>8326</v>
      </c>
      <c r="R825" t="s">
        <v>8327</v>
      </c>
      <c r="S825" s="13">
        <f t="shared" si="50"/>
        <v>42085.931157407409</v>
      </c>
      <c r="T825" s="13">
        <f t="shared" si="51"/>
        <v>42055.972824074073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8">
        <f t="shared" si="48"/>
        <v>1.3438124999999999</v>
      </c>
      <c r="P826">
        <f t="shared" si="49"/>
        <v>39.82</v>
      </c>
      <c r="Q826" t="s">
        <v>8326</v>
      </c>
      <c r="R826" t="s">
        <v>8327</v>
      </c>
      <c r="S826" s="13">
        <f t="shared" si="50"/>
        <v>40286.290972222225</v>
      </c>
      <c r="T826" s="13">
        <f t="shared" si="51"/>
        <v>40250.242106481484</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8">
        <f t="shared" si="48"/>
        <v>1.0043200000000001</v>
      </c>
      <c r="P827">
        <f t="shared" si="49"/>
        <v>126.81</v>
      </c>
      <c r="Q827" t="s">
        <v>8326</v>
      </c>
      <c r="R827" t="s">
        <v>8327</v>
      </c>
      <c r="S827" s="13">
        <f t="shared" si="50"/>
        <v>41211.306527777779</v>
      </c>
      <c r="T827" s="13">
        <f t="shared" si="51"/>
        <v>41186.306527777779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8">
        <f t="shared" si="48"/>
        <v>1.0145454545454546</v>
      </c>
      <c r="P828">
        <f t="shared" si="49"/>
        <v>113.88</v>
      </c>
      <c r="Q828" t="s">
        <v>8326</v>
      </c>
      <c r="R828" t="s">
        <v>8327</v>
      </c>
      <c r="S828" s="13">
        <f t="shared" si="50"/>
        <v>40993.996874999997</v>
      </c>
      <c r="T828" s="13">
        <f t="shared" si="51"/>
        <v>40973.038541666669</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18">
        <f t="shared" si="48"/>
        <v>1.0333333333333334</v>
      </c>
      <c r="P829">
        <f t="shared" si="49"/>
        <v>28.18</v>
      </c>
      <c r="Q829" t="s">
        <v>8326</v>
      </c>
      <c r="R829" t="s">
        <v>8327</v>
      </c>
      <c r="S829" s="13">
        <f t="shared" si="50"/>
        <v>40953.825694444444</v>
      </c>
      <c r="T829" s="13">
        <f t="shared" si="51"/>
        <v>40927.473460648151</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8">
        <f t="shared" si="48"/>
        <v>1.07</v>
      </c>
      <c r="P830">
        <f t="shared" si="49"/>
        <v>36.61</v>
      </c>
      <c r="Q830" t="s">
        <v>8326</v>
      </c>
      <c r="R830" t="s">
        <v>8327</v>
      </c>
      <c r="S830" s="13">
        <f t="shared" si="50"/>
        <v>41085.683333333334</v>
      </c>
      <c r="T830" s="13">
        <f t="shared" si="51"/>
        <v>41073.050717592596</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18">
        <f t="shared" si="48"/>
        <v>1.04</v>
      </c>
      <c r="P831">
        <f t="shared" si="49"/>
        <v>32.5</v>
      </c>
      <c r="Q831" t="s">
        <v>8326</v>
      </c>
      <c r="R831" t="s">
        <v>8327</v>
      </c>
      <c r="S831" s="13">
        <f t="shared" si="50"/>
        <v>42564.801388888889</v>
      </c>
      <c r="T831" s="13">
        <f t="shared" si="51"/>
        <v>42504.801388888889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8">
        <f t="shared" si="48"/>
        <v>1.0783333333333334</v>
      </c>
      <c r="P832">
        <f t="shared" si="49"/>
        <v>60.66</v>
      </c>
      <c r="Q832" t="s">
        <v>8326</v>
      </c>
      <c r="R832" t="s">
        <v>8327</v>
      </c>
      <c r="S832" s="13">
        <f t="shared" si="50"/>
        <v>41355.484085648146</v>
      </c>
      <c r="T832" s="13">
        <f t="shared" si="51"/>
        <v>41325.525752314818</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8">
        <f t="shared" si="48"/>
        <v>2.3333333333333335</v>
      </c>
      <c r="P833">
        <f t="shared" si="49"/>
        <v>175</v>
      </c>
      <c r="Q833" t="s">
        <v>8326</v>
      </c>
      <c r="R833" t="s">
        <v>8327</v>
      </c>
      <c r="S833" s="13">
        <f t="shared" si="50"/>
        <v>41026.646921296298</v>
      </c>
      <c r="T833" s="13">
        <f t="shared" si="51"/>
        <v>40996.646921296298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8">
        <f t="shared" si="48"/>
        <v>1.0060706666666666</v>
      </c>
      <c r="P834">
        <f t="shared" si="49"/>
        <v>97.99</v>
      </c>
      <c r="Q834" t="s">
        <v>8326</v>
      </c>
      <c r="R834" t="s">
        <v>8327</v>
      </c>
      <c r="S834" s="13">
        <f t="shared" si="50"/>
        <v>40929.342361111114</v>
      </c>
      <c r="T834" s="13">
        <f t="shared" si="51"/>
        <v>40869.675173611111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8">
        <f t="shared" ref="O835:O898" si="52">E835/D835</f>
        <v>1.0166666666666666</v>
      </c>
      <c r="P835">
        <f t="shared" ref="P835:P898" si="53">ROUND((E835/L835),2)</f>
        <v>148.78</v>
      </c>
      <c r="Q835" t="s">
        <v>8326</v>
      </c>
      <c r="R835" t="s">
        <v>8327</v>
      </c>
      <c r="S835" s="13">
        <f t="shared" ref="S835:S898" si="54">(((I835/60)/60)/24)+DATE(1970,1,1)</f>
        <v>41748.878182870372</v>
      </c>
      <c r="T835" s="13">
        <f t="shared" ref="T835:T898" si="55">(((J835/60)/60)/24)+DATE(1970,1,1)</f>
        <v>41718.878182870372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8">
        <f t="shared" si="52"/>
        <v>1.3101818181818181</v>
      </c>
      <c r="P836">
        <f t="shared" si="53"/>
        <v>96.08</v>
      </c>
      <c r="Q836" t="s">
        <v>8326</v>
      </c>
      <c r="R836" t="s">
        <v>8327</v>
      </c>
      <c r="S836" s="13">
        <f t="shared" si="54"/>
        <v>41456.165972222225</v>
      </c>
      <c r="T836" s="13">
        <f t="shared" si="55"/>
        <v>41422.822824074072</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8">
        <f t="shared" si="52"/>
        <v>1.1725000000000001</v>
      </c>
      <c r="P837">
        <f t="shared" si="53"/>
        <v>58.63</v>
      </c>
      <c r="Q837" t="s">
        <v>8326</v>
      </c>
      <c r="R837" t="s">
        <v>8327</v>
      </c>
      <c r="S837" s="13">
        <f t="shared" si="54"/>
        <v>41048.125</v>
      </c>
      <c r="T837" s="13">
        <f t="shared" si="55"/>
        <v>41005.45784722222</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8">
        <f t="shared" si="52"/>
        <v>1.009304</v>
      </c>
      <c r="P838">
        <f t="shared" si="53"/>
        <v>109.71</v>
      </c>
      <c r="Q838" t="s">
        <v>8326</v>
      </c>
      <c r="R838" t="s">
        <v>8327</v>
      </c>
      <c r="S838" s="13">
        <f t="shared" si="54"/>
        <v>41554.056921296295</v>
      </c>
      <c r="T838" s="13">
        <f t="shared" si="55"/>
        <v>41524.056921296295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8">
        <f t="shared" si="52"/>
        <v>1.218</v>
      </c>
      <c r="P839">
        <f t="shared" si="53"/>
        <v>49.11</v>
      </c>
      <c r="Q839" t="s">
        <v>8326</v>
      </c>
      <c r="R839" t="s">
        <v>8327</v>
      </c>
      <c r="S839" s="13">
        <f t="shared" si="54"/>
        <v>41760.998402777775</v>
      </c>
      <c r="T839" s="13">
        <f t="shared" si="55"/>
        <v>41730.998402777775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8">
        <f t="shared" si="52"/>
        <v>1.454</v>
      </c>
      <c r="P840">
        <f t="shared" si="53"/>
        <v>47.67</v>
      </c>
      <c r="Q840" t="s">
        <v>8326</v>
      </c>
      <c r="R840" t="s">
        <v>8327</v>
      </c>
      <c r="S840" s="13">
        <f t="shared" si="54"/>
        <v>40925.897974537038</v>
      </c>
      <c r="T840" s="13">
        <f t="shared" si="55"/>
        <v>40895.897974537038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8">
        <f t="shared" si="52"/>
        <v>1.166166</v>
      </c>
      <c r="P841">
        <f t="shared" si="53"/>
        <v>60.74</v>
      </c>
      <c r="Q841" t="s">
        <v>8326</v>
      </c>
      <c r="R841" t="s">
        <v>8327</v>
      </c>
      <c r="S841" s="13">
        <f t="shared" si="54"/>
        <v>41174.763379629629</v>
      </c>
      <c r="T841" s="13">
        <f t="shared" si="55"/>
        <v>41144.763379629629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8">
        <f t="shared" si="52"/>
        <v>1.2041660000000001</v>
      </c>
      <c r="P842">
        <f t="shared" si="53"/>
        <v>63.38</v>
      </c>
      <c r="Q842" t="s">
        <v>8326</v>
      </c>
      <c r="R842" t="s">
        <v>8328</v>
      </c>
      <c r="S842" s="13">
        <f t="shared" si="54"/>
        <v>42637.226701388892</v>
      </c>
      <c r="T842" s="13">
        <f t="shared" si="55"/>
        <v>42607.226701388892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8">
        <f t="shared" si="52"/>
        <v>1.0132000000000001</v>
      </c>
      <c r="P843">
        <f t="shared" si="53"/>
        <v>53.89</v>
      </c>
      <c r="Q843" t="s">
        <v>8326</v>
      </c>
      <c r="R843" t="s">
        <v>8328</v>
      </c>
      <c r="S843" s="13">
        <f t="shared" si="54"/>
        <v>41953.88035879629</v>
      </c>
      <c r="T843" s="13">
        <f t="shared" si="55"/>
        <v>41923.838692129626</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8">
        <f t="shared" si="52"/>
        <v>1.0431999999999999</v>
      </c>
      <c r="P844">
        <f t="shared" si="53"/>
        <v>66.87</v>
      </c>
      <c r="Q844" t="s">
        <v>8326</v>
      </c>
      <c r="R844" t="s">
        <v>8328</v>
      </c>
      <c r="S844" s="13">
        <f t="shared" si="54"/>
        <v>41561.165972222225</v>
      </c>
      <c r="T844" s="13">
        <f t="shared" si="55"/>
        <v>41526.592395833337</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8">
        <f t="shared" si="52"/>
        <v>2.6713333333333331</v>
      </c>
      <c r="P845">
        <f t="shared" si="53"/>
        <v>63.1</v>
      </c>
      <c r="Q845" t="s">
        <v>8326</v>
      </c>
      <c r="R845" t="s">
        <v>8328</v>
      </c>
      <c r="S845" s="13">
        <f t="shared" si="54"/>
        <v>42712.333333333328</v>
      </c>
      <c r="T845" s="13">
        <f t="shared" si="55"/>
        <v>42695.257870370369</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8">
        <f t="shared" si="52"/>
        <v>1.9413333333333334</v>
      </c>
      <c r="P846">
        <f t="shared" si="53"/>
        <v>36.630000000000003</v>
      </c>
      <c r="Q846" t="s">
        <v>8326</v>
      </c>
      <c r="R846" t="s">
        <v>8328</v>
      </c>
      <c r="S846" s="13">
        <f t="shared" si="54"/>
        <v>41944.207638888889</v>
      </c>
      <c r="T846" s="13">
        <f t="shared" si="55"/>
        <v>41905.684629629628</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8">
        <f t="shared" si="52"/>
        <v>1.203802</v>
      </c>
      <c r="P847">
        <f t="shared" si="53"/>
        <v>34.01</v>
      </c>
      <c r="Q847" t="s">
        <v>8326</v>
      </c>
      <c r="R847" t="s">
        <v>8328</v>
      </c>
      <c r="S847" s="13">
        <f t="shared" si="54"/>
        <v>42618.165972222225</v>
      </c>
      <c r="T847" s="13">
        <f t="shared" si="55"/>
        <v>42578.205972222218</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8">
        <f t="shared" si="52"/>
        <v>1.2200090909090908</v>
      </c>
      <c r="P848">
        <f t="shared" si="53"/>
        <v>28.55</v>
      </c>
      <c r="Q848" t="s">
        <v>8326</v>
      </c>
      <c r="R848" t="s">
        <v>8328</v>
      </c>
      <c r="S848" s="13">
        <f t="shared" si="54"/>
        <v>41708.583333333336</v>
      </c>
      <c r="T848" s="13">
        <f t="shared" si="55"/>
        <v>41694.391840277778</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18">
        <f t="shared" si="52"/>
        <v>1</v>
      </c>
      <c r="P849">
        <f t="shared" si="53"/>
        <v>10</v>
      </c>
      <c r="Q849" t="s">
        <v>8326</v>
      </c>
      <c r="R849" t="s">
        <v>8328</v>
      </c>
      <c r="S849" s="13">
        <f t="shared" si="54"/>
        <v>42195.79833333334</v>
      </c>
      <c r="T849" s="13">
        <f t="shared" si="55"/>
        <v>42165.79833333334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18">
        <f t="shared" si="52"/>
        <v>1</v>
      </c>
      <c r="P850">
        <f t="shared" si="53"/>
        <v>18.75</v>
      </c>
      <c r="Q850" t="s">
        <v>8326</v>
      </c>
      <c r="R850" t="s">
        <v>8328</v>
      </c>
      <c r="S850" s="13">
        <f t="shared" si="54"/>
        <v>42108.792048611111</v>
      </c>
      <c r="T850" s="13">
        <f t="shared" si="55"/>
        <v>42078.792048611111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8">
        <f t="shared" si="52"/>
        <v>1.1990000000000001</v>
      </c>
      <c r="P851">
        <f t="shared" si="53"/>
        <v>41.7</v>
      </c>
      <c r="Q851" t="s">
        <v>8326</v>
      </c>
      <c r="R851" t="s">
        <v>8328</v>
      </c>
      <c r="S851" s="13">
        <f t="shared" si="54"/>
        <v>42079.107222222221</v>
      </c>
      <c r="T851" s="13">
        <f t="shared" si="55"/>
        <v>42051.148888888885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8">
        <f t="shared" si="52"/>
        <v>1.55175</v>
      </c>
      <c r="P852">
        <f t="shared" si="53"/>
        <v>46.67</v>
      </c>
      <c r="Q852" t="s">
        <v>8326</v>
      </c>
      <c r="R852" t="s">
        <v>8328</v>
      </c>
      <c r="S852" s="13">
        <f t="shared" si="54"/>
        <v>42485.207638888889</v>
      </c>
      <c r="T852" s="13">
        <f t="shared" si="55"/>
        <v>42452.827743055561</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8">
        <f t="shared" si="52"/>
        <v>1.3045</v>
      </c>
      <c r="P853">
        <f t="shared" si="53"/>
        <v>37.270000000000003</v>
      </c>
      <c r="Q853" t="s">
        <v>8326</v>
      </c>
      <c r="R853" t="s">
        <v>8328</v>
      </c>
      <c r="S853" s="13">
        <f t="shared" si="54"/>
        <v>42582.822916666672</v>
      </c>
      <c r="T853" s="13">
        <f t="shared" si="55"/>
        <v>42522.880243055552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8">
        <f t="shared" si="52"/>
        <v>1.0497142857142858</v>
      </c>
      <c r="P854">
        <f t="shared" si="53"/>
        <v>59.26</v>
      </c>
      <c r="Q854" t="s">
        <v>8326</v>
      </c>
      <c r="R854" t="s">
        <v>8328</v>
      </c>
      <c r="S854" s="13">
        <f t="shared" si="54"/>
        <v>42667.875</v>
      </c>
      <c r="T854" s="13">
        <f t="shared" si="55"/>
        <v>42656.805497685185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18">
        <f t="shared" si="52"/>
        <v>1</v>
      </c>
      <c r="P855">
        <f t="shared" si="53"/>
        <v>30</v>
      </c>
      <c r="Q855" t="s">
        <v>8326</v>
      </c>
      <c r="R855" t="s">
        <v>8328</v>
      </c>
      <c r="S855" s="13">
        <f t="shared" si="54"/>
        <v>42051.832280092596</v>
      </c>
      <c r="T855" s="13">
        <f t="shared" si="55"/>
        <v>42021.832280092596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8">
        <f t="shared" si="52"/>
        <v>1.1822050359712231</v>
      </c>
      <c r="P856">
        <f t="shared" si="53"/>
        <v>65.86</v>
      </c>
      <c r="Q856" t="s">
        <v>8326</v>
      </c>
      <c r="R856" t="s">
        <v>8328</v>
      </c>
      <c r="S856" s="13">
        <f t="shared" si="54"/>
        <v>42732.212337962963</v>
      </c>
      <c r="T856" s="13">
        <f t="shared" si="55"/>
        <v>42702.212337962963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8">
        <f t="shared" si="52"/>
        <v>1.0344827586206897</v>
      </c>
      <c r="P857">
        <f t="shared" si="53"/>
        <v>31.91</v>
      </c>
      <c r="Q857" t="s">
        <v>8326</v>
      </c>
      <c r="R857" t="s">
        <v>8328</v>
      </c>
      <c r="S857" s="13">
        <f t="shared" si="54"/>
        <v>42575.125196759262</v>
      </c>
      <c r="T857" s="13">
        <f t="shared" si="55"/>
        <v>42545.125196759262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18">
        <f t="shared" si="52"/>
        <v>2.1800000000000002</v>
      </c>
      <c r="P858">
        <f t="shared" si="53"/>
        <v>19.46</v>
      </c>
      <c r="Q858" t="s">
        <v>8326</v>
      </c>
      <c r="R858" t="s">
        <v>8328</v>
      </c>
      <c r="S858" s="13">
        <f t="shared" si="54"/>
        <v>42668.791666666672</v>
      </c>
      <c r="T858" s="13">
        <f t="shared" si="55"/>
        <v>42609.311990740738</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8">
        <f t="shared" si="52"/>
        <v>1</v>
      </c>
      <c r="P859">
        <f t="shared" si="53"/>
        <v>50</v>
      </c>
      <c r="Q859" t="s">
        <v>8326</v>
      </c>
      <c r="R859" t="s">
        <v>8328</v>
      </c>
      <c r="S859" s="13">
        <f t="shared" si="54"/>
        <v>42333.623043981483</v>
      </c>
      <c r="T859" s="13">
        <f t="shared" si="55"/>
        <v>42291.581377314811</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8">
        <f t="shared" si="52"/>
        <v>1.4400583333333332</v>
      </c>
      <c r="P860">
        <f t="shared" si="53"/>
        <v>22.74</v>
      </c>
      <c r="Q860" t="s">
        <v>8326</v>
      </c>
      <c r="R860" t="s">
        <v>8328</v>
      </c>
      <c r="S860" s="13">
        <f t="shared" si="54"/>
        <v>42109.957638888889</v>
      </c>
      <c r="T860" s="13">
        <f t="shared" si="55"/>
        <v>42079.745578703703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8">
        <f t="shared" si="52"/>
        <v>1.0467500000000001</v>
      </c>
      <c r="P861">
        <f t="shared" si="53"/>
        <v>42.72</v>
      </c>
      <c r="Q861" t="s">
        <v>8326</v>
      </c>
      <c r="R861" t="s">
        <v>8328</v>
      </c>
      <c r="S861" s="13">
        <f t="shared" si="54"/>
        <v>42159</v>
      </c>
      <c r="T861" s="13">
        <f t="shared" si="55"/>
        <v>42128.820231481484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8">
        <f t="shared" si="52"/>
        <v>0.18142857142857144</v>
      </c>
      <c r="P862">
        <f t="shared" si="53"/>
        <v>52.92</v>
      </c>
      <c r="Q862" t="s">
        <v>8326</v>
      </c>
      <c r="R862" t="s">
        <v>8329</v>
      </c>
      <c r="S862" s="13">
        <f t="shared" si="54"/>
        <v>41600.524456018517</v>
      </c>
      <c r="T862" s="13">
        <f t="shared" si="55"/>
        <v>41570.482789351852</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18">
        <f t="shared" si="52"/>
        <v>2.2444444444444444E-2</v>
      </c>
      <c r="P863">
        <f t="shared" si="53"/>
        <v>50.5</v>
      </c>
      <c r="Q863" t="s">
        <v>8326</v>
      </c>
      <c r="R863" t="s">
        <v>8329</v>
      </c>
      <c r="S863" s="13">
        <f t="shared" si="54"/>
        <v>42629.965324074074</v>
      </c>
      <c r="T863" s="13">
        <f t="shared" si="55"/>
        <v>42599.965324074074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8">
        <f t="shared" si="52"/>
        <v>3.3999999999999998E-3</v>
      </c>
      <c r="P864">
        <f t="shared" si="53"/>
        <v>42.5</v>
      </c>
      <c r="Q864" t="s">
        <v>8326</v>
      </c>
      <c r="R864" t="s">
        <v>8329</v>
      </c>
      <c r="S864" s="13">
        <f t="shared" si="54"/>
        <v>41589.596620370372</v>
      </c>
      <c r="T864" s="13">
        <f t="shared" si="55"/>
        <v>41559.5549537037</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18">
        <f t="shared" si="52"/>
        <v>4.4999999999999998E-2</v>
      </c>
      <c r="P865">
        <f t="shared" si="53"/>
        <v>18</v>
      </c>
      <c r="Q865" t="s">
        <v>8326</v>
      </c>
      <c r="R865" t="s">
        <v>8329</v>
      </c>
      <c r="S865" s="13">
        <f t="shared" si="54"/>
        <v>40951.117662037039</v>
      </c>
      <c r="T865" s="13">
        <f t="shared" si="55"/>
        <v>40921.117662037039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8">
        <f t="shared" si="52"/>
        <v>0.41538461538461541</v>
      </c>
      <c r="P866">
        <f t="shared" si="53"/>
        <v>34.18</v>
      </c>
      <c r="Q866" t="s">
        <v>8326</v>
      </c>
      <c r="R866" t="s">
        <v>8329</v>
      </c>
      <c r="S866" s="13">
        <f t="shared" si="54"/>
        <v>41563.415972222225</v>
      </c>
      <c r="T866" s="13">
        <f t="shared" si="55"/>
        <v>41541.106921296298</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18">
        <f t="shared" si="52"/>
        <v>2.0454545454545454E-2</v>
      </c>
      <c r="P867">
        <f t="shared" si="53"/>
        <v>22.5</v>
      </c>
      <c r="Q867" t="s">
        <v>8326</v>
      </c>
      <c r="R867" t="s">
        <v>8329</v>
      </c>
      <c r="S867" s="13">
        <f t="shared" si="54"/>
        <v>41290.77311342593</v>
      </c>
      <c r="T867" s="13">
        <f t="shared" si="55"/>
        <v>41230.77311342593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8">
        <f t="shared" si="52"/>
        <v>0.18285714285714286</v>
      </c>
      <c r="P868">
        <f t="shared" si="53"/>
        <v>58.18</v>
      </c>
      <c r="Q868" t="s">
        <v>8326</v>
      </c>
      <c r="R868" t="s">
        <v>8329</v>
      </c>
      <c r="S868" s="13">
        <f t="shared" si="54"/>
        <v>42063.631944444445</v>
      </c>
      <c r="T868" s="13">
        <f t="shared" si="55"/>
        <v>42025.637939814813</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8">
        <f t="shared" si="52"/>
        <v>0.2402</v>
      </c>
      <c r="P869">
        <f t="shared" si="53"/>
        <v>109.18</v>
      </c>
      <c r="Q869" t="s">
        <v>8326</v>
      </c>
      <c r="R869" t="s">
        <v>8329</v>
      </c>
      <c r="S869" s="13">
        <f t="shared" si="54"/>
        <v>40148.207638888889</v>
      </c>
      <c r="T869" s="13">
        <f t="shared" si="55"/>
        <v>40088.105393518519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18">
        <f t="shared" si="52"/>
        <v>1.1111111111111111E-3</v>
      </c>
      <c r="P870">
        <f t="shared" si="53"/>
        <v>50</v>
      </c>
      <c r="Q870" t="s">
        <v>8326</v>
      </c>
      <c r="R870" t="s">
        <v>8329</v>
      </c>
      <c r="S870" s="13">
        <f t="shared" si="54"/>
        <v>41646.027754629627</v>
      </c>
      <c r="T870" s="13">
        <f t="shared" si="55"/>
        <v>41616.027754629627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8">
        <f t="shared" si="52"/>
        <v>0.11818181818181818</v>
      </c>
      <c r="P871">
        <f t="shared" si="53"/>
        <v>346.67</v>
      </c>
      <c r="Q871" t="s">
        <v>8326</v>
      </c>
      <c r="R871" t="s">
        <v>8329</v>
      </c>
      <c r="S871" s="13">
        <f t="shared" si="54"/>
        <v>41372.803900462961</v>
      </c>
      <c r="T871" s="13">
        <f t="shared" si="55"/>
        <v>41342.845567129632</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18">
        <f t="shared" si="52"/>
        <v>3.0999999999999999E-3</v>
      </c>
      <c r="P872">
        <f t="shared" si="53"/>
        <v>12.4</v>
      </c>
      <c r="Q872" t="s">
        <v>8326</v>
      </c>
      <c r="R872" t="s">
        <v>8329</v>
      </c>
      <c r="S872" s="13">
        <f t="shared" si="54"/>
        <v>41518.022256944445</v>
      </c>
      <c r="T872" s="13">
        <f t="shared" si="55"/>
        <v>41488.022256944445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8">
        <f t="shared" si="52"/>
        <v>5.4166666666666669E-2</v>
      </c>
      <c r="P873">
        <f t="shared" si="53"/>
        <v>27.08</v>
      </c>
      <c r="Q873" t="s">
        <v>8326</v>
      </c>
      <c r="R873" t="s">
        <v>8329</v>
      </c>
      <c r="S873" s="13">
        <f t="shared" si="54"/>
        <v>41607.602951388886</v>
      </c>
      <c r="T873" s="13">
        <f t="shared" si="55"/>
        <v>41577.561284722222</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18">
        <f t="shared" si="52"/>
        <v>8.1250000000000003E-3</v>
      </c>
      <c r="P874">
        <f t="shared" si="53"/>
        <v>32.5</v>
      </c>
      <c r="Q874" t="s">
        <v>8326</v>
      </c>
      <c r="R874" t="s">
        <v>8329</v>
      </c>
      <c r="S874" s="13">
        <f t="shared" si="54"/>
        <v>40612.825543981482</v>
      </c>
      <c r="T874" s="13">
        <f t="shared" si="55"/>
        <v>40567.825543981482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18">
        <f t="shared" si="52"/>
        <v>1.2857142857142857E-2</v>
      </c>
      <c r="P875">
        <f t="shared" si="53"/>
        <v>9</v>
      </c>
      <c r="Q875" t="s">
        <v>8326</v>
      </c>
      <c r="R875" t="s">
        <v>8329</v>
      </c>
      <c r="S875" s="13">
        <f t="shared" si="54"/>
        <v>41224.208796296298</v>
      </c>
      <c r="T875" s="13">
        <f t="shared" si="55"/>
        <v>41184.167129629634</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8">
        <f t="shared" si="52"/>
        <v>0.24333333333333335</v>
      </c>
      <c r="P876">
        <f t="shared" si="53"/>
        <v>34.76</v>
      </c>
      <c r="Q876" t="s">
        <v>8326</v>
      </c>
      <c r="R876" t="s">
        <v>8329</v>
      </c>
      <c r="S876" s="13">
        <f t="shared" si="54"/>
        <v>41398.583726851852</v>
      </c>
      <c r="T876" s="13">
        <f t="shared" si="55"/>
        <v>41368.583726851852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18">
        <f t="shared" si="52"/>
        <v>0</v>
      </c>
      <c r="P877" t="e">
        <f t="shared" si="53"/>
        <v>#DIV/0!</v>
      </c>
      <c r="Q877" t="s">
        <v>8326</v>
      </c>
      <c r="R877" t="s">
        <v>8329</v>
      </c>
      <c r="S877" s="13">
        <f t="shared" si="54"/>
        <v>42268.723738425921</v>
      </c>
      <c r="T877" s="13">
        <f t="shared" si="55"/>
        <v>42248.723738425921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8">
        <f t="shared" si="52"/>
        <v>0.40799492385786801</v>
      </c>
      <c r="P878">
        <f t="shared" si="53"/>
        <v>28.58</v>
      </c>
      <c r="Q878" t="s">
        <v>8326</v>
      </c>
      <c r="R878" t="s">
        <v>8329</v>
      </c>
      <c r="S878" s="13">
        <f t="shared" si="54"/>
        <v>41309.496840277774</v>
      </c>
      <c r="T878" s="13">
        <f t="shared" si="55"/>
        <v>41276.496840277774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8">
        <f t="shared" si="52"/>
        <v>0.67549999999999999</v>
      </c>
      <c r="P879">
        <f t="shared" si="53"/>
        <v>46.59</v>
      </c>
      <c r="Q879" t="s">
        <v>8326</v>
      </c>
      <c r="R879" t="s">
        <v>8329</v>
      </c>
      <c r="S879" s="13">
        <f t="shared" si="54"/>
        <v>41627.788888888892</v>
      </c>
      <c r="T879" s="13">
        <f t="shared" si="55"/>
        <v>41597.788888888892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18">
        <f t="shared" si="52"/>
        <v>1.2999999999999999E-2</v>
      </c>
      <c r="P880">
        <f t="shared" si="53"/>
        <v>32.5</v>
      </c>
      <c r="Q880" t="s">
        <v>8326</v>
      </c>
      <c r="R880" t="s">
        <v>8329</v>
      </c>
      <c r="S880" s="13">
        <f t="shared" si="54"/>
        <v>40535.232916666668</v>
      </c>
      <c r="T880" s="13">
        <f t="shared" si="55"/>
        <v>40505.232916666668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8">
        <f t="shared" si="52"/>
        <v>0.30666666666666664</v>
      </c>
      <c r="P881">
        <f t="shared" si="53"/>
        <v>21.47</v>
      </c>
      <c r="Q881" t="s">
        <v>8326</v>
      </c>
      <c r="R881" t="s">
        <v>8329</v>
      </c>
      <c r="S881" s="13">
        <f t="shared" si="54"/>
        <v>41058.829918981479</v>
      </c>
      <c r="T881" s="13">
        <f t="shared" si="55"/>
        <v>41037.829918981479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18">
        <f t="shared" si="52"/>
        <v>2.9894179894179893E-2</v>
      </c>
      <c r="P882">
        <f t="shared" si="53"/>
        <v>14.13</v>
      </c>
      <c r="Q882" t="s">
        <v>8326</v>
      </c>
      <c r="R882" t="s">
        <v>8330</v>
      </c>
      <c r="S882" s="13">
        <f t="shared" si="54"/>
        <v>41212.32104166667</v>
      </c>
      <c r="T882" s="13">
        <f t="shared" si="55"/>
        <v>41179.32104166667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18">
        <f t="shared" si="52"/>
        <v>8.0000000000000002E-3</v>
      </c>
      <c r="P883">
        <f t="shared" si="53"/>
        <v>30</v>
      </c>
      <c r="Q883" t="s">
        <v>8326</v>
      </c>
      <c r="R883" t="s">
        <v>8330</v>
      </c>
      <c r="S883" s="13">
        <f t="shared" si="54"/>
        <v>40922.25099537037</v>
      </c>
      <c r="T883" s="13">
        <f t="shared" si="55"/>
        <v>40877.25099537037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8">
        <f t="shared" si="52"/>
        <v>0.20133333333333334</v>
      </c>
      <c r="P884">
        <f t="shared" si="53"/>
        <v>21.57</v>
      </c>
      <c r="Q884" t="s">
        <v>8326</v>
      </c>
      <c r="R884" t="s">
        <v>8330</v>
      </c>
      <c r="S884" s="13">
        <f t="shared" si="54"/>
        <v>40792.860532407409</v>
      </c>
      <c r="T884" s="13">
        <f t="shared" si="55"/>
        <v>40759.860532407409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8">
        <f t="shared" si="52"/>
        <v>0.4002</v>
      </c>
      <c r="P885">
        <f t="shared" si="53"/>
        <v>83.38</v>
      </c>
      <c r="Q885" t="s">
        <v>8326</v>
      </c>
      <c r="R885" t="s">
        <v>8330</v>
      </c>
      <c r="S885" s="13">
        <f t="shared" si="54"/>
        <v>42431.935590277775</v>
      </c>
      <c r="T885" s="13">
        <f t="shared" si="55"/>
        <v>42371.935590277775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18">
        <f t="shared" si="52"/>
        <v>0.01</v>
      </c>
      <c r="P886">
        <f t="shared" si="53"/>
        <v>10</v>
      </c>
      <c r="Q886" t="s">
        <v>8326</v>
      </c>
      <c r="R886" t="s">
        <v>8330</v>
      </c>
      <c r="S886" s="13">
        <f t="shared" si="54"/>
        <v>41041.104861111111</v>
      </c>
      <c r="T886" s="13">
        <f t="shared" si="55"/>
        <v>40981.802615740737</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8">
        <f t="shared" si="52"/>
        <v>0.75</v>
      </c>
      <c r="P887">
        <f t="shared" si="53"/>
        <v>35.71</v>
      </c>
      <c r="Q887" t="s">
        <v>8326</v>
      </c>
      <c r="R887" t="s">
        <v>8330</v>
      </c>
      <c r="S887" s="13">
        <f t="shared" si="54"/>
        <v>42734.941099537042</v>
      </c>
      <c r="T887" s="13">
        <f t="shared" si="55"/>
        <v>42713.941099537042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18">
        <f t="shared" si="52"/>
        <v>0.41</v>
      </c>
      <c r="P888">
        <f t="shared" si="53"/>
        <v>29.29</v>
      </c>
      <c r="Q888" t="s">
        <v>8326</v>
      </c>
      <c r="R888" t="s">
        <v>8330</v>
      </c>
      <c r="S888" s="13">
        <f t="shared" si="54"/>
        <v>42628.870520833334</v>
      </c>
      <c r="T888" s="13">
        <f t="shared" si="55"/>
        <v>42603.870520833334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18">
        <f t="shared" si="52"/>
        <v>0</v>
      </c>
      <c r="P889" t="e">
        <f t="shared" si="53"/>
        <v>#DIV/0!</v>
      </c>
      <c r="Q889" t="s">
        <v>8326</v>
      </c>
      <c r="R889" t="s">
        <v>8330</v>
      </c>
      <c r="S889" s="13">
        <f t="shared" si="54"/>
        <v>41056.958969907406</v>
      </c>
      <c r="T889" s="13">
        <f t="shared" si="55"/>
        <v>41026.958969907406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18">
        <f t="shared" si="52"/>
        <v>7.1999999999999995E-2</v>
      </c>
      <c r="P890">
        <f t="shared" si="53"/>
        <v>18</v>
      </c>
      <c r="Q890" t="s">
        <v>8326</v>
      </c>
      <c r="R890" t="s">
        <v>8330</v>
      </c>
      <c r="S890" s="13">
        <f t="shared" si="54"/>
        <v>40787.25</v>
      </c>
      <c r="T890" s="13">
        <f t="shared" si="55"/>
        <v>40751.753298611111</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8">
        <f t="shared" si="52"/>
        <v>9.4412800000000005E-2</v>
      </c>
      <c r="P891">
        <f t="shared" si="53"/>
        <v>73.760000000000005</v>
      </c>
      <c r="Q891" t="s">
        <v>8326</v>
      </c>
      <c r="R891" t="s">
        <v>8330</v>
      </c>
      <c r="S891" s="13">
        <f t="shared" si="54"/>
        <v>41917.784062500003</v>
      </c>
      <c r="T891" s="13">
        <f t="shared" si="55"/>
        <v>41887.784062500003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18">
        <f t="shared" si="52"/>
        <v>4.1666666666666664E-2</v>
      </c>
      <c r="P892">
        <f t="shared" si="53"/>
        <v>31.25</v>
      </c>
      <c r="Q892" t="s">
        <v>8326</v>
      </c>
      <c r="R892" t="s">
        <v>8330</v>
      </c>
      <c r="S892" s="13">
        <f t="shared" si="54"/>
        <v>41599.740497685183</v>
      </c>
      <c r="T892" s="13">
        <f t="shared" si="55"/>
        <v>41569.698831018519</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18">
        <f t="shared" si="52"/>
        <v>3.2500000000000001E-2</v>
      </c>
      <c r="P893">
        <f t="shared" si="53"/>
        <v>28.89</v>
      </c>
      <c r="Q893" t="s">
        <v>8326</v>
      </c>
      <c r="R893" t="s">
        <v>8330</v>
      </c>
      <c r="S893" s="13">
        <f t="shared" si="54"/>
        <v>41872.031597222223</v>
      </c>
      <c r="T893" s="13">
        <f t="shared" si="55"/>
        <v>41842.031597222223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8">
        <f t="shared" si="52"/>
        <v>0.40749999999999997</v>
      </c>
      <c r="P894">
        <f t="shared" si="53"/>
        <v>143.82</v>
      </c>
      <c r="Q894" t="s">
        <v>8326</v>
      </c>
      <c r="R894" t="s">
        <v>8330</v>
      </c>
      <c r="S894" s="13">
        <f t="shared" si="54"/>
        <v>40391.166666666664</v>
      </c>
      <c r="T894" s="13">
        <f t="shared" si="55"/>
        <v>40304.20003472222</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18">
        <f t="shared" si="52"/>
        <v>0.1</v>
      </c>
      <c r="P895">
        <f t="shared" si="53"/>
        <v>40</v>
      </c>
      <c r="Q895" t="s">
        <v>8326</v>
      </c>
      <c r="R895" t="s">
        <v>8330</v>
      </c>
      <c r="S895" s="13">
        <f t="shared" si="54"/>
        <v>42095.856053240743</v>
      </c>
      <c r="T895" s="13">
        <f t="shared" si="55"/>
        <v>42065.897719907407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8">
        <f t="shared" si="52"/>
        <v>0.39169999999999999</v>
      </c>
      <c r="P896">
        <f t="shared" si="53"/>
        <v>147.81</v>
      </c>
      <c r="Q896" t="s">
        <v>8326</v>
      </c>
      <c r="R896" t="s">
        <v>8330</v>
      </c>
      <c r="S896" s="13">
        <f t="shared" si="54"/>
        <v>42526.981597222228</v>
      </c>
      <c r="T896" s="13">
        <f t="shared" si="55"/>
        <v>42496.981597222228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18">
        <f t="shared" si="52"/>
        <v>2.4375000000000001E-2</v>
      </c>
      <c r="P897">
        <f t="shared" si="53"/>
        <v>27.86</v>
      </c>
      <c r="Q897" t="s">
        <v>8326</v>
      </c>
      <c r="R897" t="s">
        <v>8330</v>
      </c>
      <c r="S897" s="13">
        <f t="shared" si="54"/>
        <v>40476.127650462964</v>
      </c>
      <c r="T897" s="13">
        <f t="shared" si="55"/>
        <v>40431.127650462964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8">
        <f t="shared" si="52"/>
        <v>0.4</v>
      </c>
      <c r="P898">
        <f t="shared" si="53"/>
        <v>44.44</v>
      </c>
      <c r="Q898" t="s">
        <v>8326</v>
      </c>
      <c r="R898" t="s">
        <v>8330</v>
      </c>
      <c r="S898" s="13">
        <f t="shared" si="54"/>
        <v>42244.166666666672</v>
      </c>
      <c r="T898" s="13">
        <f t="shared" si="55"/>
        <v>42218.872986111113</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18">
        <f t="shared" ref="O899:O962" si="56">E899/D899</f>
        <v>0</v>
      </c>
      <c r="P899" t="e">
        <f t="shared" ref="P899:P962" si="57">ROUND((E899/L899),2)</f>
        <v>#DIV/0!</v>
      </c>
      <c r="Q899" t="s">
        <v>8326</v>
      </c>
      <c r="R899" t="s">
        <v>8330</v>
      </c>
      <c r="S899" s="13">
        <f t="shared" ref="S899:S962" si="58">(((I899/60)/60)/24)+DATE(1970,1,1)</f>
        <v>41241.730416666665</v>
      </c>
      <c r="T899" s="13">
        <f t="shared" ref="T899:T962" si="59">(((J899/60)/60)/24)+DATE(1970,1,1)</f>
        <v>41211.688750000001</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18">
        <f t="shared" si="56"/>
        <v>2.8000000000000001E-2</v>
      </c>
      <c r="P900">
        <f t="shared" si="57"/>
        <v>35</v>
      </c>
      <c r="Q900" t="s">
        <v>8326</v>
      </c>
      <c r="R900" t="s">
        <v>8330</v>
      </c>
      <c r="S900" s="13">
        <f t="shared" si="58"/>
        <v>40923.758217592593</v>
      </c>
      <c r="T900" s="13">
        <f t="shared" si="59"/>
        <v>40878.758217592593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18">
        <f t="shared" si="56"/>
        <v>0.37333333333333335</v>
      </c>
      <c r="P901">
        <f t="shared" si="57"/>
        <v>35</v>
      </c>
      <c r="Q901" t="s">
        <v>8326</v>
      </c>
      <c r="R901" t="s">
        <v>8330</v>
      </c>
      <c r="S901" s="13">
        <f t="shared" si="58"/>
        <v>40691.099097222221</v>
      </c>
      <c r="T901" s="13">
        <f t="shared" si="59"/>
        <v>40646.099097222221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18">
        <f t="shared" si="56"/>
        <v>4.1999999999999997E-3</v>
      </c>
      <c r="P902">
        <f t="shared" si="57"/>
        <v>10.5</v>
      </c>
      <c r="Q902" t="s">
        <v>8326</v>
      </c>
      <c r="R902" t="s">
        <v>8329</v>
      </c>
      <c r="S902" s="13">
        <f t="shared" si="58"/>
        <v>42459.807893518519</v>
      </c>
      <c r="T902" s="13">
        <f t="shared" si="59"/>
        <v>42429.84956018519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18">
        <f t="shared" si="56"/>
        <v>0</v>
      </c>
      <c r="P903" t="e">
        <f t="shared" si="57"/>
        <v>#DIV/0!</v>
      </c>
      <c r="Q903" t="s">
        <v>8326</v>
      </c>
      <c r="R903" t="s">
        <v>8329</v>
      </c>
      <c r="S903" s="13">
        <f t="shared" si="58"/>
        <v>40337.799305555556</v>
      </c>
      <c r="T903" s="13">
        <f t="shared" si="59"/>
        <v>40291.81150462963</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18">
        <f t="shared" si="56"/>
        <v>3.0000000000000001E-3</v>
      </c>
      <c r="P904">
        <f t="shared" si="57"/>
        <v>30</v>
      </c>
      <c r="Q904" t="s">
        <v>8326</v>
      </c>
      <c r="R904" t="s">
        <v>8329</v>
      </c>
      <c r="S904" s="13">
        <f t="shared" si="58"/>
        <v>41881.645833333336</v>
      </c>
      <c r="T904" s="13">
        <f t="shared" si="59"/>
        <v>41829.965532407405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18">
        <f t="shared" si="56"/>
        <v>3.2000000000000001E-2</v>
      </c>
      <c r="P905">
        <f t="shared" si="57"/>
        <v>40</v>
      </c>
      <c r="Q905" t="s">
        <v>8326</v>
      </c>
      <c r="R905" t="s">
        <v>8329</v>
      </c>
      <c r="S905" s="13">
        <f t="shared" si="58"/>
        <v>41175.100694444445</v>
      </c>
      <c r="T905" s="13">
        <f t="shared" si="59"/>
        <v>41149.796064814815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8">
        <f t="shared" si="56"/>
        <v>3.0200000000000001E-3</v>
      </c>
      <c r="P906">
        <f t="shared" si="57"/>
        <v>50.33</v>
      </c>
      <c r="Q906" t="s">
        <v>8326</v>
      </c>
      <c r="R906" t="s">
        <v>8329</v>
      </c>
      <c r="S906" s="13">
        <f t="shared" si="58"/>
        <v>42372.080289351856</v>
      </c>
      <c r="T906" s="13">
        <f t="shared" si="59"/>
        <v>42342.080289351856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18">
        <f t="shared" si="56"/>
        <v>3.0153846153846153E-2</v>
      </c>
      <c r="P907">
        <f t="shared" si="57"/>
        <v>32.67</v>
      </c>
      <c r="Q907" t="s">
        <v>8326</v>
      </c>
      <c r="R907" t="s">
        <v>8329</v>
      </c>
      <c r="S907" s="13">
        <f t="shared" si="58"/>
        <v>40567.239884259259</v>
      </c>
      <c r="T907" s="13">
        <f t="shared" si="59"/>
        <v>40507.239884259259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18">
        <f t="shared" si="56"/>
        <v>0</v>
      </c>
      <c r="P908" t="e">
        <f t="shared" si="57"/>
        <v>#DIV/0!</v>
      </c>
      <c r="Q908" t="s">
        <v>8326</v>
      </c>
      <c r="R908" t="s">
        <v>8329</v>
      </c>
      <c r="S908" s="13">
        <f t="shared" si="58"/>
        <v>41711.148032407407</v>
      </c>
      <c r="T908" s="13">
        <f t="shared" si="59"/>
        <v>41681.189699074072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18">
        <f t="shared" si="56"/>
        <v>0</v>
      </c>
      <c r="P909" t="e">
        <f t="shared" si="57"/>
        <v>#DIV/0!</v>
      </c>
      <c r="Q909" t="s">
        <v>8326</v>
      </c>
      <c r="R909" t="s">
        <v>8329</v>
      </c>
      <c r="S909" s="13">
        <f t="shared" si="58"/>
        <v>40797.192395833335</v>
      </c>
      <c r="T909" s="13">
        <f t="shared" si="59"/>
        <v>40767.192395833335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18">
        <f t="shared" si="56"/>
        <v>0</v>
      </c>
      <c r="P910" t="e">
        <f t="shared" si="57"/>
        <v>#DIV/0!</v>
      </c>
      <c r="Q910" t="s">
        <v>8326</v>
      </c>
      <c r="R910" t="s">
        <v>8329</v>
      </c>
      <c r="S910" s="13">
        <f t="shared" si="58"/>
        <v>40386.207638888889</v>
      </c>
      <c r="T910" s="13">
        <f t="shared" si="59"/>
        <v>40340.801562499997</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8">
        <f t="shared" si="56"/>
        <v>3.2500000000000001E-2</v>
      </c>
      <c r="P911">
        <f t="shared" si="57"/>
        <v>65</v>
      </c>
      <c r="Q911" t="s">
        <v>8326</v>
      </c>
      <c r="R911" t="s">
        <v>8329</v>
      </c>
      <c r="S911" s="13">
        <f t="shared" si="58"/>
        <v>41113.166666666664</v>
      </c>
      <c r="T911" s="13">
        <f t="shared" si="59"/>
        <v>41081.69027777778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18">
        <f t="shared" si="56"/>
        <v>0.22363636363636363</v>
      </c>
      <c r="P912">
        <f t="shared" si="57"/>
        <v>24.6</v>
      </c>
      <c r="Q912" t="s">
        <v>8326</v>
      </c>
      <c r="R912" t="s">
        <v>8329</v>
      </c>
      <c r="S912" s="13">
        <f t="shared" si="58"/>
        <v>42797.545358796298</v>
      </c>
      <c r="T912" s="13">
        <f t="shared" si="59"/>
        <v>42737.545358796298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18">
        <f t="shared" si="56"/>
        <v>0</v>
      </c>
      <c r="P913" t="e">
        <f t="shared" si="57"/>
        <v>#DIV/0!</v>
      </c>
      <c r="Q913" t="s">
        <v>8326</v>
      </c>
      <c r="R913" t="s">
        <v>8329</v>
      </c>
      <c r="S913" s="13">
        <f t="shared" si="58"/>
        <v>41663.005150462966</v>
      </c>
      <c r="T913" s="13">
        <f t="shared" si="59"/>
        <v>41642.005150462966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18">
        <f t="shared" si="56"/>
        <v>8.5714285714285719E-3</v>
      </c>
      <c r="P914">
        <f t="shared" si="57"/>
        <v>15</v>
      </c>
      <c r="Q914" t="s">
        <v>8326</v>
      </c>
      <c r="R914" t="s">
        <v>8329</v>
      </c>
      <c r="S914" s="13">
        <f t="shared" si="58"/>
        <v>41254.151006944441</v>
      </c>
      <c r="T914" s="13">
        <f t="shared" si="59"/>
        <v>41194.109340277777</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8">
        <f t="shared" si="56"/>
        <v>6.6066666666666662E-2</v>
      </c>
      <c r="P915">
        <f t="shared" si="57"/>
        <v>82.58</v>
      </c>
      <c r="Q915" t="s">
        <v>8326</v>
      </c>
      <c r="R915" t="s">
        <v>8329</v>
      </c>
      <c r="S915" s="13">
        <f t="shared" si="58"/>
        <v>41034.139108796298</v>
      </c>
      <c r="T915" s="13">
        <f t="shared" si="59"/>
        <v>41004.139108796298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18">
        <f t="shared" si="56"/>
        <v>0</v>
      </c>
      <c r="P916" t="e">
        <f t="shared" si="57"/>
        <v>#DIV/0!</v>
      </c>
      <c r="Q916" t="s">
        <v>8326</v>
      </c>
      <c r="R916" t="s">
        <v>8329</v>
      </c>
      <c r="S916" s="13">
        <f t="shared" si="58"/>
        <v>41146.763275462967</v>
      </c>
      <c r="T916" s="13">
        <f t="shared" si="59"/>
        <v>41116.763275462967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18">
        <f t="shared" si="56"/>
        <v>5.7692307692307696E-2</v>
      </c>
      <c r="P917">
        <f t="shared" si="57"/>
        <v>41.67</v>
      </c>
      <c r="Q917" t="s">
        <v>8326</v>
      </c>
      <c r="R917" t="s">
        <v>8329</v>
      </c>
      <c r="S917" s="13">
        <f t="shared" si="58"/>
        <v>40969.207638888889</v>
      </c>
      <c r="T917" s="13">
        <f t="shared" si="59"/>
        <v>40937.679560185185</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18">
        <f t="shared" si="56"/>
        <v>0</v>
      </c>
      <c r="P918" t="e">
        <f t="shared" si="57"/>
        <v>#DIV/0!</v>
      </c>
      <c r="Q918" t="s">
        <v>8326</v>
      </c>
      <c r="R918" t="s">
        <v>8329</v>
      </c>
      <c r="S918" s="13">
        <f t="shared" si="58"/>
        <v>40473.208333333336</v>
      </c>
      <c r="T918" s="13">
        <f t="shared" si="59"/>
        <v>40434.853402777779</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18">
        <f t="shared" si="56"/>
        <v>6.0000000000000001E-3</v>
      </c>
      <c r="P919">
        <f t="shared" si="57"/>
        <v>30</v>
      </c>
      <c r="Q919" t="s">
        <v>8326</v>
      </c>
      <c r="R919" t="s">
        <v>8329</v>
      </c>
      <c r="S919" s="13">
        <f t="shared" si="58"/>
        <v>41834.104166666664</v>
      </c>
      <c r="T919" s="13">
        <f t="shared" si="59"/>
        <v>41802.94363425926</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8">
        <f t="shared" si="56"/>
        <v>5.0256410256410255E-2</v>
      </c>
      <c r="P920">
        <f t="shared" si="57"/>
        <v>19.600000000000001</v>
      </c>
      <c r="Q920" t="s">
        <v>8326</v>
      </c>
      <c r="R920" t="s">
        <v>8329</v>
      </c>
      <c r="S920" s="13">
        <f t="shared" si="58"/>
        <v>41974.957881944443</v>
      </c>
      <c r="T920" s="13">
        <f t="shared" si="59"/>
        <v>41944.916215277779</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8">
        <f t="shared" si="56"/>
        <v>5.0000000000000001E-3</v>
      </c>
      <c r="P921">
        <f t="shared" si="57"/>
        <v>100</v>
      </c>
      <c r="Q921" t="s">
        <v>8326</v>
      </c>
      <c r="R921" t="s">
        <v>8329</v>
      </c>
      <c r="S921" s="13">
        <f t="shared" si="58"/>
        <v>41262.641724537039</v>
      </c>
      <c r="T921" s="13">
        <f t="shared" si="59"/>
        <v>41227.641724537039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18">
        <f t="shared" si="56"/>
        <v>0</v>
      </c>
      <c r="P922" t="e">
        <f t="shared" si="57"/>
        <v>#DIV/0!</v>
      </c>
      <c r="Q922" t="s">
        <v>8326</v>
      </c>
      <c r="R922" t="s">
        <v>8329</v>
      </c>
      <c r="S922" s="13">
        <f t="shared" si="58"/>
        <v>41592.713217592594</v>
      </c>
      <c r="T922" s="13">
        <f t="shared" si="59"/>
        <v>41562.67155092593</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8">
        <f t="shared" si="56"/>
        <v>0.309</v>
      </c>
      <c r="P923">
        <f t="shared" si="57"/>
        <v>231.75</v>
      </c>
      <c r="Q923" t="s">
        <v>8326</v>
      </c>
      <c r="R923" t="s">
        <v>8329</v>
      </c>
      <c r="S923" s="13">
        <f t="shared" si="58"/>
        <v>40889.212685185186</v>
      </c>
      <c r="T923" s="13">
        <f t="shared" si="59"/>
        <v>40847.171018518515</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8">
        <f t="shared" si="56"/>
        <v>0.21037037037037037</v>
      </c>
      <c r="P924">
        <f t="shared" si="57"/>
        <v>189.33</v>
      </c>
      <c r="Q924" t="s">
        <v>8326</v>
      </c>
      <c r="R924" t="s">
        <v>8329</v>
      </c>
      <c r="S924" s="13">
        <f t="shared" si="58"/>
        <v>41913.530011574076</v>
      </c>
      <c r="T924" s="13">
        <f t="shared" si="59"/>
        <v>41878.530011574076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8">
        <f t="shared" si="56"/>
        <v>2.1999999999999999E-2</v>
      </c>
      <c r="P925">
        <f t="shared" si="57"/>
        <v>55</v>
      </c>
      <c r="Q925" t="s">
        <v>8326</v>
      </c>
      <c r="R925" t="s">
        <v>8329</v>
      </c>
      <c r="S925" s="13">
        <f t="shared" si="58"/>
        <v>41965.001423611116</v>
      </c>
      <c r="T925" s="13">
        <f t="shared" si="59"/>
        <v>41934.959756944445</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8">
        <f t="shared" si="56"/>
        <v>0.109</v>
      </c>
      <c r="P926">
        <f t="shared" si="57"/>
        <v>21.8</v>
      </c>
      <c r="Q926" t="s">
        <v>8326</v>
      </c>
      <c r="R926" t="s">
        <v>8329</v>
      </c>
      <c r="S926" s="13">
        <f t="shared" si="58"/>
        <v>41318.942928240744</v>
      </c>
      <c r="T926" s="13">
        <f t="shared" si="59"/>
        <v>41288.942928240744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18">
        <f t="shared" si="56"/>
        <v>2.6666666666666668E-2</v>
      </c>
      <c r="P927">
        <f t="shared" si="57"/>
        <v>32</v>
      </c>
      <c r="Q927" t="s">
        <v>8326</v>
      </c>
      <c r="R927" t="s">
        <v>8329</v>
      </c>
      <c r="S927" s="13">
        <f t="shared" si="58"/>
        <v>41605.922581018516</v>
      </c>
      <c r="T927" s="13">
        <f t="shared" si="59"/>
        <v>41575.880914351852</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18">
        <f t="shared" si="56"/>
        <v>0</v>
      </c>
      <c r="P928" t="e">
        <f t="shared" si="57"/>
        <v>#DIV/0!</v>
      </c>
      <c r="Q928" t="s">
        <v>8326</v>
      </c>
      <c r="R928" t="s">
        <v>8329</v>
      </c>
      <c r="S928" s="13">
        <f t="shared" si="58"/>
        <v>40367.944444444445</v>
      </c>
      <c r="T928" s="13">
        <f t="shared" si="59"/>
        <v>40338.02002314815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18">
        <f t="shared" si="56"/>
        <v>0</v>
      </c>
      <c r="P929" t="e">
        <f t="shared" si="57"/>
        <v>#DIV/0!</v>
      </c>
      <c r="Q929" t="s">
        <v>8326</v>
      </c>
      <c r="R929" t="s">
        <v>8329</v>
      </c>
      <c r="S929" s="13">
        <f t="shared" si="58"/>
        <v>41043.822858796295</v>
      </c>
      <c r="T929" s="13">
        <f t="shared" si="59"/>
        <v>41013.822858796295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8">
        <f t="shared" si="56"/>
        <v>0.10862068965517241</v>
      </c>
      <c r="P930">
        <f t="shared" si="57"/>
        <v>56.25</v>
      </c>
      <c r="Q930" t="s">
        <v>8326</v>
      </c>
      <c r="R930" t="s">
        <v>8329</v>
      </c>
      <c r="S930" s="13">
        <f t="shared" si="58"/>
        <v>41231</v>
      </c>
      <c r="T930" s="13">
        <f t="shared" si="59"/>
        <v>41180.86241898148</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18">
        <f t="shared" si="56"/>
        <v>0</v>
      </c>
      <c r="P931" t="e">
        <f t="shared" si="57"/>
        <v>#DIV/0!</v>
      </c>
      <c r="Q931" t="s">
        <v>8326</v>
      </c>
      <c r="R931" t="s">
        <v>8329</v>
      </c>
      <c r="S931" s="13">
        <f t="shared" si="58"/>
        <v>41008.196400462963</v>
      </c>
      <c r="T931" s="13">
        <f t="shared" si="59"/>
        <v>40978.238067129627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18">
        <f t="shared" si="56"/>
        <v>0.38333333333333336</v>
      </c>
      <c r="P932">
        <f t="shared" si="57"/>
        <v>69</v>
      </c>
      <c r="Q932" t="s">
        <v>8326</v>
      </c>
      <c r="R932" t="s">
        <v>8329</v>
      </c>
      <c r="S932" s="13">
        <f t="shared" si="58"/>
        <v>40354.897222222222</v>
      </c>
      <c r="T932" s="13">
        <f t="shared" si="59"/>
        <v>40312.915578703702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18">
        <f t="shared" si="56"/>
        <v>6.5500000000000003E-2</v>
      </c>
      <c r="P933">
        <f t="shared" si="57"/>
        <v>18.71</v>
      </c>
      <c r="Q933" t="s">
        <v>8326</v>
      </c>
      <c r="R933" t="s">
        <v>8329</v>
      </c>
      <c r="S933" s="13">
        <f t="shared" si="58"/>
        <v>41714.916666666664</v>
      </c>
      <c r="T933" s="13">
        <f t="shared" si="59"/>
        <v>41680.359976851854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8">
        <f t="shared" si="56"/>
        <v>0.14536842105263159</v>
      </c>
      <c r="P934">
        <f t="shared" si="57"/>
        <v>46.03</v>
      </c>
      <c r="Q934" t="s">
        <v>8326</v>
      </c>
      <c r="R934" t="s">
        <v>8329</v>
      </c>
      <c r="S934" s="13">
        <f t="shared" si="58"/>
        <v>41355.927604166667</v>
      </c>
      <c r="T934" s="13">
        <f t="shared" si="59"/>
        <v>41310.969270833331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18">
        <f t="shared" si="56"/>
        <v>0.06</v>
      </c>
      <c r="P935">
        <f t="shared" si="57"/>
        <v>60</v>
      </c>
      <c r="Q935" t="s">
        <v>8326</v>
      </c>
      <c r="R935" t="s">
        <v>8329</v>
      </c>
      <c r="S935" s="13">
        <f t="shared" si="58"/>
        <v>41771.169085648151</v>
      </c>
      <c r="T935" s="13">
        <f t="shared" si="59"/>
        <v>41711.169085648151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8">
        <f t="shared" si="56"/>
        <v>0.30399999999999999</v>
      </c>
      <c r="P936">
        <f t="shared" si="57"/>
        <v>50.67</v>
      </c>
      <c r="Q936" t="s">
        <v>8326</v>
      </c>
      <c r="R936" t="s">
        <v>8329</v>
      </c>
      <c r="S936" s="13">
        <f t="shared" si="58"/>
        <v>41763.25</v>
      </c>
      <c r="T936" s="13">
        <f t="shared" si="59"/>
        <v>41733.737083333333</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18">
        <f t="shared" si="56"/>
        <v>1.4285714285714285E-2</v>
      </c>
      <c r="P937">
        <f t="shared" si="57"/>
        <v>25</v>
      </c>
      <c r="Q937" t="s">
        <v>8326</v>
      </c>
      <c r="R937" t="s">
        <v>8329</v>
      </c>
      <c r="S937" s="13">
        <f t="shared" si="58"/>
        <v>42398.333668981482</v>
      </c>
      <c r="T937" s="13">
        <f t="shared" si="59"/>
        <v>42368.333668981482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18">
        <f t="shared" si="56"/>
        <v>0</v>
      </c>
      <c r="P938" t="e">
        <f t="shared" si="57"/>
        <v>#DIV/0!</v>
      </c>
      <c r="Q938" t="s">
        <v>8326</v>
      </c>
      <c r="R938" t="s">
        <v>8329</v>
      </c>
      <c r="S938" s="13">
        <f t="shared" si="58"/>
        <v>40926.833333333336</v>
      </c>
      <c r="T938" s="13">
        <f t="shared" si="59"/>
        <v>40883.024178240739</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18">
        <f t="shared" si="56"/>
        <v>1.1428571428571429E-2</v>
      </c>
      <c r="P939">
        <f t="shared" si="57"/>
        <v>20</v>
      </c>
      <c r="Q939" t="s">
        <v>8326</v>
      </c>
      <c r="R939" t="s">
        <v>8329</v>
      </c>
      <c r="S939" s="13">
        <f t="shared" si="58"/>
        <v>41581.839780092596</v>
      </c>
      <c r="T939" s="13">
        <f t="shared" si="59"/>
        <v>41551.798113425924</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18">
        <f t="shared" si="56"/>
        <v>3.5714285714285713E-3</v>
      </c>
      <c r="P940">
        <f t="shared" si="57"/>
        <v>25</v>
      </c>
      <c r="Q940" t="s">
        <v>8326</v>
      </c>
      <c r="R940" t="s">
        <v>8329</v>
      </c>
      <c r="S940" s="13">
        <f t="shared" si="58"/>
        <v>41154.479722222226</v>
      </c>
      <c r="T940" s="13">
        <f t="shared" si="59"/>
        <v>41124.479722222226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18">
        <f t="shared" si="56"/>
        <v>1.4545454545454545E-2</v>
      </c>
      <c r="P941">
        <f t="shared" si="57"/>
        <v>20</v>
      </c>
      <c r="Q941" t="s">
        <v>8326</v>
      </c>
      <c r="R941" t="s">
        <v>8329</v>
      </c>
      <c r="S941" s="13">
        <f t="shared" si="58"/>
        <v>41455.831944444442</v>
      </c>
      <c r="T941" s="13">
        <f t="shared" si="59"/>
        <v>41416.763171296298</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8">
        <f t="shared" si="56"/>
        <v>0.17155555555555554</v>
      </c>
      <c r="P942">
        <f t="shared" si="57"/>
        <v>110.29</v>
      </c>
      <c r="Q942" t="s">
        <v>8320</v>
      </c>
      <c r="R942" t="s">
        <v>8322</v>
      </c>
      <c r="S942" s="13">
        <f t="shared" si="58"/>
        <v>42227.008402777778</v>
      </c>
      <c r="T942" s="13">
        <f t="shared" si="59"/>
        <v>42182.008402777778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8">
        <f t="shared" si="56"/>
        <v>2.3220000000000001E-2</v>
      </c>
      <c r="P943">
        <f t="shared" si="57"/>
        <v>37.450000000000003</v>
      </c>
      <c r="Q943" t="s">
        <v>8320</v>
      </c>
      <c r="R943" t="s">
        <v>8322</v>
      </c>
      <c r="S943" s="13">
        <f t="shared" si="58"/>
        <v>42776.096585648149</v>
      </c>
      <c r="T943" s="13">
        <f t="shared" si="59"/>
        <v>42746.096585648149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8">
        <f t="shared" si="56"/>
        <v>8.9066666666666669E-2</v>
      </c>
      <c r="P944">
        <f t="shared" si="57"/>
        <v>41.75</v>
      </c>
      <c r="Q944" t="s">
        <v>8320</v>
      </c>
      <c r="R944" t="s">
        <v>8322</v>
      </c>
      <c r="S944" s="13">
        <f t="shared" si="58"/>
        <v>42418.843287037031</v>
      </c>
      <c r="T944" s="13">
        <f t="shared" si="59"/>
        <v>42382.843287037031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8">
        <f t="shared" si="56"/>
        <v>9.633333333333334E-2</v>
      </c>
      <c r="P945">
        <f t="shared" si="57"/>
        <v>24.08</v>
      </c>
      <c r="Q945" t="s">
        <v>8320</v>
      </c>
      <c r="R945" t="s">
        <v>8322</v>
      </c>
      <c r="S945" s="13">
        <f t="shared" si="58"/>
        <v>42703.709548611107</v>
      </c>
      <c r="T945" s="13">
        <f t="shared" si="59"/>
        <v>42673.66788194445</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8">
        <f t="shared" si="56"/>
        <v>0.13325999999999999</v>
      </c>
      <c r="P946">
        <f t="shared" si="57"/>
        <v>69.41</v>
      </c>
      <c r="Q946" t="s">
        <v>8320</v>
      </c>
      <c r="R946" t="s">
        <v>8322</v>
      </c>
      <c r="S946" s="13">
        <f t="shared" si="58"/>
        <v>42478.583333333328</v>
      </c>
      <c r="T946" s="13">
        <f t="shared" si="59"/>
        <v>42444.583912037036</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8">
        <f t="shared" si="56"/>
        <v>2.4840000000000001E-2</v>
      </c>
      <c r="P947">
        <f t="shared" si="57"/>
        <v>155.25</v>
      </c>
      <c r="Q947" t="s">
        <v>8320</v>
      </c>
      <c r="R947" t="s">
        <v>8322</v>
      </c>
      <c r="S947" s="13">
        <f t="shared" si="58"/>
        <v>42784.999305555553</v>
      </c>
      <c r="T947" s="13">
        <f t="shared" si="59"/>
        <v>42732.872986111113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8">
        <f t="shared" si="56"/>
        <v>1.9066666666666666E-2</v>
      </c>
      <c r="P948">
        <f t="shared" si="57"/>
        <v>57.2</v>
      </c>
      <c r="Q948" t="s">
        <v>8320</v>
      </c>
      <c r="R948" t="s">
        <v>8322</v>
      </c>
      <c r="S948" s="13">
        <f t="shared" si="58"/>
        <v>42622.750555555554</v>
      </c>
      <c r="T948" s="13">
        <f t="shared" si="59"/>
        <v>42592.750555555554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18">
        <f t="shared" si="56"/>
        <v>0</v>
      </c>
      <c r="P949" t="e">
        <f t="shared" si="57"/>
        <v>#DIV/0!</v>
      </c>
      <c r="Q949" t="s">
        <v>8320</v>
      </c>
      <c r="R949" t="s">
        <v>8322</v>
      </c>
      <c r="S949" s="13">
        <f t="shared" si="58"/>
        <v>42551.781319444446</v>
      </c>
      <c r="T949" s="13">
        <f t="shared" si="59"/>
        <v>42491.781319444446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18">
        <f t="shared" si="56"/>
        <v>0.12</v>
      </c>
      <c r="P950">
        <f t="shared" si="57"/>
        <v>60</v>
      </c>
      <c r="Q950" t="s">
        <v>8320</v>
      </c>
      <c r="R950" t="s">
        <v>8322</v>
      </c>
      <c r="S950" s="13">
        <f t="shared" si="58"/>
        <v>42441.828287037039</v>
      </c>
      <c r="T950" s="13">
        <f t="shared" si="59"/>
        <v>42411.828287037039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8">
        <f t="shared" si="56"/>
        <v>1.3650000000000001E-2</v>
      </c>
      <c r="P951">
        <f t="shared" si="57"/>
        <v>39</v>
      </c>
      <c r="Q951" t="s">
        <v>8320</v>
      </c>
      <c r="R951" t="s">
        <v>8322</v>
      </c>
      <c r="S951" s="13">
        <f t="shared" si="58"/>
        <v>42421.043703703705</v>
      </c>
      <c r="T951" s="13">
        <f t="shared" si="59"/>
        <v>42361.043703703705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8">
        <f t="shared" si="56"/>
        <v>0.28039999999999998</v>
      </c>
      <c r="P952">
        <f t="shared" si="57"/>
        <v>58.42</v>
      </c>
      <c r="Q952" t="s">
        <v>8320</v>
      </c>
      <c r="R952" t="s">
        <v>8322</v>
      </c>
      <c r="S952" s="13">
        <f t="shared" si="58"/>
        <v>42386.750706018516</v>
      </c>
      <c r="T952" s="13">
        <f t="shared" si="59"/>
        <v>42356.750706018516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8">
        <f t="shared" si="56"/>
        <v>0.38390000000000002</v>
      </c>
      <c r="P953">
        <f t="shared" si="57"/>
        <v>158.63999999999999</v>
      </c>
      <c r="Q953" t="s">
        <v>8320</v>
      </c>
      <c r="R953" t="s">
        <v>8322</v>
      </c>
      <c r="S953" s="13">
        <f t="shared" si="58"/>
        <v>42525.653611111105</v>
      </c>
      <c r="T953" s="13">
        <f t="shared" si="59"/>
        <v>42480.653611111105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8">
        <f t="shared" si="56"/>
        <v>0.39942857142857141</v>
      </c>
      <c r="P954">
        <f t="shared" si="57"/>
        <v>99.86</v>
      </c>
      <c r="Q954" t="s">
        <v>8320</v>
      </c>
      <c r="R954" t="s">
        <v>8322</v>
      </c>
      <c r="S954" s="13">
        <f t="shared" si="58"/>
        <v>42692.655231481483</v>
      </c>
      <c r="T954" s="13">
        <f t="shared" si="59"/>
        <v>42662.613564814819</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8">
        <f t="shared" si="56"/>
        <v>8.3999999999999995E-3</v>
      </c>
      <c r="P955">
        <f t="shared" si="57"/>
        <v>25.2</v>
      </c>
      <c r="Q955" t="s">
        <v>8320</v>
      </c>
      <c r="R955" t="s">
        <v>8322</v>
      </c>
      <c r="S955" s="13">
        <f t="shared" si="58"/>
        <v>42029.164340277777</v>
      </c>
      <c r="T955" s="13">
        <f t="shared" si="59"/>
        <v>41999.164340277777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8">
        <f t="shared" si="56"/>
        <v>0.43406666666666666</v>
      </c>
      <c r="P956">
        <f t="shared" si="57"/>
        <v>89.19</v>
      </c>
      <c r="Q956" t="s">
        <v>8320</v>
      </c>
      <c r="R956" t="s">
        <v>8322</v>
      </c>
      <c r="S956" s="13">
        <f t="shared" si="58"/>
        <v>42236.833784722221</v>
      </c>
      <c r="T956" s="13">
        <f t="shared" si="59"/>
        <v>42194.833784722221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8">
        <f t="shared" si="56"/>
        <v>5.6613333333333335E-2</v>
      </c>
      <c r="P957">
        <f t="shared" si="57"/>
        <v>182.62</v>
      </c>
      <c r="Q957" t="s">
        <v>8320</v>
      </c>
      <c r="R957" t="s">
        <v>8322</v>
      </c>
      <c r="S957" s="13">
        <f t="shared" si="58"/>
        <v>42626.295138888891</v>
      </c>
      <c r="T957" s="13">
        <f t="shared" si="59"/>
        <v>42586.295138888891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8">
        <f t="shared" si="56"/>
        <v>1.7219999999999999E-2</v>
      </c>
      <c r="P958">
        <f t="shared" si="57"/>
        <v>50.65</v>
      </c>
      <c r="Q958" t="s">
        <v>8320</v>
      </c>
      <c r="R958" t="s">
        <v>8322</v>
      </c>
      <c r="S958" s="13">
        <f t="shared" si="58"/>
        <v>42120.872210648144</v>
      </c>
      <c r="T958" s="13">
        <f t="shared" si="59"/>
        <v>42060.913877314815</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8">
        <f t="shared" si="56"/>
        <v>1.9416666666666665E-2</v>
      </c>
      <c r="P959">
        <f t="shared" si="57"/>
        <v>33.29</v>
      </c>
      <c r="Q959" t="s">
        <v>8320</v>
      </c>
      <c r="R959" t="s">
        <v>8322</v>
      </c>
      <c r="S959" s="13">
        <f t="shared" si="58"/>
        <v>42691.594131944439</v>
      </c>
      <c r="T959" s="13">
        <f t="shared" si="59"/>
        <v>42660.552465277782</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8">
        <f t="shared" si="56"/>
        <v>0.11328275684711328</v>
      </c>
      <c r="P960">
        <f t="shared" si="57"/>
        <v>51.82</v>
      </c>
      <c r="Q960" t="s">
        <v>8320</v>
      </c>
      <c r="R960" t="s">
        <v>8322</v>
      </c>
      <c r="S960" s="13">
        <f t="shared" si="58"/>
        <v>42104.207638888889</v>
      </c>
      <c r="T960" s="13">
        <f t="shared" si="59"/>
        <v>42082.802812499998</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8">
        <f t="shared" si="56"/>
        <v>0.3886</v>
      </c>
      <c r="P961">
        <f t="shared" si="57"/>
        <v>113.63</v>
      </c>
      <c r="Q961" t="s">
        <v>8320</v>
      </c>
      <c r="R961" t="s">
        <v>8322</v>
      </c>
      <c r="S961" s="13">
        <f t="shared" si="58"/>
        <v>42023.174363425926</v>
      </c>
      <c r="T961" s="13">
        <f t="shared" si="59"/>
        <v>41993.174363425926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8">
        <f t="shared" si="56"/>
        <v>0.46100628930817611</v>
      </c>
      <c r="P962">
        <f t="shared" si="57"/>
        <v>136.46</v>
      </c>
      <c r="Q962" t="s">
        <v>8320</v>
      </c>
      <c r="R962" t="s">
        <v>8322</v>
      </c>
      <c r="S962" s="13">
        <f t="shared" si="58"/>
        <v>42808.585127314815</v>
      </c>
      <c r="T962" s="13">
        <f t="shared" si="59"/>
        <v>42766.626793981486</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8">
        <f t="shared" ref="O963:O1026" si="60">E963/D963</f>
        <v>0.42188421052631581</v>
      </c>
      <c r="P963">
        <f t="shared" ref="P963:P1026" si="61">ROUND((E963/L963),2)</f>
        <v>364.35</v>
      </c>
      <c r="Q963" t="s">
        <v>8320</v>
      </c>
      <c r="R963" t="s">
        <v>8322</v>
      </c>
      <c r="S963" s="13">
        <f t="shared" ref="S963:S1026" si="62">(((I963/60)/60)/24)+DATE(1970,1,1)</f>
        <v>42786.791666666672</v>
      </c>
      <c r="T963" s="13">
        <f t="shared" ref="T963:T1026" si="63">(((J963/60)/60)/24)+DATE(1970,1,1)</f>
        <v>42740.693692129629</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8">
        <f t="shared" si="60"/>
        <v>0.2848</v>
      </c>
      <c r="P964">
        <f t="shared" si="61"/>
        <v>19.239999999999998</v>
      </c>
      <c r="Q964" t="s">
        <v>8320</v>
      </c>
      <c r="R964" t="s">
        <v>8322</v>
      </c>
      <c r="S964" s="13">
        <f t="shared" si="62"/>
        <v>42411.712418981479</v>
      </c>
      <c r="T964" s="13">
        <f t="shared" si="63"/>
        <v>42373.712418981479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8">
        <f t="shared" si="60"/>
        <v>1.0771428571428571E-2</v>
      </c>
      <c r="P965">
        <f t="shared" si="61"/>
        <v>41.89</v>
      </c>
      <c r="Q965" t="s">
        <v>8320</v>
      </c>
      <c r="R965" t="s">
        <v>8322</v>
      </c>
      <c r="S965" s="13">
        <f t="shared" si="62"/>
        <v>42660.635636574079</v>
      </c>
      <c r="T965" s="13">
        <f t="shared" si="63"/>
        <v>42625.635636574079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8">
        <f t="shared" si="60"/>
        <v>7.9909090909090902E-3</v>
      </c>
      <c r="P966">
        <f t="shared" si="61"/>
        <v>30.31</v>
      </c>
      <c r="Q966" t="s">
        <v>8320</v>
      </c>
      <c r="R966" t="s">
        <v>8322</v>
      </c>
      <c r="S966" s="13">
        <f t="shared" si="62"/>
        <v>42248.628692129627</v>
      </c>
      <c r="T966" s="13">
        <f t="shared" si="63"/>
        <v>42208.628692129627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8">
        <f t="shared" si="60"/>
        <v>1.192E-2</v>
      </c>
      <c r="P967">
        <f t="shared" si="61"/>
        <v>49.67</v>
      </c>
      <c r="Q967" t="s">
        <v>8320</v>
      </c>
      <c r="R967" t="s">
        <v>8322</v>
      </c>
      <c r="S967" s="13">
        <f t="shared" si="62"/>
        <v>42669.165972222225</v>
      </c>
      <c r="T967" s="13">
        <f t="shared" si="63"/>
        <v>42637.016736111109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8">
        <f t="shared" si="60"/>
        <v>0.14799999999999999</v>
      </c>
      <c r="P968">
        <f t="shared" si="61"/>
        <v>59.2</v>
      </c>
      <c r="Q968" t="s">
        <v>8320</v>
      </c>
      <c r="R968" t="s">
        <v>8322</v>
      </c>
      <c r="S968" s="13">
        <f t="shared" si="62"/>
        <v>42649.635787037041</v>
      </c>
      <c r="T968" s="13">
        <f t="shared" si="63"/>
        <v>42619.635787037041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8">
        <f t="shared" si="60"/>
        <v>0.17810000000000001</v>
      </c>
      <c r="P969">
        <f t="shared" si="61"/>
        <v>43.98</v>
      </c>
      <c r="Q969" t="s">
        <v>8320</v>
      </c>
      <c r="R969" t="s">
        <v>8322</v>
      </c>
      <c r="S969" s="13">
        <f t="shared" si="62"/>
        <v>42482.21266203704</v>
      </c>
      <c r="T969" s="13">
        <f t="shared" si="63"/>
        <v>42422.254328703704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18">
        <f t="shared" si="60"/>
        <v>1.325E-2</v>
      </c>
      <c r="P970">
        <f t="shared" si="61"/>
        <v>26.5</v>
      </c>
      <c r="Q970" t="s">
        <v>8320</v>
      </c>
      <c r="R970" t="s">
        <v>8322</v>
      </c>
      <c r="S970" s="13">
        <f t="shared" si="62"/>
        <v>41866.847615740742</v>
      </c>
      <c r="T970" s="13">
        <f t="shared" si="63"/>
        <v>41836.847615740742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8">
        <f t="shared" si="60"/>
        <v>0.46666666666666667</v>
      </c>
      <c r="P971">
        <f t="shared" si="61"/>
        <v>1272.73</v>
      </c>
      <c r="Q971" t="s">
        <v>8320</v>
      </c>
      <c r="R971" t="s">
        <v>8322</v>
      </c>
      <c r="S971" s="13">
        <f t="shared" si="62"/>
        <v>42775.30332175926</v>
      </c>
      <c r="T971" s="13">
        <f t="shared" si="63"/>
        <v>42742.30332175926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8">
        <f t="shared" si="60"/>
        <v>0.4592</v>
      </c>
      <c r="P972">
        <f t="shared" si="61"/>
        <v>164</v>
      </c>
      <c r="Q972" t="s">
        <v>8320</v>
      </c>
      <c r="R972" t="s">
        <v>8322</v>
      </c>
      <c r="S972" s="13">
        <f t="shared" si="62"/>
        <v>42758.207638888889</v>
      </c>
      <c r="T972" s="13">
        <f t="shared" si="63"/>
        <v>42721.220520833333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8">
        <f t="shared" si="60"/>
        <v>2.2599999999999999E-3</v>
      </c>
      <c r="P973">
        <f t="shared" si="61"/>
        <v>45.2</v>
      </c>
      <c r="Q973" t="s">
        <v>8320</v>
      </c>
      <c r="R973" t="s">
        <v>8322</v>
      </c>
      <c r="S973" s="13">
        <f t="shared" si="62"/>
        <v>42156.709027777775</v>
      </c>
      <c r="T973" s="13">
        <f t="shared" si="63"/>
        <v>42111.709027777775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8">
        <f t="shared" si="60"/>
        <v>0.34625</v>
      </c>
      <c r="P974">
        <f t="shared" si="61"/>
        <v>153.88999999999999</v>
      </c>
      <c r="Q974" t="s">
        <v>8320</v>
      </c>
      <c r="R974" t="s">
        <v>8322</v>
      </c>
      <c r="S974" s="13">
        <f t="shared" si="62"/>
        <v>41886.290972222225</v>
      </c>
      <c r="T974" s="13">
        <f t="shared" si="63"/>
        <v>41856.865717592591</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8">
        <f t="shared" si="60"/>
        <v>2.0549999999999999E-2</v>
      </c>
      <c r="P975">
        <f t="shared" si="61"/>
        <v>51.38</v>
      </c>
      <c r="Q975" t="s">
        <v>8320</v>
      </c>
      <c r="R975" t="s">
        <v>8322</v>
      </c>
      <c r="S975" s="13">
        <f t="shared" si="62"/>
        <v>42317.056631944448</v>
      </c>
      <c r="T975" s="13">
        <f t="shared" si="63"/>
        <v>42257.014965277776</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8">
        <f t="shared" si="60"/>
        <v>5.5999999999999999E-3</v>
      </c>
      <c r="P976">
        <f t="shared" si="61"/>
        <v>93.33</v>
      </c>
      <c r="Q976" t="s">
        <v>8320</v>
      </c>
      <c r="R976" t="s">
        <v>8322</v>
      </c>
      <c r="S976" s="13">
        <f t="shared" si="62"/>
        <v>42454.707824074074</v>
      </c>
      <c r="T976" s="13">
        <f t="shared" si="63"/>
        <v>42424.749490740738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8">
        <f t="shared" si="60"/>
        <v>2.6069999999999999E-2</v>
      </c>
      <c r="P977">
        <f t="shared" si="61"/>
        <v>108.63</v>
      </c>
      <c r="Q977" t="s">
        <v>8320</v>
      </c>
      <c r="R977" t="s">
        <v>8322</v>
      </c>
      <c r="S977" s="13">
        <f t="shared" si="62"/>
        <v>42549.696585648147</v>
      </c>
      <c r="T977" s="13">
        <f t="shared" si="63"/>
        <v>42489.696585648147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8">
        <f t="shared" si="60"/>
        <v>1.9259999999999999E-2</v>
      </c>
      <c r="P978">
        <f t="shared" si="61"/>
        <v>160.5</v>
      </c>
      <c r="Q978" t="s">
        <v>8320</v>
      </c>
      <c r="R978" t="s">
        <v>8322</v>
      </c>
      <c r="S978" s="13">
        <f t="shared" si="62"/>
        <v>42230.058993055558</v>
      </c>
      <c r="T978" s="13">
        <f t="shared" si="63"/>
        <v>42185.058993055558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8">
        <f t="shared" si="60"/>
        <v>0.33666666666666667</v>
      </c>
      <c r="P979">
        <f t="shared" si="61"/>
        <v>75.75</v>
      </c>
      <c r="Q979" t="s">
        <v>8320</v>
      </c>
      <c r="R979" t="s">
        <v>8322</v>
      </c>
      <c r="S979" s="13">
        <f t="shared" si="62"/>
        <v>42421.942094907412</v>
      </c>
      <c r="T979" s="13">
        <f t="shared" si="63"/>
        <v>42391.942094907412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8">
        <f t="shared" si="60"/>
        <v>0.5626326718299024</v>
      </c>
      <c r="P980">
        <f t="shared" si="61"/>
        <v>790.84</v>
      </c>
      <c r="Q980" t="s">
        <v>8320</v>
      </c>
      <c r="R980" t="s">
        <v>8322</v>
      </c>
      <c r="S980" s="13">
        <f t="shared" si="62"/>
        <v>42425.309039351851</v>
      </c>
      <c r="T980" s="13">
        <f t="shared" si="63"/>
        <v>42395.309039351851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8">
        <f t="shared" si="60"/>
        <v>0.82817600000000002</v>
      </c>
      <c r="P981">
        <f t="shared" si="61"/>
        <v>301.94</v>
      </c>
      <c r="Q981" t="s">
        <v>8320</v>
      </c>
      <c r="R981" t="s">
        <v>8322</v>
      </c>
      <c r="S981" s="13">
        <f t="shared" si="62"/>
        <v>42541.790972222225</v>
      </c>
      <c r="T981" s="13">
        <f t="shared" si="63"/>
        <v>42506.416990740734</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8">
        <f t="shared" si="60"/>
        <v>0.14860000000000001</v>
      </c>
      <c r="P982">
        <f t="shared" si="61"/>
        <v>47.94</v>
      </c>
      <c r="Q982" t="s">
        <v>8320</v>
      </c>
      <c r="R982" t="s">
        <v>8322</v>
      </c>
      <c r="S982" s="13">
        <f t="shared" si="62"/>
        <v>41973.945856481485</v>
      </c>
      <c r="T982" s="13">
        <f t="shared" si="63"/>
        <v>41928.904189814813</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18">
        <f t="shared" si="60"/>
        <v>1.2375123751237513E-4</v>
      </c>
      <c r="P983">
        <f t="shared" si="61"/>
        <v>2.75</v>
      </c>
      <c r="Q983" t="s">
        <v>8320</v>
      </c>
      <c r="R983" t="s">
        <v>8322</v>
      </c>
      <c r="S983" s="13">
        <f t="shared" si="62"/>
        <v>41860.947013888886</v>
      </c>
      <c r="T983" s="13">
        <f t="shared" si="63"/>
        <v>41830.947013888886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18">
        <f t="shared" si="60"/>
        <v>1.7142857142857143E-4</v>
      </c>
      <c r="P984">
        <f t="shared" si="61"/>
        <v>1</v>
      </c>
      <c r="Q984" t="s">
        <v>8320</v>
      </c>
      <c r="R984" t="s">
        <v>8322</v>
      </c>
      <c r="S984" s="13">
        <f t="shared" si="62"/>
        <v>42645.753310185188</v>
      </c>
      <c r="T984" s="13">
        <f t="shared" si="63"/>
        <v>42615.753310185188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8">
        <f t="shared" si="60"/>
        <v>0.2950613611721471</v>
      </c>
      <c r="P985">
        <f t="shared" si="61"/>
        <v>171.79</v>
      </c>
      <c r="Q985" t="s">
        <v>8320</v>
      </c>
      <c r="R985" t="s">
        <v>8322</v>
      </c>
      <c r="S985" s="13">
        <f t="shared" si="62"/>
        <v>42605.870833333334</v>
      </c>
      <c r="T985" s="13">
        <f t="shared" si="63"/>
        <v>42574.667650462965</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8">
        <f t="shared" si="60"/>
        <v>1.06E-2</v>
      </c>
      <c r="P986">
        <f t="shared" si="61"/>
        <v>35.33</v>
      </c>
      <c r="Q986" t="s">
        <v>8320</v>
      </c>
      <c r="R986" t="s">
        <v>8322</v>
      </c>
      <c r="S986" s="13">
        <f t="shared" si="62"/>
        <v>42091.074166666673</v>
      </c>
      <c r="T986" s="13">
        <f t="shared" si="63"/>
        <v>42061.11583333333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8">
        <f t="shared" si="60"/>
        <v>6.2933333333333327E-2</v>
      </c>
      <c r="P987">
        <f t="shared" si="61"/>
        <v>82.09</v>
      </c>
      <c r="Q987" t="s">
        <v>8320</v>
      </c>
      <c r="R987" t="s">
        <v>8322</v>
      </c>
      <c r="S987" s="13">
        <f t="shared" si="62"/>
        <v>42369.958333333328</v>
      </c>
      <c r="T987" s="13">
        <f t="shared" si="63"/>
        <v>42339.967708333337</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8">
        <f t="shared" si="60"/>
        <v>0.1275</v>
      </c>
      <c r="P988">
        <f t="shared" si="61"/>
        <v>110.87</v>
      </c>
      <c r="Q988" t="s">
        <v>8320</v>
      </c>
      <c r="R988" t="s">
        <v>8322</v>
      </c>
      <c r="S988" s="13">
        <f t="shared" si="62"/>
        <v>42379</v>
      </c>
      <c r="T988" s="13">
        <f t="shared" si="63"/>
        <v>42324.767361111109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8">
        <f t="shared" si="60"/>
        <v>0.13220000000000001</v>
      </c>
      <c r="P989">
        <f t="shared" si="61"/>
        <v>161.22</v>
      </c>
      <c r="Q989" t="s">
        <v>8320</v>
      </c>
      <c r="R989" t="s">
        <v>8322</v>
      </c>
      <c r="S989" s="13">
        <f t="shared" si="62"/>
        <v>41813.294560185182</v>
      </c>
      <c r="T989" s="13">
        <f t="shared" si="63"/>
        <v>41773.294560185182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18">
        <f t="shared" si="60"/>
        <v>0</v>
      </c>
      <c r="P990" t="e">
        <f t="shared" si="61"/>
        <v>#DIV/0!</v>
      </c>
      <c r="Q990" t="s">
        <v>8320</v>
      </c>
      <c r="R990" t="s">
        <v>8322</v>
      </c>
      <c r="S990" s="13">
        <f t="shared" si="62"/>
        <v>42644.356770833328</v>
      </c>
      <c r="T990" s="13">
        <f t="shared" si="63"/>
        <v>42614.356770833328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8">
        <f t="shared" si="60"/>
        <v>0.16769999999999999</v>
      </c>
      <c r="P991">
        <f t="shared" si="61"/>
        <v>52.41</v>
      </c>
      <c r="Q991" t="s">
        <v>8320</v>
      </c>
      <c r="R991" t="s">
        <v>8322</v>
      </c>
      <c r="S991" s="13">
        <f t="shared" si="62"/>
        <v>42641.933969907404</v>
      </c>
      <c r="T991" s="13">
        <f t="shared" si="63"/>
        <v>42611.933969907404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18">
        <f t="shared" si="60"/>
        <v>1.0399999999999999E-3</v>
      </c>
      <c r="P992">
        <f t="shared" si="61"/>
        <v>13</v>
      </c>
      <c r="Q992" t="s">
        <v>8320</v>
      </c>
      <c r="R992" t="s">
        <v>8322</v>
      </c>
      <c r="S992" s="13">
        <f t="shared" si="62"/>
        <v>41885.784305555557</v>
      </c>
      <c r="T992" s="13">
        <f t="shared" si="63"/>
        <v>41855.784305555557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18">
        <f t="shared" si="60"/>
        <v>4.24E-2</v>
      </c>
      <c r="P993">
        <f t="shared" si="61"/>
        <v>30.29</v>
      </c>
      <c r="Q993" t="s">
        <v>8320</v>
      </c>
      <c r="R993" t="s">
        <v>8322</v>
      </c>
      <c r="S993" s="13">
        <f t="shared" si="62"/>
        <v>42563.785416666666</v>
      </c>
      <c r="T993" s="13">
        <f t="shared" si="63"/>
        <v>42538.75680555556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8">
        <f t="shared" si="60"/>
        <v>4.6699999999999997E-3</v>
      </c>
      <c r="P994">
        <f t="shared" si="61"/>
        <v>116.75</v>
      </c>
      <c r="Q994" t="s">
        <v>8320</v>
      </c>
      <c r="R994" t="s">
        <v>8322</v>
      </c>
      <c r="S994" s="13">
        <f t="shared" si="62"/>
        <v>42497.883321759262</v>
      </c>
      <c r="T994" s="13">
        <f t="shared" si="63"/>
        <v>42437.924988425926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8">
        <f t="shared" si="60"/>
        <v>0.25087142857142858</v>
      </c>
      <c r="P995">
        <f t="shared" si="61"/>
        <v>89.6</v>
      </c>
      <c r="Q995" t="s">
        <v>8320</v>
      </c>
      <c r="R995" t="s">
        <v>8322</v>
      </c>
      <c r="S995" s="13">
        <f t="shared" si="62"/>
        <v>42686.208333333328</v>
      </c>
      <c r="T995" s="13">
        <f t="shared" si="63"/>
        <v>42652.964907407411</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8">
        <f t="shared" si="60"/>
        <v>2.3345000000000001E-2</v>
      </c>
      <c r="P996">
        <f t="shared" si="61"/>
        <v>424.45</v>
      </c>
      <c r="Q996" t="s">
        <v>8320</v>
      </c>
      <c r="R996" t="s">
        <v>8322</v>
      </c>
      <c r="S996" s="13">
        <f t="shared" si="62"/>
        <v>41973.957638888889</v>
      </c>
      <c r="T996" s="13">
        <f t="shared" si="63"/>
        <v>41921.263078703705</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8">
        <f t="shared" si="60"/>
        <v>7.2599999999999998E-2</v>
      </c>
      <c r="P997">
        <f t="shared" si="61"/>
        <v>80.67</v>
      </c>
      <c r="Q997" t="s">
        <v>8320</v>
      </c>
      <c r="R997" t="s">
        <v>8322</v>
      </c>
      <c r="S997" s="13">
        <f t="shared" si="62"/>
        <v>41972.666666666672</v>
      </c>
      <c r="T997" s="13">
        <f t="shared" si="63"/>
        <v>41947.940740740742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18">
        <f t="shared" si="60"/>
        <v>1.6250000000000001E-2</v>
      </c>
      <c r="P998">
        <f t="shared" si="61"/>
        <v>13</v>
      </c>
      <c r="Q998" t="s">
        <v>8320</v>
      </c>
      <c r="R998" t="s">
        <v>8322</v>
      </c>
      <c r="S998" s="13">
        <f t="shared" si="62"/>
        <v>41847.643750000003</v>
      </c>
      <c r="T998" s="13">
        <f t="shared" si="63"/>
        <v>41817.866435185184</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18">
        <f t="shared" si="60"/>
        <v>1.2999999999999999E-2</v>
      </c>
      <c r="P999">
        <f t="shared" si="61"/>
        <v>8.1300000000000008</v>
      </c>
      <c r="Q999" t="s">
        <v>8320</v>
      </c>
      <c r="R999" t="s">
        <v>8322</v>
      </c>
      <c r="S999" s="13">
        <f t="shared" si="62"/>
        <v>41971.144641203704</v>
      </c>
      <c r="T999" s="13">
        <f t="shared" si="63"/>
        <v>41941.10297453704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8">
        <f t="shared" si="60"/>
        <v>0.58558333333333334</v>
      </c>
      <c r="P1000">
        <f t="shared" si="61"/>
        <v>153.43</v>
      </c>
      <c r="Q1000" t="s">
        <v>8320</v>
      </c>
      <c r="R1000" t="s">
        <v>8322</v>
      </c>
      <c r="S1000" s="13">
        <f t="shared" si="62"/>
        <v>42327.210659722223</v>
      </c>
      <c r="T1000" s="13">
        <f t="shared" si="63"/>
        <v>42282.168993055559</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8">
        <f t="shared" si="60"/>
        <v>7.7886666666666673E-2</v>
      </c>
      <c r="P1001">
        <f t="shared" si="61"/>
        <v>292.08</v>
      </c>
      <c r="Q1001" t="s">
        <v>8320</v>
      </c>
      <c r="R1001" t="s">
        <v>8322</v>
      </c>
      <c r="S1001" s="13">
        <f t="shared" si="62"/>
        <v>41956.334722222222</v>
      </c>
      <c r="T1001" s="13">
        <f t="shared" si="63"/>
        <v>41926.29965277778</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8">
        <f t="shared" si="60"/>
        <v>2.2157147647256063E-2</v>
      </c>
      <c r="P1002">
        <f t="shared" si="61"/>
        <v>3304</v>
      </c>
      <c r="Q1002" t="s">
        <v>8320</v>
      </c>
      <c r="R1002" t="s">
        <v>8322</v>
      </c>
      <c r="S1002" s="13">
        <f t="shared" si="62"/>
        <v>42809.018055555556</v>
      </c>
      <c r="T1002" s="13">
        <f t="shared" si="63"/>
        <v>42749.059722222228</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8">
        <f t="shared" si="60"/>
        <v>1.04</v>
      </c>
      <c r="P1003">
        <f t="shared" si="61"/>
        <v>1300</v>
      </c>
      <c r="Q1003" t="s">
        <v>8320</v>
      </c>
      <c r="R1003" t="s">
        <v>8322</v>
      </c>
      <c r="S1003" s="13">
        <f t="shared" si="62"/>
        <v>42765.720057870371</v>
      </c>
      <c r="T1003" s="13">
        <f t="shared" si="63"/>
        <v>42720.720057870371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8">
        <f t="shared" si="60"/>
        <v>0.29602960296029601</v>
      </c>
      <c r="P1004">
        <f t="shared" si="61"/>
        <v>134.55000000000001</v>
      </c>
      <c r="Q1004" t="s">
        <v>8320</v>
      </c>
      <c r="R1004" t="s">
        <v>8322</v>
      </c>
      <c r="S1004" s="13">
        <f t="shared" si="62"/>
        <v>42355.249305555553</v>
      </c>
      <c r="T1004" s="13">
        <f t="shared" si="63"/>
        <v>42325.684189814812</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8">
        <f t="shared" si="60"/>
        <v>0.16055</v>
      </c>
      <c r="P1005">
        <f t="shared" si="61"/>
        <v>214.07</v>
      </c>
      <c r="Q1005" t="s">
        <v>8320</v>
      </c>
      <c r="R1005" t="s">
        <v>8322</v>
      </c>
      <c r="S1005" s="13">
        <f t="shared" si="62"/>
        <v>42810.667372685188</v>
      </c>
      <c r="T1005" s="13">
        <f t="shared" si="63"/>
        <v>42780.709039351852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8">
        <f t="shared" si="60"/>
        <v>0.82208000000000003</v>
      </c>
      <c r="P1006">
        <f t="shared" si="61"/>
        <v>216.34</v>
      </c>
      <c r="Q1006" t="s">
        <v>8320</v>
      </c>
      <c r="R1006" t="s">
        <v>8322</v>
      </c>
      <c r="S1006" s="13">
        <f t="shared" si="62"/>
        <v>42418.708645833336</v>
      </c>
      <c r="T1006" s="13">
        <f t="shared" si="63"/>
        <v>42388.708645833336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8">
        <f t="shared" si="60"/>
        <v>0.75051000000000001</v>
      </c>
      <c r="P1007">
        <f t="shared" si="61"/>
        <v>932.31</v>
      </c>
      <c r="Q1007" t="s">
        <v>8320</v>
      </c>
      <c r="R1007" t="s">
        <v>8322</v>
      </c>
      <c r="S1007" s="13">
        <f t="shared" si="62"/>
        <v>42307.624803240738</v>
      </c>
      <c r="T1007" s="13">
        <f t="shared" si="63"/>
        <v>42276.624803240738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8">
        <f t="shared" si="60"/>
        <v>5.8500000000000003E-2</v>
      </c>
      <c r="P1008">
        <f t="shared" si="61"/>
        <v>29.25</v>
      </c>
      <c r="Q1008" t="s">
        <v>8320</v>
      </c>
      <c r="R1008" t="s">
        <v>8322</v>
      </c>
      <c r="S1008" s="13">
        <f t="shared" si="62"/>
        <v>41985.299305555556</v>
      </c>
      <c r="T1008" s="13">
        <f t="shared" si="63"/>
        <v>41977.040185185186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8">
        <f t="shared" si="60"/>
        <v>0.44319999999999998</v>
      </c>
      <c r="P1009">
        <f t="shared" si="61"/>
        <v>174.95</v>
      </c>
      <c r="Q1009" t="s">
        <v>8320</v>
      </c>
      <c r="R1009" t="s">
        <v>8322</v>
      </c>
      <c r="S1009" s="13">
        <f t="shared" si="62"/>
        <v>42718.6252662037</v>
      </c>
      <c r="T1009" s="13">
        <f t="shared" si="63"/>
        <v>42676.583599537036</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8">
        <f t="shared" si="60"/>
        <v>2.6737967914438501E-3</v>
      </c>
      <c r="P1010">
        <f t="shared" si="61"/>
        <v>250</v>
      </c>
      <c r="Q1010" t="s">
        <v>8320</v>
      </c>
      <c r="R1010" t="s">
        <v>8322</v>
      </c>
      <c r="S1010" s="13">
        <f t="shared" si="62"/>
        <v>42732.809201388889</v>
      </c>
      <c r="T1010" s="13">
        <f t="shared" si="63"/>
        <v>42702.809201388889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8">
        <f t="shared" si="60"/>
        <v>0.1313</v>
      </c>
      <c r="P1011">
        <f t="shared" si="61"/>
        <v>65</v>
      </c>
      <c r="Q1011" t="s">
        <v>8320</v>
      </c>
      <c r="R1011" t="s">
        <v>8322</v>
      </c>
      <c r="S1011" s="13">
        <f t="shared" si="62"/>
        <v>42540.604699074072</v>
      </c>
      <c r="T1011" s="13">
        <f t="shared" si="63"/>
        <v>42510.604699074072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8">
        <f t="shared" si="60"/>
        <v>1.9088937093275488E-3</v>
      </c>
      <c r="P1012">
        <f t="shared" si="61"/>
        <v>55</v>
      </c>
      <c r="Q1012" t="s">
        <v>8320</v>
      </c>
      <c r="R1012" t="s">
        <v>8322</v>
      </c>
      <c r="S1012" s="13">
        <f t="shared" si="62"/>
        <v>42618.124305555553</v>
      </c>
      <c r="T1012" s="13">
        <f t="shared" si="63"/>
        <v>42561.829421296294</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8">
        <f t="shared" si="60"/>
        <v>3.7499999999999999E-3</v>
      </c>
      <c r="P1013">
        <f t="shared" si="61"/>
        <v>75</v>
      </c>
      <c r="Q1013" t="s">
        <v>8320</v>
      </c>
      <c r="R1013" t="s">
        <v>8322</v>
      </c>
      <c r="S1013" s="13">
        <f t="shared" si="62"/>
        <v>41991.898090277777</v>
      </c>
      <c r="T1013" s="13">
        <f t="shared" si="63"/>
        <v>41946.898090277777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8">
        <f t="shared" si="60"/>
        <v>215.35021</v>
      </c>
      <c r="P1014">
        <f t="shared" si="61"/>
        <v>1389.36</v>
      </c>
      <c r="Q1014" t="s">
        <v>8320</v>
      </c>
      <c r="R1014" t="s">
        <v>8322</v>
      </c>
      <c r="S1014" s="13">
        <f t="shared" si="62"/>
        <v>42759.440416666665</v>
      </c>
      <c r="T1014" s="13">
        <f t="shared" si="63"/>
        <v>42714.440416666665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8">
        <f t="shared" si="60"/>
        <v>0.34527999999999998</v>
      </c>
      <c r="P1015">
        <f t="shared" si="61"/>
        <v>95.91</v>
      </c>
      <c r="Q1015" t="s">
        <v>8320</v>
      </c>
      <c r="R1015" t="s">
        <v>8322</v>
      </c>
      <c r="S1015" s="13">
        <f t="shared" si="62"/>
        <v>42367.833333333328</v>
      </c>
      <c r="T1015" s="13">
        <f t="shared" si="63"/>
        <v>42339.833981481483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8">
        <f t="shared" si="60"/>
        <v>0.30599999999999999</v>
      </c>
      <c r="P1016">
        <f t="shared" si="61"/>
        <v>191.25</v>
      </c>
      <c r="Q1016" t="s">
        <v>8320</v>
      </c>
      <c r="R1016" t="s">
        <v>8322</v>
      </c>
      <c r="S1016" s="13">
        <f t="shared" si="62"/>
        <v>42005.002488425926</v>
      </c>
      <c r="T1016" s="13">
        <f t="shared" si="63"/>
        <v>41955.002488425926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8">
        <f t="shared" si="60"/>
        <v>2.6666666666666668E-2</v>
      </c>
      <c r="P1017">
        <f t="shared" si="61"/>
        <v>40</v>
      </c>
      <c r="Q1017" t="s">
        <v>8320</v>
      </c>
      <c r="R1017" t="s">
        <v>8322</v>
      </c>
      <c r="S1017" s="13">
        <f t="shared" si="62"/>
        <v>42333.920081018514</v>
      </c>
      <c r="T1017" s="13">
        <f t="shared" si="63"/>
        <v>42303.878414351857</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8">
        <f t="shared" si="60"/>
        <v>2.8420000000000001E-2</v>
      </c>
      <c r="P1018">
        <f t="shared" si="61"/>
        <v>74.790000000000006</v>
      </c>
      <c r="Q1018" t="s">
        <v>8320</v>
      </c>
      <c r="R1018" t="s">
        <v>8322</v>
      </c>
      <c r="S1018" s="13">
        <f t="shared" si="62"/>
        <v>42467.065462962957</v>
      </c>
      <c r="T1018" s="13">
        <f t="shared" si="63"/>
        <v>42422.107129629629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8">
        <f t="shared" si="60"/>
        <v>0.22878799999999999</v>
      </c>
      <c r="P1019">
        <f t="shared" si="61"/>
        <v>161.12</v>
      </c>
      <c r="Q1019" t="s">
        <v>8320</v>
      </c>
      <c r="R1019" t="s">
        <v>8322</v>
      </c>
      <c r="S1019" s="13">
        <f t="shared" si="62"/>
        <v>42329.716840277775</v>
      </c>
      <c r="T1019" s="13">
        <f t="shared" si="63"/>
        <v>42289.675173611111</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8">
        <f t="shared" si="60"/>
        <v>3.1050000000000001E-2</v>
      </c>
      <c r="P1020">
        <f t="shared" si="61"/>
        <v>88.71</v>
      </c>
      <c r="Q1020" t="s">
        <v>8320</v>
      </c>
      <c r="R1020" t="s">
        <v>8322</v>
      </c>
      <c r="S1020" s="13">
        <f t="shared" si="62"/>
        <v>42565.492280092592</v>
      </c>
      <c r="T1020" s="13">
        <f t="shared" si="63"/>
        <v>42535.492280092592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8">
        <f t="shared" si="60"/>
        <v>0.47333333333333333</v>
      </c>
      <c r="P1021">
        <f t="shared" si="61"/>
        <v>53.25</v>
      </c>
      <c r="Q1021" t="s">
        <v>8320</v>
      </c>
      <c r="R1021" t="s">
        <v>8322</v>
      </c>
      <c r="S1021" s="13">
        <f t="shared" si="62"/>
        <v>42039.973946759259</v>
      </c>
      <c r="T1021" s="13">
        <f t="shared" si="63"/>
        <v>42009.973946759259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8">
        <f t="shared" si="60"/>
        <v>2.0554838709677421</v>
      </c>
      <c r="P1022">
        <f t="shared" si="61"/>
        <v>106.2</v>
      </c>
      <c r="Q1022" t="s">
        <v>8326</v>
      </c>
      <c r="R1022" t="s">
        <v>8331</v>
      </c>
      <c r="S1022" s="13">
        <f t="shared" si="62"/>
        <v>42157.032638888893</v>
      </c>
      <c r="T1022" s="13">
        <f t="shared" si="63"/>
        <v>42127.069548611107</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8">
        <f t="shared" si="60"/>
        <v>3.5180366666666667</v>
      </c>
      <c r="P1023">
        <f t="shared" si="61"/>
        <v>22.08</v>
      </c>
      <c r="Q1023" t="s">
        <v>8326</v>
      </c>
      <c r="R1023" t="s">
        <v>8331</v>
      </c>
      <c r="S1023" s="13">
        <f t="shared" si="62"/>
        <v>42294.166666666672</v>
      </c>
      <c r="T1023" s="13">
        <f t="shared" si="63"/>
        <v>42271.251979166671</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8">
        <f t="shared" si="60"/>
        <v>1.149</v>
      </c>
      <c r="P1024">
        <f t="shared" si="61"/>
        <v>31.05</v>
      </c>
      <c r="Q1024" t="s">
        <v>8326</v>
      </c>
      <c r="R1024" t="s">
        <v>8331</v>
      </c>
      <c r="S1024" s="13">
        <f t="shared" si="62"/>
        <v>42141.646724537044</v>
      </c>
      <c r="T1024" s="13">
        <f t="shared" si="63"/>
        <v>42111.646724537044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8">
        <f t="shared" si="60"/>
        <v>2.3715000000000002</v>
      </c>
      <c r="P1025">
        <f t="shared" si="61"/>
        <v>36.21</v>
      </c>
      <c r="Q1025" t="s">
        <v>8326</v>
      </c>
      <c r="R1025" t="s">
        <v>8331</v>
      </c>
      <c r="S1025" s="13">
        <f t="shared" si="62"/>
        <v>42175.919687500005</v>
      </c>
      <c r="T1025" s="13">
        <f t="shared" si="63"/>
        <v>42145.919687500005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8">
        <f t="shared" si="60"/>
        <v>1.1863774999999999</v>
      </c>
      <c r="P1026">
        <f t="shared" si="61"/>
        <v>388.98</v>
      </c>
      <c r="Q1026" t="s">
        <v>8326</v>
      </c>
      <c r="R1026" t="s">
        <v>8331</v>
      </c>
      <c r="S1026" s="13">
        <f t="shared" si="62"/>
        <v>42400.580590277779</v>
      </c>
      <c r="T1026" s="13">
        <f t="shared" si="63"/>
        <v>42370.580590277779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8">
        <f t="shared" ref="O1027:O1090" si="64">E1027/D1027</f>
        <v>1.099283142857143</v>
      </c>
      <c r="P1027">
        <f t="shared" ref="P1027:P1090" si="65">ROUND((E1027/L1027),2)</f>
        <v>71.849999999999994</v>
      </c>
      <c r="Q1027" t="s">
        <v>8326</v>
      </c>
      <c r="R1027" t="s">
        <v>8331</v>
      </c>
      <c r="S1027" s="13">
        <f t="shared" ref="S1027:S1090" si="66">(((I1027/60)/60)/24)+DATE(1970,1,1)</f>
        <v>42079.792094907403</v>
      </c>
      <c r="T1027" s="13">
        <f t="shared" ref="T1027:T1090" si="67">(((J1027/60)/60)/24)+DATE(1970,1,1)</f>
        <v>42049.833761574075</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8">
        <f t="shared" si="64"/>
        <v>1.0000828571428571</v>
      </c>
      <c r="P1028">
        <f t="shared" si="65"/>
        <v>57.38</v>
      </c>
      <c r="Q1028" t="s">
        <v>8326</v>
      </c>
      <c r="R1028" t="s">
        <v>8331</v>
      </c>
      <c r="S1028" s="13">
        <f t="shared" si="66"/>
        <v>42460.365925925929</v>
      </c>
      <c r="T1028" s="13">
        <f t="shared" si="67"/>
        <v>42426.407592592594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8">
        <f t="shared" si="64"/>
        <v>1.0309292094387414</v>
      </c>
      <c r="P1029">
        <f t="shared" si="65"/>
        <v>69.67</v>
      </c>
      <c r="Q1029" t="s">
        <v>8326</v>
      </c>
      <c r="R1029" t="s">
        <v>8331</v>
      </c>
      <c r="S1029" s="13">
        <f t="shared" si="66"/>
        <v>41935.034108796295</v>
      </c>
      <c r="T1029" s="13">
        <f t="shared" si="67"/>
        <v>41905.034108796295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8">
        <f t="shared" si="64"/>
        <v>1.1727000000000001</v>
      </c>
      <c r="P1030">
        <f t="shared" si="65"/>
        <v>45.99</v>
      </c>
      <c r="Q1030" t="s">
        <v>8326</v>
      </c>
      <c r="R1030" t="s">
        <v>8331</v>
      </c>
      <c r="S1030" s="13">
        <f t="shared" si="66"/>
        <v>42800.833333333328</v>
      </c>
      <c r="T1030" s="13">
        <f t="shared" si="67"/>
        <v>42755.627372685187</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8">
        <f t="shared" si="64"/>
        <v>1.1175999999999999</v>
      </c>
      <c r="P1031">
        <f t="shared" si="65"/>
        <v>79.260000000000005</v>
      </c>
      <c r="Q1031" t="s">
        <v>8326</v>
      </c>
      <c r="R1031" t="s">
        <v>8331</v>
      </c>
      <c r="S1031" s="13">
        <f t="shared" si="66"/>
        <v>42098.915972222225</v>
      </c>
      <c r="T1031" s="13">
        <f t="shared" si="67"/>
        <v>42044.711886574078</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8">
        <f t="shared" si="64"/>
        <v>3.4209999999999998</v>
      </c>
      <c r="P1032">
        <f t="shared" si="65"/>
        <v>43.03</v>
      </c>
      <c r="Q1032" t="s">
        <v>8326</v>
      </c>
      <c r="R1032" t="s">
        <v>8331</v>
      </c>
      <c r="S1032" s="13">
        <f t="shared" si="66"/>
        <v>42625.483206018514</v>
      </c>
      <c r="T1032" s="13">
        <f t="shared" si="67"/>
        <v>42611.483206018514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8">
        <f t="shared" si="64"/>
        <v>1.0740000000000001</v>
      </c>
      <c r="P1033">
        <f t="shared" si="65"/>
        <v>108.48</v>
      </c>
      <c r="Q1033" t="s">
        <v>8326</v>
      </c>
      <c r="R1033" t="s">
        <v>8331</v>
      </c>
      <c r="S1033" s="13">
        <f t="shared" si="66"/>
        <v>42354.764004629629</v>
      </c>
      <c r="T1033" s="13">
        <f t="shared" si="67"/>
        <v>42324.764004629629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8">
        <f t="shared" si="64"/>
        <v>1.0849703703703704</v>
      </c>
      <c r="P1034">
        <f t="shared" si="65"/>
        <v>61.03</v>
      </c>
      <c r="Q1034" t="s">
        <v>8326</v>
      </c>
      <c r="R1034" t="s">
        <v>8331</v>
      </c>
      <c r="S1034" s="13">
        <f t="shared" si="66"/>
        <v>42544.666956018518</v>
      </c>
      <c r="T1034" s="13">
        <f t="shared" si="67"/>
        <v>42514.666956018518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8">
        <f t="shared" si="64"/>
        <v>1.0286144578313252</v>
      </c>
      <c r="P1035">
        <f t="shared" si="65"/>
        <v>50.59</v>
      </c>
      <c r="Q1035" t="s">
        <v>8326</v>
      </c>
      <c r="R1035" t="s">
        <v>8331</v>
      </c>
      <c r="S1035" s="13">
        <f t="shared" si="66"/>
        <v>42716.732407407413</v>
      </c>
      <c r="T1035" s="13">
        <f t="shared" si="67"/>
        <v>42688.732407407413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8">
        <f t="shared" si="64"/>
        <v>1.3000180000000001</v>
      </c>
      <c r="P1036">
        <f t="shared" si="65"/>
        <v>39.159999999999997</v>
      </c>
      <c r="Q1036" t="s">
        <v>8326</v>
      </c>
      <c r="R1036" t="s">
        <v>8331</v>
      </c>
      <c r="S1036" s="13">
        <f t="shared" si="66"/>
        <v>42587.165972222225</v>
      </c>
      <c r="T1036" s="13">
        <f t="shared" si="67"/>
        <v>42555.166712962964</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8">
        <f t="shared" si="64"/>
        <v>1.0765217391304347</v>
      </c>
      <c r="P1037">
        <f t="shared" si="65"/>
        <v>65.16</v>
      </c>
      <c r="Q1037" t="s">
        <v>8326</v>
      </c>
      <c r="R1037" t="s">
        <v>8331</v>
      </c>
      <c r="S1037" s="13">
        <f t="shared" si="66"/>
        <v>42046.641435185185</v>
      </c>
      <c r="T1037" s="13">
        <f t="shared" si="67"/>
        <v>42016.641435185185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8">
        <f t="shared" si="64"/>
        <v>1.1236044444444444</v>
      </c>
      <c r="P1038">
        <f t="shared" si="65"/>
        <v>23.96</v>
      </c>
      <c r="Q1038" t="s">
        <v>8326</v>
      </c>
      <c r="R1038" t="s">
        <v>8331</v>
      </c>
      <c r="S1038" s="13">
        <f t="shared" si="66"/>
        <v>41281.333333333336</v>
      </c>
      <c r="T1038" s="13">
        <f t="shared" si="67"/>
        <v>41249.448958333334</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8">
        <f t="shared" si="64"/>
        <v>1.0209999999999999</v>
      </c>
      <c r="P1039">
        <f t="shared" si="65"/>
        <v>48.62</v>
      </c>
      <c r="Q1039" t="s">
        <v>8326</v>
      </c>
      <c r="R1039" t="s">
        <v>8331</v>
      </c>
      <c r="S1039" s="13">
        <f t="shared" si="66"/>
        <v>42142.208333333328</v>
      </c>
      <c r="T1039" s="13">
        <f t="shared" si="67"/>
        <v>42119.822476851856</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8">
        <f t="shared" si="64"/>
        <v>1.4533333333333334</v>
      </c>
      <c r="P1040">
        <f t="shared" si="65"/>
        <v>35.74</v>
      </c>
      <c r="Q1040" t="s">
        <v>8326</v>
      </c>
      <c r="R1040" t="s">
        <v>8331</v>
      </c>
      <c r="S1040" s="13">
        <f t="shared" si="66"/>
        <v>42448.190081018518</v>
      </c>
      <c r="T1040" s="13">
        <f t="shared" si="67"/>
        <v>42418.231747685189</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8">
        <f t="shared" si="64"/>
        <v>1.282</v>
      </c>
      <c r="P1041">
        <f t="shared" si="65"/>
        <v>21.37</v>
      </c>
      <c r="Q1041" t="s">
        <v>8326</v>
      </c>
      <c r="R1041" t="s">
        <v>8331</v>
      </c>
      <c r="S1041" s="13">
        <f t="shared" si="66"/>
        <v>42717.332638888889</v>
      </c>
      <c r="T1041" s="13">
        <f t="shared" si="67"/>
        <v>42692.109328703707</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8">
        <f t="shared" si="64"/>
        <v>2.9411764705882353E-3</v>
      </c>
      <c r="P1042">
        <f t="shared" si="65"/>
        <v>250</v>
      </c>
      <c r="Q1042" t="s">
        <v>8332</v>
      </c>
      <c r="R1042" t="s">
        <v>8333</v>
      </c>
      <c r="S1042" s="13">
        <f t="shared" si="66"/>
        <v>42609.708437499998</v>
      </c>
      <c r="T1042" s="13">
        <f t="shared" si="67"/>
        <v>42579.708437499998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8">
        <f t="shared" si="64"/>
        <v>0</v>
      </c>
      <c r="P1043" t="e">
        <f t="shared" si="65"/>
        <v>#DIV/0!</v>
      </c>
      <c r="Q1043" t="s">
        <v>8332</v>
      </c>
      <c r="R1043" t="s">
        <v>8333</v>
      </c>
      <c r="S1043" s="13">
        <f t="shared" si="66"/>
        <v>41851.060092592597</v>
      </c>
      <c r="T1043" s="13">
        <f t="shared" si="67"/>
        <v>41831.060092592597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8">
        <f t="shared" si="64"/>
        <v>1.5384615384615385E-2</v>
      </c>
      <c r="P1044">
        <f t="shared" si="65"/>
        <v>10</v>
      </c>
      <c r="Q1044" t="s">
        <v>8332</v>
      </c>
      <c r="R1044" t="s">
        <v>8333</v>
      </c>
      <c r="S1044" s="13">
        <f t="shared" si="66"/>
        <v>41894.416666666664</v>
      </c>
      <c r="T1044" s="13">
        <f t="shared" si="67"/>
        <v>41851.696157407408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8">
        <f t="shared" si="64"/>
        <v>8.5370000000000001E-2</v>
      </c>
      <c r="P1045">
        <f t="shared" si="65"/>
        <v>29.24</v>
      </c>
      <c r="Q1045" t="s">
        <v>8332</v>
      </c>
      <c r="R1045" t="s">
        <v>8333</v>
      </c>
      <c r="S1045" s="13">
        <f t="shared" si="66"/>
        <v>42144.252951388888</v>
      </c>
      <c r="T1045" s="13">
        <f t="shared" si="67"/>
        <v>42114.252951388888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8">
        <f t="shared" si="64"/>
        <v>8.571428571428571E-4</v>
      </c>
      <c r="P1046">
        <f t="shared" si="65"/>
        <v>3</v>
      </c>
      <c r="Q1046" t="s">
        <v>8332</v>
      </c>
      <c r="R1046" t="s">
        <v>8333</v>
      </c>
      <c r="S1046" s="13">
        <f t="shared" si="66"/>
        <v>42068.852083333331</v>
      </c>
      <c r="T1046" s="13">
        <f t="shared" si="67"/>
        <v>42011.925937499997</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8">
        <f t="shared" si="64"/>
        <v>2.6599999999999999E-2</v>
      </c>
      <c r="P1047">
        <f t="shared" si="65"/>
        <v>33.25</v>
      </c>
      <c r="Q1047" t="s">
        <v>8332</v>
      </c>
      <c r="R1047" t="s">
        <v>8333</v>
      </c>
      <c r="S1047" s="13">
        <f t="shared" si="66"/>
        <v>41874.874421296299</v>
      </c>
      <c r="T1047" s="13">
        <f t="shared" si="67"/>
        <v>41844.874421296299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8">
        <f t="shared" si="64"/>
        <v>0</v>
      </c>
      <c r="P1048" t="e">
        <f t="shared" si="65"/>
        <v>#DIV/0!</v>
      </c>
      <c r="Q1048" t="s">
        <v>8332</v>
      </c>
      <c r="R1048" t="s">
        <v>8333</v>
      </c>
      <c r="S1048" s="13">
        <f t="shared" si="66"/>
        <v>42364.851388888885</v>
      </c>
      <c r="T1048" s="13">
        <f t="shared" si="67"/>
        <v>42319.851388888885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8">
        <f t="shared" si="64"/>
        <v>5.0000000000000001E-4</v>
      </c>
      <c r="P1049">
        <f t="shared" si="65"/>
        <v>1</v>
      </c>
      <c r="Q1049" t="s">
        <v>8332</v>
      </c>
      <c r="R1049" t="s">
        <v>8333</v>
      </c>
      <c r="S1049" s="13">
        <f t="shared" si="66"/>
        <v>41948.860127314816</v>
      </c>
      <c r="T1049" s="13">
        <f t="shared" si="67"/>
        <v>41918.818460648145</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8">
        <f t="shared" si="64"/>
        <v>1.4133333333333333E-2</v>
      </c>
      <c r="P1050">
        <f t="shared" si="65"/>
        <v>53</v>
      </c>
      <c r="Q1050" t="s">
        <v>8332</v>
      </c>
      <c r="R1050" t="s">
        <v>8333</v>
      </c>
      <c r="S1050" s="13">
        <f t="shared" si="66"/>
        <v>42638.053113425922</v>
      </c>
      <c r="T1050" s="13">
        <f t="shared" si="67"/>
        <v>42598.053113425922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8">
        <f t="shared" si="64"/>
        <v>0</v>
      </c>
      <c r="P1051" t="e">
        <f t="shared" si="65"/>
        <v>#DIV/0!</v>
      </c>
      <c r="Q1051" t="s">
        <v>8332</v>
      </c>
      <c r="R1051" t="s">
        <v>8333</v>
      </c>
      <c r="S1051" s="13">
        <f t="shared" si="66"/>
        <v>42412.431076388893</v>
      </c>
      <c r="T1051" s="13">
        <f t="shared" si="67"/>
        <v>42382.431076388893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8">
        <f t="shared" si="64"/>
        <v>0</v>
      </c>
      <c r="P1052" t="e">
        <f t="shared" si="65"/>
        <v>#DIV/0!</v>
      </c>
      <c r="Q1052" t="s">
        <v>8332</v>
      </c>
      <c r="R1052" t="s">
        <v>8333</v>
      </c>
      <c r="S1052" s="13">
        <f t="shared" si="66"/>
        <v>42261.7971875</v>
      </c>
      <c r="T1052" s="13">
        <f t="shared" si="67"/>
        <v>42231.7971875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8">
        <f t="shared" si="64"/>
        <v>0</v>
      </c>
      <c r="P1053" t="e">
        <f t="shared" si="65"/>
        <v>#DIV/0!</v>
      </c>
      <c r="Q1053" t="s">
        <v>8332</v>
      </c>
      <c r="R1053" t="s">
        <v>8333</v>
      </c>
      <c r="S1053" s="13">
        <f t="shared" si="66"/>
        <v>41878.014178240745</v>
      </c>
      <c r="T1053" s="13">
        <f t="shared" si="67"/>
        <v>41850.014178240745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8">
        <f t="shared" si="64"/>
        <v>0</v>
      </c>
      <c r="P1054" t="e">
        <f t="shared" si="65"/>
        <v>#DIV/0!</v>
      </c>
      <c r="Q1054" t="s">
        <v>8332</v>
      </c>
      <c r="R1054" t="s">
        <v>8333</v>
      </c>
      <c r="S1054" s="13">
        <f t="shared" si="66"/>
        <v>42527.839583333334</v>
      </c>
      <c r="T1054" s="13">
        <f t="shared" si="67"/>
        <v>42483.797395833331</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8">
        <f t="shared" si="64"/>
        <v>0.01</v>
      </c>
      <c r="P1055">
        <f t="shared" si="65"/>
        <v>15</v>
      </c>
      <c r="Q1055" t="s">
        <v>8332</v>
      </c>
      <c r="R1055" t="s">
        <v>8333</v>
      </c>
      <c r="S1055" s="13">
        <f t="shared" si="66"/>
        <v>42800.172824074078</v>
      </c>
      <c r="T1055" s="13">
        <f t="shared" si="67"/>
        <v>42775.172824074078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8">
        <f t="shared" si="64"/>
        <v>0</v>
      </c>
      <c r="P1056" t="e">
        <f t="shared" si="65"/>
        <v>#DIV/0!</v>
      </c>
      <c r="Q1056" t="s">
        <v>8332</v>
      </c>
      <c r="R1056" t="s">
        <v>8333</v>
      </c>
      <c r="S1056" s="13">
        <f t="shared" si="66"/>
        <v>41861.916666666664</v>
      </c>
      <c r="T1056" s="13">
        <f t="shared" si="67"/>
        <v>41831.851840277777</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8">
        <f t="shared" si="64"/>
        <v>0</v>
      </c>
      <c r="P1057" t="e">
        <f t="shared" si="65"/>
        <v>#DIV/0!</v>
      </c>
      <c r="Q1057" t="s">
        <v>8332</v>
      </c>
      <c r="R1057" t="s">
        <v>8333</v>
      </c>
      <c r="S1057" s="13">
        <f t="shared" si="66"/>
        <v>42436.992418981477</v>
      </c>
      <c r="T1057" s="13">
        <f t="shared" si="67"/>
        <v>42406.992418981477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8">
        <f t="shared" si="64"/>
        <v>0</v>
      </c>
      <c r="P1058" t="e">
        <f t="shared" si="65"/>
        <v>#DIV/0!</v>
      </c>
      <c r="Q1058" t="s">
        <v>8332</v>
      </c>
      <c r="R1058" t="s">
        <v>8333</v>
      </c>
      <c r="S1058" s="13">
        <f t="shared" si="66"/>
        <v>42118.677974537044</v>
      </c>
      <c r="T1058" s="13">
        <f t="shared" si="67"/>
        <v>42058.719641203701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8">
        <f t="shared" si="64"/>
        <v>0</v>
      </c>
      <c r="P1059" t="e">
        <f t="shared" si="65"/>
        <v>#DIV/0!</v>
      </c>
      <c r="Q1059" t="s">
        <v>8332</v>
      </c>
      <c r="R1059" t="s">
        <v>8333</v>
      </c>
      <c r="S1059" s="13">
        <f t="shared" si="66"/>
        <v>42708.912997685184</v>
      </c>
      <c r="T1059" s="13">
        <f t="shared" si="67"/>
        <v>42678.871331018512</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8">
        <f t="shared" si="64"/>
        <v>0</v>
      </c>
      <c r="P1060" t="e">
        <f t="shared" si="65"/>
        <v>#DIV/0!</v>
      </c>
      <c r="Q1060" t="s">
        <v>8332</v>
      </c>
      <c r="R1060" t="s">
        <v>8333</v>
      </c>
      <c r="S1060" s="13">
        <f t="shared" si="66"/>
        <v>42089</v>
      </c>
      <c r="T1060" s="13">
        <f t="shared" si="67"/>
        <v>42047.900960648149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8">
        <f t="shared" si="64"/>
        <v>0</v>
      </c>
      <c r="P1061" t="e">
        <f t="shared" si="65"/>
        <v>#DIV/0!</v>
      </c>
      <c r="Q1061" t="s">
        <v>8332</v>
      </c>
      <c r="R1061" t="s">
        <v>8333</v>
      </c>
      <c r="S1061" s="13">
        <f t="shared" si="66"/>
        <v>42076.748333333337</v>
      </c>
      <c r="T1061" s="13">
        <f t="shared" si="67"/>
        <v>42046.79</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8">
        <f t="shared" si="64"/>
        <v>0.01</v>
      </c>
      <c r="P1062">
        <f t="shared" si="65"/>
        <v>50</v>
      </c>
      <c r="Q1062" t="s">
        <v>8332</v>
      </c>
      <c r="R1062" t="s">
        <v>8333</v>
      </c>
      <c r="S1062" s="13">
        <f t="shared" si="66"/>
        <v>42109.913113425922</v>
      </c>
      <c r="T1062" s="13">
        <f t="shared" si="67"/>
        <v>42079.913113425922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8">
        <f t="shared" si="64"/>
        <v>0</v>
      </c>
      <c r="P1063" t="e">
        <f t="shared" si="65"/>
        <v>#DIV/0!</v>
      </c>
      <c r="Q1063" t="s">
        <v>8332</v>
      </c>
      <c r="R1063" t="s">
        <v>8333</v>
      </c>
      <c r="S1063" s="13">
        <f t="shared" si="66"/>
        <v>42492.041666666672</v>
      </c>
      <c r="T1063" s="13">
        <f t="shared" si="67"/>
        <v>42432.276712962965</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8">
        <f t="shared" si="64"/>
        <v>0.95477386934673369</v>
      </c>
      <c r="P1064">
        <f t="shared" si="65"/>
        <v>47.5</v>
      </c>
      <c r="Q1064" t="s">
        <v>8332</v>
      </c>
      <c r="R1064" t="s">
        <v>8333</v>
      </c>
      <c r="S1064" s="13">
        <f t="shared" si="66"/>
        <v>42563.807187500002</v>
      </c>
      <c r="T1064" s="13">
        <f t="shared" si="67"/>
        <v>42556.807187500002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8">
        <f t="shared" si="64"/>
        <v>0</v>
      </c>
      <c r="P1065" t="e">
        <f t="shared" si="65"/>
        <v>#DIV/0!</v>
      </c>
      <c r="Q1065" t="s">
        <v>8332</v>
      </c>
      <c r="R1065" t="s">
        <v>8333</v>
      </c>
      <c r="S1065" s="13">
        <f t="shared" si="66"/>
        <v>42613.030810185184</v>
      </c>
      <c r="T1065" s="13">
        <f t="shared" si="67"/>
        <v>42583.030810185184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8">
        <f t="shared" si="64"/>
        <v>8.9744444444444446E-2</v>
      </c>
      <c r="P1066">
        <f t="shared" si="65"/>
        <v>65.67</v>
      </c>
      <c r="Q1066" t="s">
        <v>8334</v>
      </c>
      <c r="R1066" t="s">
        <v>8335</v>
      </c>
      <c r="S1066" s="13">
        <f t="shared" si="66"/>
        <v>41462.228043981479</v>
      </c>
      <c r="T1066" s="13">
        <f t="shared" si="67"/>
        <v>41417.228043981479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8">
        <f t="shared" si="64"/>
        <v>2.7E-2</v>
      </c>
      <c r="P1067">
        <f t="shared" si="65"/>
        <v>16.2</v>
      </c>
      <c r="Q1067" t="s">
        <v>8334</v>
      </c>
      <c r="R1067" t="s">
        <v>8335</v>
      </c>
      <c r="S1067" s="13">
        <f t="shared" si="66"/>
        <v>41689.381041666667</v>
      </c>
      <c r="T1067" s="13">
        <f t="shared" si="67"/>
        <v>41661.381041666667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8">
        <f t="shared" si="64"/>
        <v>3.3673333333333333E-2</v>
      </c>
      <c r="P1068">
        <f t="shared" si="65"/>
        <v>34.130000000000003</v>
      </c>
      <c r="Q1068" t="s">
        <v>8334</v>
      </c>
      <c r="R1068" t="s">
        <v>8335</v>
      </c>
      <c r="S1068" s="13">
        <f t="shared" si="66"/>
        <v>41490.962754629632</v>
      </c>
      <c r="T1068" s="13">
        <f t="shared" si="67"/>
        <v>41445.962754629632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8">
        <f t="shared" si="64"/>
        <v>0.26</v>
      </c>
      <c r="P1069">
        <f t="shared" si="65"/>
        <v>13</v>
      </c>
      <c r="Q1069" t="s">
        <v>8334</v>
      </c>
      <c r="R1069" t="s">
        <v>8335</v>
      </c>
      <c r="S1069" s="13">
        <f t="shared" si="66"/>
        <v>41629.855682870373</v>
      </c>
      <c r="T1069" s="13">
        <f t="shared" si="67"/>
        <v>41599.855682870373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8">
        <f t="shared" si="64"/>
        <v>1.5E-3</v>
      </c>
      <c r="P1070">
        <f t="shared" si="65"/>
        <v>11.25</v>
      </c>
      <c r="Q1070" t="s">
        <v>8334</v>
      </c>
      <c r="R1070" t="s">
        <v>8335</v>
      </c>
      <c r="S1070" s="13">
        <f t="shared" si="66"/>
        <v>42470.329444444447</v>
      </c>
      <c r="T1070" s="13">
        <f t="shared" si="67"/>
        <v>42440.371111111104</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8">
        <f t="shared" si="64"/>
        <v>0.38636363636363635</v>
      </c>
      <c r="P1071">
        <f t="shared" si="65"/>
        <v>40.479999999999997</v>
      </c>
      <c r="Q1071" t="s">
        <v>8334</v>
      </c>
      <c r="R1071" t="s">
        <v>8335</v>
      </c>
      <c r="S1071" s="13">
        <f t="shared" si="66"/>
        <v>41604.271516203706</v>
      </c>
      <c r="T1071" s="13">
        <f t="shared" si="67"/>
        <v>41572.229849537034</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8">
        <f t="shared" si="64"/>
        <v>7.0000000000000001E-3</v>
      </c>
      <c r="P1072">
        <f t="shared" si="65"/>
        <v>35</v>
      </c>
      <c r="Q1072" t="s">
        <v>8334</v>
      </c>
      <c r="R1072" t="s">
        <v>8335</v>
      </c>
      <c r="S1072" s="13">
        <f t="shared" si="66"/>
        <v>41183.011828703704</v>
      </c>
      <c r="T1072" s="13">
        <f t="shared" si="67"/>
        <v>41163.011828703704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8">
        <f t="shared" si="64"/>
        <v>0</v>
      </c>
      <c r="P1073" t="e">
        <f t="shared" si="65"/>
        <v>#DIV/0!</v>
      </c>
      <c r="Q1073" t="s">
        <v>8334</v>
      </c>
      <c r="R1073" t="s">
        <v>8335</v>
      </c>
      <c r="S1073" s="13">
        <f t="shared" si="66"/>
        <v>42325.795057870375</v>
      </c>
      <c r="T1073" s="13">
        <f t="shared" si="67"/>
        <v>42295.753391203703</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8">
        <f t="shared" si="64"/>
        <v>6.8000000000000005E-4</v>
      </c>
      <c r="P1074">
        <f t="shared" si="65"/>
        <v>12.75</v>
      </c>
      <c r="Q1074" t="s">
        <v>8334</v>
      </c>
      <c r="R1074" t="s">
        <v>8335</v>
      </c>
      <c r="S1074" s="13">
        <f t="shared" si="66"/>
        <v>41675.832141203704</v>
      </c>
      <c r="T1074" s="13">
        <f t="shared" si="67"/>
        <v>41645.832141203704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8">
        <f t="shared" si="64"/>
        <v>1.3333333333333334E-2</v>
      </c>
      <c r="P1075">
        <f t="shared" si="65"/>
        <v>10</v>
      </c>
      <c r="Q1075" t="s">
        <v>8334</v>
      </c>
      <c r="R1075" t="s">
        <v>8335</v>
      </c>
      <c r="S1075" s="13">
        <f t="shared" si="66"/>
        <v>40832.964594907404</v>
      </c>
      <c r="T1075" s="13">
        <f t="shared" si="67"/>
        <v>40802.964594907404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8">
        <f t="shared" si="64"/>
        <v>6.3092592592592589E-2</v>
      </c>
      <c r="P1076">
        <f t="shared" si="65"/>
        <v>113.57</v>
      </c>
      <c r="Q1076" t="s">
        <v>8334</v>
      </c>
      <c r="R1076" t="s">
        <v>8335</v>
      </c>
      <c r="S1076" s="13">
        <f t="shared" si="66"/>
        <v>41643.172974537039</v>
      </c>
      <c r="T1076" s="13">
        <f t="shared" si="67"/>
        <v>41613.172974537039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8">
        <f t="shared" si="64"/>
        <v>4.4999999999999998E-2</v>
      </c>
      <c r="P1077">
        <f t="shared" si="65"/>
        <v>15</v>
      </c>
      <c r="Q1077" t="s">
        <v>8334</v>
      </c>
      <c r="R1077" t="s">
        <v>8335</v>
      </c>
      <c r="S1077" s="13">
        <f t="shared" si="66"/>
        <v>41035.904120370367</v>
      </c>
      <c r="T1077" s="13">
        <f t="shared" si="67"/>
        <v>41005.904120370367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8">
        <f t="shared" si="64"/>
        <v>0.62765333333333329</v>
      </c>
      <c r="P1078">
        <f t="shared" si="65"/>
        <v>48.28</v>
      </c>
      <c r="Q1078" t="s">
        <v>8334</v>
      </c>
      <c r="R1078" t="s">
        <v>8335</v>
      </c>
      <c r="S1078" s="13">
        <f t="shared" si="66"/>
        <v>41893.377893518518</v>
      </c>
      <c r="T1078" s="13">
        <f t="shared" si="67"/>
        <v>41838.377893518518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8">
        <f t="shared" si="64"/>
        <v>0.29376000000000002</v>
      </c>
      <c r="P1079">
        <f t="shared" si="65"/>
        <v>43.98</v>
      </c>
      <c r="Q1079" t="s">
        <v>8334</v>
      </c>
      <c r="R1079" t="s">
        <v>8335</v>
      </c>
      <c r="S1079" s="13">
        <f t="shared" si="66"/>
        <v>42383.16679398148</v>
      </c>
      <c r="T1079" s="13">
        <f t="shared" si="67"/>
        <v>42353.16679398148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8">
        <f t="shared" si="64"/>
        <v>7.4999999999999997E-2</v>
      </c>
      <c r="P1080">
        <f t="shared" si="65"/>
        <v>9</v>
      </c>
      <c r="Q1080" t="s">
        <v>8334</v>
      </c>
      <c r="R1080" t="s">
        <v>8335</v>
      </c>
      <c r="S1080" s="13">
        <f t="shared" si="66"/>
        <v>40746.195844907408</v>
      </c>
      <c r="T1080" s="13">
        <f t="shared" si="67"/>
        <v>40701.195844907408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8">
        <f t="shared" si="64"/>
        <v>2.6076923076923077E-2</v>
      </c>
      <c r="P1081">
        <f t="shared" si="65"/>
        <v>37.67</v>
      </c>
      <c r="Q1081" t="s">
        <v>8334</v>
      </c>
      <c r="R1081" t="s">
        <v>8335</v>
      </c>
      <c r="S1081" s="13">
        <f t="shared" si="66"/>
        <v>42504.566388888896</v>
      </c>
      <c r="T1081" s="13">
        <f t="shared" si="67"/>
        <v>42479.566388888896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8">
        <f t="shared" si="64"/>
        <v>9.1050000000000006E-2</v>
      </c>
      <c r="P1082">
        <f t="shared" si="65"/>
        <v>18.579999999999998</v>
      </c>
      <c r="Q1082" t="s">
        <v>8334</v>
      </c>
      <c r="R1082" t="s">
        <v>8335</v>
      </c>
      <c r="S1082" s="13">
        <f t="shared" si="66"/>
        <v>41770.138113425928</v>
      </c>
      <c r="T1082" s="13">
        <f t="shared" si="67"/>
        <v>41740.138113425928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8">
        <f t="shared" si="64"/>
        <v>1.7647058823529413E-4</v>
      </c>
      <c r="P1083">
        <f t="shared" si="65"/>
        <v>3</v>
      </c>
      <c r="Q1083" t="s">
        <v>8334</v>
      </c>
      <c r="R1083" t="s">
        <v>8335</v>
      </c>
      <c r="S1083" s="13">
        <f t="shared" si="66"/>
        <v>42032.926990740743</v>
      </c>
      <c r="T1083" s="13">
        <f t="shared" si="67"/>
        <v>42002.926990740743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8">
        <f t="shared" si="64"/>
        <v>5.5999999999999999E-3</v>
      </c>
      <c r="P1084">
        <f t="shared" si="65"/>
        <v>18.670000000000002</v>
      </c>
      <c r="Q1084" t="s">
        <v>8334</v>
      </c>
      <c r="R1084" t="s">
        <v>8335</v>
      </c>
      <c r="S1084" s="13">
        <f t="shared" si="66"/>
        <v>41131.906111111115</v>
      </c>
      <c r="T1084" s="13">
        <f t="shared" si="67"/>
        <v>41101.906111111115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8">
        <f t="shared" si="64"/>
        <v>8.2000000000000007E-3</v>
      </c>
      <c r="P1085">
        <f t="shared" si="65"/>
        <v>410</v>
      </c>
      <c r="Q1085" t="s">
        <v>8334</v>
      </c>
      <c r="R1085" t="s">
        <v>8335</v>
      </c>
      <c r="S1085" s="13">
        <f t="shared" si="66"/>
        <v>41853.659525462965</v>
      </c>
      <c r="T1085" s="13">
        <f t="shared" si="67"/>
        <v>41793.659525462965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8">
        <f t="shared" si="64"/>
        <v>0</v>
      </c>
      <c r="P1086" t="e">
        <f t="shared" si="65"/>
        <v>#DIV/0!</v>
      </c>
      <c r="Q1086" t="s">
        <v>8334</v>
      </c>
      <c r="R1086" t="s">
        <v>8335</v>
      </c>
      <c r="S1086" s="13">
        <f t="shared" si="66"/>
        <v>41859.912083333329</v>
      </c>
      <c r="T1086" s="13">
        <f t="shared" si="67"/>
        <v>41829.912083333329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8">
        <f t="shared" si="64"/>
        <v>3.4200000000000001E-2</v>
      </c>
      <c r="P1087">
        <f t="shared" si="65"/>
        <v>114</v>
      </c>
      <c r="Q1087" t="s">
        <v>8334</v>
      </c>
      <c r="R1087" t="s">
        <v>8335</v>
      </c>
      <c r="S1087" s="13">
        <f t="shared" si="66"/>
        <v>42443.629340277781</v>
      </c>
      <c r="T1087" s="13">
        <f t="shared" si="67"/>
        <v>42413.671006944445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8">
        <f t="shared" si="64"/>
        <v>8.3333333333333339E-4</v>
      </c>
      <c r="P1088">
        <f t="shared" si="65"/>
        <v>7.5</v>
      </c>
      <c r="Q1088" t="s">
        <v>8334</v>
      </c>
      <c r="R1088" t="s">
        <v>8335</v>
      </c>
      <c r="S1088" s="13">
        <f t="shared" si="66"/>
        <v>41875.866793981484</v>
      </c>
      <c r="T1088" s="13">
        <f t="shared" si="67"/>
        <v>41845.866793981484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8">
        <f t="shared" si="64"/>
        <v>0</v>
      </c>
      <c r="P1089" t="e">
        <f t="shared" si="65"/>
        <v>#DIV/0!</v>
      </c>
      <c r="Q1089" t="s">
        <v>8334</v>
      </c>
      <c r="R1089" t="s">
        <v>8335</v>
      </c>
      <c r="S1089" s="13">
        <f t="shared" si="66"/>
        <v>41805.713969907411</v>
      </c>
      <c r="T1089" s="13">
        <f t="shared" si="67"/>
        <v>41775.713969907411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8">
        <f t="shared" si="64"/>
        <v>0.14182977777777778</v>
      </c>
      <c r="P1090">
        <f t="shared" si="65"/>
        <v>43.42</v>
      </c>
      <c r="Q1090" t="s">
        <v>8334</v>
      </c>
      <c r="R1090" t="s">
        <v>8335</v>
      </c>
      <c r="S1090" s="13">
        <f t="shared" si="66"/>
        <v>41753.799386574072</v>
      </c>
      <c r="T1090" s="13">
        <f t="shared" si="67"/>
        <v>41723.799386574072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8">
        <f t="shared" ref="O1091:O1154" si="68">E1091/D1091</f>
        <v>7.8266666666666665E-2</v>
      </c>
      <c r="P1091">
        <f t="shared" ref="P1091:P1154" si="69">ROUND((E1091/L1091),2)</f>
        <v>23.96</v>
      </c>
      <c r="Q1091" t="s">
        <v>8334</v>
      </c>
      <c r="R1091" t="s">
        <v>8335</v>
      </c>
      <c r="S1091" s="13">
        <f t="shared" ref="S1091:S1154" si="70">(((I1091/60)/60)/24)+DATE(1970,1,1)</f>
        <v>42181.189525462964</v>
      </c>
      <c r="T1091" s="13">
        <f t="shared" ref="T1091:T1154" si="71">(((J1091/60)/60)/24)+DATE(1970,1,1)</f>
        <v>42151.189525462964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8">
        <f t="shared" si="68"/>
        <v>3.8464497269020693E-4</v>
      </c>
      <c r="P1092">
        <f t="shared" si="69"/>
        <v>5</v>
      </c>
      <c r="Q1092" t="s">
        <v>8334</v>
      </c>
      <c r="R1092" t="s">
        <v>8335</v>
      </c>
      <c r="S1092" s="13">
        <f t="shared" si="70"/>
        <v>42153.185798611114</v>
      </c>
      <c r="T1092" s="13">
        <f t="shared" si="71"/>
        <v>42123.185798611114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8">
        <f t="shared" si="68"/>
        <v>0.125</v>
      </c>
      <c r="P1093">
        <f t="shared" si="69"/>
        <v>12.5</v>
      </c>
      <c r="Q1093" t="s">
        <v>8334</v>
      </c>
      <c r="R1093" t="s">
        <v>8335</v>
      </c>
      <c r="S1093" s="13">
        <f t="shared" si="70"/>
        <v>42470.778611111105</v>
      </c>
      <c r="T1093" s="13">
        <f t="shared" si="71"/>
        <v>42440.820277777777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8">
        <f t="shared" si="68"/>
        <v>1.0500000000000001E-2</v>
      </c>
      <c r="P1094">
        <f t="shared" si="69"/>
        <v>3</v>
      </c>
      <c r="Q1094" t="s">
        <v>8334</v>
      </c>
      <c r="R1094" t="s">
        <v>8335</v>
      </c>
      <c r="S1094" s="13">
        <f t="shared" si="70"/>
        <v>41280.025902777779</v>
      </c>
      <c r="T1094" s="13">
        <f t="shared" si="71"/>
        <v>41250.025902777779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8">
        <f t="shared" si="68"/>
        <v>0.14083333333333334</v>
      </c>
      <c r="P1095">
        <f t="shared" si="69"/>
        <v>10.56</v>
      </c>
      <c r="Q1095" t="s">
        <v>8334</v>
      </c>
      <c r="R1095" t="s">
        <v>8335</v>
      </c>
      <c r="S1095" s="13">
        <f t="shared" si="70"/>
        <v>42411.973807870367</v>
      </c>
      <c r="T1095" s="13">
        <f t="shared" si="71"/>
        <v>42396.973807870367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8">
        <f t="shared" si="68"/>
        <v>0.18300055555555556</v>
      </c>
      <c r="P1096">
        <f t="shared" si="69"/>
        <v>122</v>
      </c>
      <c r="Q1096" t="s">
        <v>8334</v>
      </c>
      <c r="R1096" t="s">
        <v>8335</v>
      </c>
      <c r="S1096" s="13">
        <f t="shared" si="70"/>
        <v>40825.713344907403</v>
      </c>
      <c r="T1096" s="13">
        <f t="shared" si="71"/>
        <v>40795.713344907403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8">
        <f t="shared" si="68"/>
        <v>5.0347999999999997E-2</v>
      </c>
      <c r="P1097">
        <f t="shared" si="69"/>
        <v>267.81</v>
      </c>
      <c r="Q1097" t="s">
        <v>8334</v>
      </c>
      <c r="R1097" t="s">
        <v>8335</v>
      </c>
      <c r="S1097" s="13">
        <f t="shared" si="70"/>
        <v>41516.537268518521</v>
      </c>
      <c r="T1097" s="13">
        <f t="shared" si="71"/>
        <v>41486.537268518521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8">
        <f t="shared" si="68"/>
        <v>0.17933333333333334</v>
      </c>
      <c r="P1098">
        <f t="shared" si="69"/>
        <v>74.209999999999994</v>
      </c>
      <c r="Q1098" t="s">
        <v>8334</v>
      </c>
      <c r="R1098" t="s">
        <v>8335</v>
      </c>
      <c r="S1098" s="13">
        <f t="shared" si="70"/>
        <v>41916.145833333336</v>
      </c>
      <c r="T1098" s="13">
        <f t="shared" si="71"/>
        <v>41885.51798611111</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8">
        <f t="shared" si="68"/>
        <v>4.6999999999999999E-4</v>
      </c>
      <c r="P1099">
        <f t="shared" si="69"/>
        <v>6.71</v>
      </c>
      <c r="Q1099" t="s">
        <v>8334</v>
      </c>
      <c r="R1099" t="s">
        <v>8335</v>
      </c>
      <c r="S1099" s="13">
        <f t="shared" si="70"/>
        <v>41700.792557870373</v>
      </c>
      <c r="T1099" s="13">
        <f t="shared" si="71"/>
        <v>41660.792557870373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8">
        <f t="shared" si="68"/>
        <v>7.2120000000000004E-2</v>
      </c>
      <c r="P1100">
        <f t="shared" si="69"/>
        <v>81.95</v>
      </c>
      <c r="Q1100" t="s">
        <v>8334</v>
      </c>
      <c r="R1100" t="s">
        <v>8335</v>
      </c>
      <c r="S1100" s="13">
        <f t="shared" si="70"/>
        <v>41742.762673611112</v>
      </c>
      <c r="T1100" s="13">
        <f t="shared" si="71"/>
        <v>41712.762673611112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8">
        <f t="shared" si="68"/>
        <v>5.0000000000000001E-3</v>
      </c>
      <c r="P1101">
        <f t="shared" si="69"/>
        <v>25</v>
      </c>
      <c r="Q1101" t="s">
        <v>8334</v>
      </c>
      <c r="R1101" t="s">
        <v>8335</v>
      </c>
      <c r="S1101" s="13">
        <f t="shared" si="70"/>
        <v>42137.836435185185</v>
      </c>
      <c r="T1101" s="13">
        <f t="shared" si="71"/>
        <v>42107.836435185185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8">
        <f t="shared" si="68"/>
        <v>2.5000000000000001E-2</v>
      </c>
      <c r="P1102">
        <f t="shared" si="69"/>
        <v>10</v>
      </c>
      <c r="Q1102" t="s">
        <v>8334</v>
      </c>
      <c r="R1102" t="s">
        <v>8335</v>
      </c>
      <c r="S1102" s="13">
        <f t="shared" si="70"/>
        <v>42414.110775462963</v>
      </c>
      <c r="T1102" s="13">
        <f t="shared" si="71"/>
        <v>42384.110775462963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8">
        <f t="shared" si="68"/>
        <v>4.0999999999999999E-4</v>
      </c>
      <c r="P1103">
        <f t="shared" si="69"/>
        <v>6.83</v>
      </c>
      <c r="Q1103" t="s">
        <v>8334</v>
      </c>
      <c r="R1103" t="s">
        <v>8335</v>
      </c>
      <c r="S1103" s="13">
        <f t="shared" si="70"/>
        <v>42565.758333333331</v>
      </c>
      <c r="T1103" s="13">
        <f t="shared" si="71"/>
        <v>42538.77243055556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8">
        <f t="shared" si="68"/>
        <v>5.3124999999999999E-2</v>
      </c>
      <c r="P1104">
        <f t="shared" si="69"/>
        <v>17.71</v>
      </c>
      <c r="Q1104" t="s">
        <v>8334</v>
      </c>
      <c r="R1104" t="s">
        <v>8335</v>
      </c>
      <c r="S1104" s="13">
        <f t="shared" si="70"/>
        <v>41617.249305555553</v>
      </c>
      <c r="T1104" s="13">
        <f t="shared" si="71"/>
        <v>41577.045428240745</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8">
        <f t="shared" si="68"/>
        <v>1.6199999999999999E-2</v>
      </c>
      <c r="P1105">
        <f t="shared" si="69"/>
        <v>16.2</v>
      </c>
      <c r="Q1105" t="s">
        <v>8334</v>
      </c>
      <c r="R1105" t="s">
        <v>8335</v>
      </c>
      <c r="S1105" s="13">
        <f t="shared" si="70"/>
        <v>42539.22210648148</v>
      </c>
      <c r="T1105" s="13">
        <f t="shared" si="71"/>
        <v>42479.22210648148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8">
        <f t="shared" si="68"/>
        <v>4.9516666666666667E-2</v>
      </c>
      <c r="P1106">
        <f t="shared" si="69"/>
        <v>80.3</v>
      </c>
      <c r="Q1106" t="s">
        <v>8334</v>
      </c>
      <c r="R1106" t="s">
        <v>8335</v>
      </c>
      <c r="S1106" s="13">
        <f t="shared" si="70"/>
        <v>41801.40996527778</v>
      </c>
      <c r="T1106" s="13">
        <f t="shared" si="71"/>
        <v>41771.40996527778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8">
        <f t="shared" si="68"/>
        <v>1.5900000000000001E-3</v>
      </c>
      <c r="P1107">
        <f t="shared" si="69"/>
        <v>71.55</v>
      </c>
      <c r="Q1107" t="s">
        <v>8334</v>
      </c>
      <c r="R1107" t="s">
        <v>8335</v>
      </c>
      <c r="S1107" s="13">
        <f t="shared" si="70"/>
        <v>41722.0940625</v>
      </c>
      <c r="T1107" s="13">
        <f t="shared" si="71"/>
        <v>41692.135729166665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8">
        <f t="shared" si="68"/>
        <v>0.41249999999999998</v>
      </c>
      <c r="P1108">
        <f t="shared" si="69"/>
        <v>23.57</v>
      </c>
      <c r="Q1108" t="s">
        <v>8334</v>
      </c>
      <c r="R1108" t="s">
        <v>8335</v>
      </c>
      <c r="S1108" s="13">
        <f t="shared" si="70"/>
        <v>41003.698784722219</v>
      </c>
      <c r="T1108" s="13">
        <f t="shared" si="71"/>
        <v>40973.740451388891</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8">
        <f t="shared" si="68"/>
        <v>0</v>
      </c>
      <c r="P1109" t="e">
        <f t="shared" si="69"/>
        <v>#DIV/0!</v>
      </c>
      <c r="Q1109" t="s">
        <v>8334</v>
      </c>
      <c r="R1109" t="s">
        <v>8335</v>
      </c>
      <c r="S1109" s="13">
        <f t="shared" si="70"/>
        <v>41843.861388888887</v>
      </c>
      <c r="T1109" s="13">
        <f t="shared" si="71"/>
        <v>41813.861388888887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8">
        <f t="shared" si="68"/>
        <v>2.93E-2</v>
      </c>
      <c r="P1110">
        <f t="shared" si="69"/>
        <v>34.880000000000003</v>
      </c>
      <c r="Q1110" t="s">
        <v>8334</v>
      </c>
      <c r="R1110" t="s">
        <v>8335</v>
      </c>
      <c r="S1110" s="13">
        <f t="shared" si="70"/>
        <v>41012.595312500001</v>
      </c>
      <c r="T1110" s="13">
        <f t="shared" si="71"/>
        <v>40952.636979166666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8">
        <f t="shared" si="68"/>
        <v>4.4999999999999997E-3</v>
      </c>
      <c r="P1111">
        <f t="shared" si="69"/>
        <v>15</v>
      </c>
      <c r="Q1111" t="s">
        <v>8334</v>
      </c>
      <c r="R1111" t="s">
        <v>8335</v>
      </c>
      <c r="S1111" s="13">
        <f t="shared" si="70"/>
        <v>42692.793865740736</v>
      </c>
      <c r="T1111" s="13">
        <f t="shared" si="71"/>
        <v>42662.752199074079</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8">
        <f t="shared" si="68"/>
        <v>5.1000000000000004E-3</v>
      </c>
      <c r="P1112">
        <f t="shared" si="69"/>
        <v>23.18</v>
      </c>
      <c r="Q1112" t="s">
        <v>8334</v>
      </c>
      <c r="R1112" t="s">
        <v>8335</v>
      </c>
      <c r="S1112" s="13">
        <f t="shared" si="70"/>
        <v>41250.933124999996</v>
      </c>
      <c r="T1112" s="13">
        <f t="shared" si="71"/>
        <v>41220.933124999996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8">
        <f t="shared" si="68"/>
        <v>4.0000000000000002E-4</v>
      </c>
      <c r="P1113">
        <f t="shared" si="69"/>
        <v>1</v>
      </c>
      <c r="Q1113" t="s">
        <v>8334</v>
      </c>
      <c r="R1113" t="s">
        <v>8335</v>
      </c>
      <c r="S1113" s="13">
        <f t="shared" si="70"/>
        <v>42377.203587962969</v>
      </c>
      <c r="T1113" s="13">
        <f t="shared" si="71"/>
        <v>42347.203587962969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8">
        <f t="shared" si="68"/>
        <v>0.35537409090909089</v>
      </c>
      <c r="P1114">
        <f t="shared" si="69"/>
        <v>100.23</v>
      </c>
      <c r="Q1114" t="s">
        <v>8334</v>
      </c>
      <c r="R1114" t="s">
        <v>8335</v>
      </c>
      <c r="S1114" s="13">
        <f t="shared" si="70"/>
        <v>42023.354166666672</v>
      </c>
      <c r="T1114" s="13">
        <f t="shared" si="71"/>
        <v>41963.759386574078</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8">
        <f t="shared" si="68"/>
        <v>5.0000000000000001E-3</v>
      </c>
      <c r="P1115">
        <f t="shared" si="69"/>
        <v>5</v>
      </c>
      <c r="Q1115" t="s">
        <v>8334</v>
      </c>
      <c r="R1115" t="s">
        <v>8335</v>
      </c>
      <c r="S1115" s="13">
        <f t="shared" si="70"/>
        <v>41865.977083333331</v>
      </c>
      <c r="T1115" s="13">
        <f t="shared" si="71"/>
        <v>41835.977083333331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8">
        <f t="shared" si="68"/>
        <v>1.6666666666666668E-3</v>
      </c>
      <c r="P1116">
        <f t="shared" si="69"/>
        <v>3.33</v>
      </c>
      <c r="Q1116" t="s">
        <v>8334</v>
      </c>
      <c r="R1116" t="s">
        <v>8335</v>
      </c>
      <c r="S1116" s="13">
        <f t="shared" si="70"/>
        <v>41556.345914351856</v>
      </c>
      <c r="T1116" s="13">
        <f t="shared" si="71"/>
        <v>41526.345914351856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8">
        <f t="shared" si="68"/>
        <v>1.325E-3</v>
      </c>
      <c r="P1117">
        <f t="shared" si="69"/>
        <v>13.25</v>
      </c>
      <c r="Q1117" t="s">
        <v>8334</v>
      </c>
      <c r="R1117" t="s">
        <v>8335</v>
      </c>
      <c r="S1117" s="13">
        <f t="shared" si="70"/>
        <v>42459.653877314813</v>
      </c>
      <c r="T1117" s="13">
        <f t="shared" si="71"/>
        <v>42429.695543981477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8">
        <f t="shared" si="68"/>
        <v>3.5704000000000004E-4</v>
      </c>
      <c r="P1118">
        <f t="shared" si="69"/>
        <v>17.850000000000001</v>
      </c>
      <c r="Q1118" t="s">
        <v>8334</v>
      </c>
      <c r="R1118" t="s">
        <v>8335</v>
      </c>
      <c r="S1118" s="13">
        <f t="shared" si="70"/>
        <v>41069.847314814811</v>
      </c>
      <c r="T1118" s="13">
        <f t="shared" si="71"/>
        <v>41009.847314814811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8">
        <f t="shared" si="68"/>
        <v>8.3000000000000004E-2</v>
      </c>
      <c r="P1119">
        <f t="shared" si="69"/>
        <v>10.38</v>
      </c>
      <c r="Q1119" t="s">
        <v>8334</v>
      </c>
      <c r="R1119" t="s">
        <v>8335</v>
      </c>
      <c r="S1119" s="13">
        <f t="shared" si="70"/>
        <v>42363.598530092597</v>
      </c>
      <c r="T1119" s="13">
        <f t="shared" si="71"/>
        <v>42333.598530092597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8">
        <f t="shared" si="68"/>
        <v>2.4222222222222221E-2</v>
      </c>
      <c r="P1120">
        <f t="shared" si="69"/>
        <v>36.33</v>
      </c>
      <c r="Q1120" t="s">
        <v>8334</v>
      </c>
      <c r="R1120" t="s">
        <v>8335</v>
      </c>
      <c r="S1120" s="13">
        <f t="shared" si="70"/>
        <v>41734.124756944446</v>
      </c>
      <c r="T1120" s="13">
        <f t="shared" si="71"/>
        <v>41704.16642361111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8">
        <f t="shared" si="68"/>
        <v>2.3809523809523812E-3</v>
      </c>
      <c r="P1121">
        <f t="shared" si="69"/>
        <v>5</v>
      </c>
      <c r="Q1121" t="s">
        <v>8334</v>
      </c>
      <c r="R1121" t="s">
        <v>8335</v>
      </c>
      <c r="S1121" s="13">
        <f t="shared" si="70"/>
        <v>41735.792407407411</v>
      </c>
      <c r="T1121" s="13">
        <f t="shared" si="71"/>
        <v>41722.792407407411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8">
        <f t="shared" si="68"/>
        <v>0</v>
      </c>
      <c r="P1122" t="e">
        <f t="shared" si="69"/>
        <v>#DIV/0!</v>
      </c>
      <c r="Q1122" t="s">
        <v>8334</v>
      </c>
      <c r="R1122" t="s">
        <v>8335</v>
      </c>
      <c r="S1122" s="13">
        <f t="shared" si="70"/>
        <v>40844.872685185182</v>
      </c>
      <c r="T1122" s="13">
        <f t="shared" si="71"/>
        <v>40799.872685185182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8">
        <f t="shared" si="68"/>
        <v>1.16E-4</v>
      </c>
      <c r="P1123">
        <f t="shared" si="69"/>
        <v>5.8</v>
      </c>
      <c r="Q1123" t="s">
        <v>8334</v>
      </c>
      <c r="R1123" t="s">
        <v>8335</v>
      </c>
      <c r="S1123" s="13">
        <f t="shared" si="70"/>
        <v>42442.892546296294</v>
      </c>
      <c r="T1123" s="13">
        <f t="shared" si="71"/>
        <v>42412.934212962966</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8">
        <f t="shared" si="68"/>
        <v>0</v>
      </c>
      <c r="P1124" t="e">
        <f t="shared" si="69"/>
        <v>#DIV/0!</v>
      </c>
      <c r="Q1124" t="s">
        <v>8334</v>
      </c>
      <c r="R1124" t="s">
        <v>8335</v>
      </c>
      <c r="S1124" s="13">
        <f t="shared" si="70"/>
        <v>41424.703993055555</v>
      </c>
      <c r="T1124" s="13">
        <f t="shared" si="71"/>
        <v>41410.703993055555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8">
        <f t="shared" si="68"/>
        <v>2.2000000000000001E-3</v>
      </c>
      <c r="P1125">
        <f t="shared" si="69"/>
        <v>3.67</v>
      </c>
      <c r="Q1125" t="s">
        <v>8334</v>
      </c>
      <c r="R1125" t="s">
        <v>8335</v>
      </c>
      <c r="S1125" s="13">
        <f t="shared" si="70"/>
        <v>41748.5237037037</v>
      </c>
      <c r="T1125" s="13">
        <f t="shared" si="71"/>
        <v>41718.5237037037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8">
        <f t="shared" si="68"/>
        <v>4.7222222222222223E-3</v>
      </c>
      <c r="P1126">
        <f t="shared" si="69"/>
        <v>60.71</v>
      </c>
      <c r="Q1126" t="s">
        <v>8334</v>
      </c>
      <c r="R1126" t="s">
        <v>8336</v>
      </c>
      <c r="S1126" s="13">
        <f t="shared" si="70"/>
        <v>42124.667256944449</v>
      </c>
      <c r="T1126" s="13">
        <f t="shared" si="71"/>
        <v>42094.667256944449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8">
        <f t="shared" si="68"/>
        <v>0</v>
      </c>
      <c r="P1127" t="e">
        <f t="shared" si="69"/>
        <v>#DIV/0!</v>
      </c>
      <c r="Q1127" t="s">
        <v>8334</v>
      </c>
      <c r="R1127" t="s">
        <v>8336</v>
      </c>
      <c r="S1127" s="13">
        <f t="shared" si="70"/>
        <v>42272.624189814815</v>
      </c>
      <c r="T1127" s="13">
        <f t="shared" si="71"/>
        <v>42212.624189814815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8">
        <f t="shared" si="68"/>
        <v>5.0000000000000001E-3</v>
      </c>
      <c r="P1128">
        <f t="shared" si="69"/>
        <v>5</v>
      </c>
      <c r="Q1128" t="s">
        <v>8334</v>
      </c>
      <c r="R1128" t="s">
        <v>8336</v>
      </c>
      <c r="S1128" s="13">
        <f t="shared" si="70"/>
        <v>42565.327476851846</v>
      </c>
      <c r="T1128" s="13">
        <f t="shared" si="71"/>
        <v>42535.327476851846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8">
        <f t="shared" si="68"/>
        <v>1.6714285714285713E-2</v>
      </c>
      <c r="P1129">
        <f t="shared" si="69"/>
        <v>25.43</v>
      </c>
      <c r="Q1129" t="s">
        <v>8334</v>
      </c>
      <c r="R1129" t="s">
        <v>8336</v>
      </c>
      <c r="S1129" s="13">
        <f t="shared" si="70"/>
        <v>41957.895833333328</v>
      </c>
      <c r="T1129" s="13">
        <f t="shared" si="71"/>
        <v>41926.854166666664</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8">
        <f t="shared" si="68"/>
        <v>1E-3</v>
      </c>
      <c r="P1130">
        <f t="shared" si="69"/>
        <v>1</v>
      </c>
      <c r="Q1130" t="s">
        <v>8334</v>
      </c>
      <c r="R1130" t="s">
        <v>8336</v>
      </c>
      <c r="S1130" s="13">
        <f t="shared" si="70"/>
        <v>41858.649502314816</v>
      </c>
      <c r="T1130" s="13">
        <f t="shared" si="71"/>
        <v>41828.649502314816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8">
        <f t="shared" si="68"/>
        <v>1.0499999999999999E-3</v>
      </c>
      <c r="P1131">
        <f t="shared" si="69"/>
        <v>10.5</v>
      </c>
      <c r="Q1131" t="s">
        <v>8334</v>
      </c>
      <c r="R1131" t="s">
        <v>8336</v>
      </c>
      <c r="S1131" s="13">
        <f t="shared" si="70"/>
        <v>42526.264965277776</v>
      </c>
      <c r="T1131" s="13">
        <f t="shared" si="71"/>
        <v>42496.264965277776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8">
        <f t="shared" si="68"/>
        <v>2.2000000000000001E-3</v>
      </c>
      <c r="P1132">
        <f t="shared" si="69"/>
        <v>3.67</v>
      </c>
      <c r="Q1132" t="s">
        <v>8334</v>
      </c>
      <c r="R1132" t="s">
        <v>8336</v>
      </c>
      <c r="S1132" s="13">
        <f t="shared" si="70"/>
        <v>41969.038194444445</v>
      </c>
      <c r="T1132" s="13">
        <f t="shared" si="71"/>
        <v>41908.996527777781</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8">
        <f t="shared" si="68"/>
        <v>0</v>
      </c>
      <c r="P1133" t="e">
        <f t="shared" si="69"/>
        <v>#DIV/0!</v>
      </c>
      <c r="Q1133" t="s">
        <v>8334</v>
      </c>
      <c r="R1133" t="s">
        <v>8336</v>
      </c>
      <c r="S1133" s="13">
        <f t="shared" si="70"/>
        <v>42362.908194444448</v>
      </c>
      <c r="T1133" s="13">
        <f t="shared" si="71"/>
        <v>42332.908194444448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8">
        <f t="shared" si="68"/>
        <v>0.14380000000000001</v>
      </c>
      <c r="P1134">
        <f t="shared" si="69"/>
        <v>110.62</v>
      </c>
      <c r="Q1134" t="s">
        <v>8334</v>
      </c>
      <c r="R1134" t="s">
        <v>8336</v>
      </c>
      <c r="S1134" s="13">
        <f t="shared" si="70"/>
        <v>42736.115405092598</v>
      </c>
      <c r="T1134" s="13">
        <f t="shared" si="71"/>
        <v>42706.115405092598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8">
        <f t="shared" si="68"/>
        <v>6.6666666666666671E-3</v>
      </c>
      <c r="P1135">
        <f t="shared" si="69"/>
        <v>20</v>
      </c>
      <c r="Q1135" t="s">
        <v>8334</v>
      </c>
      <c r="R1135" t="s">
        <v>8336</v>
      </c>
      <c r="S1135" s="13">
        <f t="shared" si="70"/>
        <v>41851.407187500001</v>
      </c>
      <c r="T1135" s="13">
        <f t="shared" si="71"/>
        <v>41821.407187500001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8">
        <f t="shared" si="68"/>
        <v>4.0000000000000003E-5</v>
      </c>
      <c r="P1136">
        <f t="shared" si="69"/>
        <v>1</v>
      </c>
      <c r="Q1136" t="s">
        <v>8334</v>
      </c>
      <c r="R1136" t="s">
        <v>8336</v>
      </c>
      <c r="S1136" s="13">
        <f t="shared" si="70"/>
        <v>41972.189583333333</v>
      </c>
      <c r="T1136" s="13">
        <f t="shared" si="71"/>
        <v>41958.285046296296</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8">
        <f t="shared" si="68"/>
        <v>0.05</v>
      </c>
      <c r="P1137">
        <f t="shared" si="69"/>
        <v>50</v>
      </c>
      <c r="Q1137" t="s">
        <v>8334</v>
      </c>
      <c r="R1137" t="s">
        <v>8336</v>
      </c>
      <c r="S1137" s="13">
        <f t="shared" si="70"/>
        <v>42588.989513888882</v>
      </c>
      <c r="T1137" s="13">
        <f t="shared" si="71"/>
        <v>42558.989513888882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8">
        <f t="shared" si="68"/>
        <v>6.4439140811455853E-2</v>
      </c>
      <c r="P1138">
        <f t="shared" si="69"/>
        <v>45</v>
      </c>
      <c r="Q1138" t="s">
        <v>8334</v>
      </c>
      <c r="R1138" t="s">
        <v>8336</v>
      </c>
      <c r="S1138" s="13">
        <f t="shared" si="70"/>
        <v>42357.671631944439</v>
      </c>
      <c r="T1138" s="13">
        <f t="shared" si="71"/>
        <v>42327.671631944439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8">
        <f t="shared" si="68"/>
        <v>0.39500000000000002</v>
      </c>
      <c r="P1139">
        <f t="shared" si="69"/>
        <v>253.21</v>
      </c>
      <c r="Q1139" t="s">
        <v>8334</v>
      </c>
      <c r="R1139" t="s">
        <v>8336</v>
      </c>
      <c r="S1139" s="13">
        <f t="shared" si="70"/>
        <v>42483.819687499999</v>
      </c>
      <c r="T1139" s="13">
        <f t="shared" si="71"/>
        <v>42453.819687499999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8">
        <f t="shared" si="68"/>
        <v>3.5714285714285713E-3</v>
      </c>
      <c r="P1140">
        <f t="shared" si="69"/>
        <v>31.25</v>
      </c>
      <c r="Q1140" t="s">
        <v>8334</v>
      </c>
      <c r="R1140" t="s">
        <v>8336</v>
      </c>
      <c r="S1140" s="13">
        <f t="shared" si="70"/>
        <v>42756.9066087963</v>
      </c>
      <c r="T1140" s="13">
        <f t="shared" si="71"/>
        <v>42736.9066087963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8">
        <f t="shared" si="68"/>
        <v>6.2500000000000001E-4</v>
      </c>
      <c r="P1141">
        <f t="shared" si="69"/>
        <v>5</v>
      </c>
      <c r="Q1141" t="s">
        <v>8334</v>
      </c>
      <c r="R1141" t="s">
        <v>8336</v>
      </c>
      <c r="S1141" s="13">
        <f t="shared" si="70"/>
        <v>42005.347523148142</v>
      </c>
      <c r="T1141" s="13">
        <f t="shared" si="71"/>
        <v>41975.347523148142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8">
        <f t="shared" si="68"/>
        <v>0</v>
      </c>
      <c r="P1142" t="e">
        <f t="shared" si="69"/>
        <v>#DIV/0!</v>
      </c>
      <c r="Q1142" t="s">
        <v>8334</v>
      </c>
      <c r="R1142" t="s">
        <v>8336</v>
      </c>
      <c r="S1142" s="13">
        <f t="shared" si="70"/>
        <v>42222.462048611109</v>
      </c>
      <c r="T1142" s="13">
        <f t="shared" si="71"/>
        <v>42192.462048611109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8">
        <f t="shared" si="68"/>
        <v>0</v>
      </c>
      <c r="P1143" t="e">
        <f t="shared" si="69"/>
        <v>#DIV/0!</v>
      </c>
      <c r="Q1143" t="s">
        <v>8334</v>
      </c>
      <c r="R1143" t="s">
        <v>8336</v>
      </c>
      <c r="S1143" s="13">
        <f t="shared" si="70"/>
        <v>42194.699652777781</v>
      </c>
      <c r="T1143" s="13">
        <f t="shared" si="71"/>
        <v>42164.699652777781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8">
        <f t="shared" si="68"/>
        <v>0</v>
      </c>
      <c r="P1144" t="e">
        <f t="shared" si="69"/>
        <v>#DIV/0!</v>
      </c>
      <c r="Q1144" t="s">
        <v>8334</v>
      </c>
      <c r="R1144" t="s">
        <v>8336</v>
      </c>
      <c r="S1144" s="13">
        <f t="shared" si="70"/>
        <v>42052.006099537044</v>
      </c>
      <c r="T1144" s="13">
        <f t="shared" si="71"/>
        <v>42022.006099537044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8">
        <f t="shared" si="68"/>
        <v>4.1333333333333335E-3</v>
      </c>
      <c r="P1145">
        <f t="shared" si="69"/>
        <v>23.25</v>
      </c>
      <c r="Q1145" t="s">
        <v>8334</v>
      </c>
      <c r="R1145" t="s">
        <v>8336</v>
      </c>
      <c r="S1145" s="13">
        <f t="shared" si="70"/>
        <v>42355.19358796296</v>
      </c>
      <c r="T1145" s="13">
        <f t="shared" si="71"/>
        <v>42325.19358796296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8">
        <f t="shared" si="68"/>
        <v>0</v>
      </c>
      <c r="P1146" t="e">
        <f t="shared" si="69"/>
        <v>#DIV/0!</v>
      </c>
      <c r="Q1146" t="s">
        <v>8337</v>
      </c>
      <c r="R1146" t="s">
        <v>8338</v>
      </c>
      <c r="S1146" s="13">
        <f t="shared" si="70"/>
        <v>42123.181944444441</v>
      </c>
      <c r="T1146" s="13">
        <f t="shared" si="71"/>
        <v>42093.181944444441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8">
        <f t="shared" si="68"/>
        <v>1.25E-3</v>
      </c>
      <c r="P1147">
        <f t="shared" si="69"/>
        <v>100</v>
      </c>
      <c r="Q1147" t="s">
        <v>8337</v>
      </c>
      <c r="R1147" t="s">
        <v>8338</v>
      </c>
      <c r="S1147" s="13">
        <f t="shared" si="70"/>
        <v>41914.747592592597</v>
      </c>
      <c r="T1147" s="13">
        <f t="shared" si="71"/>
        <v>41854.747592592597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8">
        <f t="shared" si="68"/>
        <v>8.8333333333333333E-2</v>
      </c>
      <c r="P1148">
        <f t="shared" si="69"/>
        <v>44.17</v>
      </c>
      <c r="Q1148" t="s">
        <v>8337</v>
      </c>
      <c r="R1148" t="s">
        <v>8338</v>
      </c>
      <c r="S1148" s="13">
        <f t="shared" si="70"/>
        <v>41761.9533912037</v>
      </c>
      <c r="T1148" s="13">
        <f t="shared" si="71"/>
        <v>41723.9533912037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8">
        <f t="shared" si="68"/>
        <v>0</v>
      </c>
      <c r="P1149" t="e">
        <f t="shared" si="69"/>
        <v>#DIV/0!</v>
      </c>
      <c r="Q1149" t="s">
        <v>8337</v>
      </c>
      <c r="R1149" t="s">
        <v>8338</v>
      </c>
      <c r="S1149" s="13">
        <f t="shared" si="70"/>
        <v>41931.972025462965</v>
      </c>
      <c r="T1149" s="13">
        <f t="shared" si="71"/>
        <v>41871.972025462965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8">
        <f t="shared" si="68"/>
        <v>4.8666666666666667E-3</v>
      </c>
      <c r="P1150">
        <f t="shared" si="69"/>
        <v>24.33</v>
      </c>
      <c r="Q1150" t="s">
        <v>8337</v>
      </c>
      <c r="R1150" t="s">
        <v>8338</v>
      </c>
      <c r="S1150" s="13">
        <f t="shared" si="70"/>
        <v>42705.212743055556</v>
      </c>
      <c r="T1150" s="13">
        <f t="shared" si="71"/>
        <v>42675.171076388884</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8">
        <f t="shared" si="68"/>
        <v>1.5E-3</v>
      </c>
      <c r="P1151">
        <f t="shared" si="69"/>
        <v>37.5</v>
      </c>
      <c r="Q1151" t="s">
        <v>8337</v>
      </c>
      <c r="R1151" t="s">
        <v>8338</v>
      </c>
      <c r="S1151" s="13">
        <f t="shared" si="70"/>
        <v>42537.71025462963</v>
      </c>
      <c r="T1151" s="13">
        <f t="shared" si="71"/>
        <v>42507.71025462963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8">
        <f t="shared" si="68"/>
        <v>0.1008</v>
      </c>
      <c r="P1152">
        <f t="shared" si="69"/>
        <v>42</v>
      </c>
      <c r="Q1152" t="s">
        <v>8337</v>
      </c>
      <c r="R1152" t="s">
        <v>8338</v>
      </c>
      <c r="S1152" s="13">
        <f t="shared" si="70"/>
        <v>42377.954571759255</v>
      </c>
      <c r="T1152" s="13">
        <f t="shared" si="71"/>
        <v>42317.954571759255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8">
        <f t="shared" si="68"/>
        <v>0</v>
      </c>
      <c r="P1153" t="e">
        <f t="shared" si="69"/>
        <v>#DIV/0!</v>
      </c>
      <c r="Q1153" t="s">
        <v>8337</v>
      </c>
      <c r="R1153" t="s">
        <v>8338</v>
      </c>
      <c r="S1153" s="13">
        <f t="shared" si="70"/>
        <v>42254.102581018517</v>
      </c>
      <c r="T1153" s="13">
        <f t="shared" si="71"/>
        <v>42224.102581018517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8">
        <f t="shared" si="68"/>
        <v>5.6937500000000002E-2</v>
      </c>
      <c r="P1154">
        <f t="shared" si="69"/>
        <v>60.73</v>
      </c>
      <c r="Q1154" t="s">
        <v>8337</v>
      </c>
      <c r="R1154" t="s">
        <v>8338</v>
      </c>
      <c r="S1154" s="13">
        <f t="shared" si="70"/>
        <v>42139.709629629629</v>
      </c>
      <c r="T1154" s="13">
        <f t="shared" si="71"/>
        <v>42109.709629629629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8">
        <f t="shared" ref="O1155:O1218" si="72">E1155/D1155</f>
        <v>6.2500000000000003E-3</v>
      </c>
      <c r="P1155">
        <f t="shared" ref="P1155:P1218" si="73">ROUND((E1155/L1155),2)</f>
        <v>50</v>
      </c>
      <c r="Q1155" t="s">
        <v>8337</v>
      </c>
      <c r="R1155" t="s">
        <v>8338</v>
      </c>
      <c r="S1155" s="13">
        <f t="shared" ref="S1155:S1218" si="74">(((I1155/60)/60)/24)+DATE(1970,1,1)</f>
        <v>42173.714178240742</v>
      </c>
      <c r="T1155" s="13">
        <f t="shared" ref="T1155:T1218" si="75">(((J1155/60)/60)/24)+DATE(1970,1,1)</f>
        <v>42143.714178240742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8">
        <f t="shared" si="72"/>
        <v>6.5000000000000002E-2</v>
      </c>
      <c r="P1156">
        <f t="shared" si="73"/>
        <v>108.33</v>
      </c>
      <c r="Q1156" t="s">
        <v>8337</v>
      </c>
      <c r="R1156" t="s">
        <v>8338</v>
      </c>
      <c r="S1156" s="13">
        <f t="shared" si="74"/>
        <v>42253.108865740738</v>
      </c>
      <c r="T1156" s="13">
        <f t="shared" si="75"/>
        <v>42223.108865740738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8">
        <f t="shared" si="72"/>
        <v>7.5199999999999998E-3</v>
      </c>
      <c r="P1157">
        <f t="shared" si="73"/>
        <v>23.5</v>
      </c>
      <c r="Q1157" t="s">
        <v>8337</v>
      </c>
      <c r="R1157" t="s">
        <v>8338</v>
      </c>
      <c r="S1157" s="13">
        <f t="shared" si="74"/>
        <v>41865.763981481483</v>
      </c>
      <c r="T1157" s="13">
        <f t="shared" si="75"/>
        <v>41835.763981481483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8">
        <f t="shared" si="72"/>
        <v>0</v>
      </c>
      <c r="P1158" t="e">
        <f t="shared" si="73"/>
        <v>#DIV/0!</v>
      </c>
      <c r="Q1158" t="s">
        <v>8337</v>
      </c>
      <c r="R1158" t="s">
        <v>8338</v>
      </c>
      <c r="S1158" s="13">
        <f t="shared" si="74"/>
        <v>42059.07131944444</v>
      </c>
      <c r="T1158" s="13">
        <f t="shared" si="75"/>
        <v>42029.07131944444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8">
        <f t="shared" si="72"/>
        <v>1.5100000000000001E-2</v>
      </c>
      <c r="P1159">
        <f t="shared" si="73"/>
        <v>50.33</v>
      </c>
      <c r="Q1159" t="s">
        <v>8337</v>
      </c>
      <c r="R1159" t="s">
        <v>8338</v>
      </c>
      <c r="S1159" s="13">
        <f t="shared" si="74"/>
        <v>41978.669907407413</v>
      </c>
      <c r="T1159" s="13">
        <f t="shared" si="75"/>
        <v>41918.628240740742</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8">
        <f t="shared" si="72"/>
        <v>4.6666666666666671E-3</v>
      </c>
      <c r="P1160">
        <f t="shared" si="73"/>
        <v>11.67</v>
      </c>
      <c r="Q1160" t="s">
        <v>8337</v>
      </c>
      <c r="R1160" t="s">
        <v>8338</v>
      </c>
      <c r="S1160" s="13">
        <f t="shared" si="74"/>
        <v>41982.09175925926</v>
      </c>
      <c r="T1160" s="13">
        <f t="shared" si="75"/>
        <v>41952.09175925926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8">
        <f t="shared" si="72"/>
        <v>0</v>
      </c>
      <c r="P1161" t="e">
        <f t="shared" si="73"/>
        <v>#DIV/0!</v>
      </c>
      <c r="Q1161" t="s">
        <v>8337</v>
      </c>
      <c r="R1161" t="s">
        <v>8338</v>
      </c>
      <c r="S1161" s="13">
        <f t="shared" si="74"/>
        <v>42185.65625</v>
      </c>
      <c r="T1161" s="13">
        <f t="shared" si="75"/>
        <v>42154.726446759261</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8">
        <f t="shared" si="72"/>
        <v>3.85E-2</v>
      </c>
      <c r="P1162">
        <f t="shared" si="73"/>
        <v>60.79</v>
      </c>
      <c r="Q1162" t="s">
        <v>8337</v>
      </c>
      <c r="R1162" t="s">
        <v>8338</v>
      </c>
      <c r="S1162" s="13">
        <f t="shared" si="74"/>
        <v>42091.113263888896</v>
      </c>
      <c r="T1162" s="13">
        <f t="shared" si="75"/>
        <v>42061.154930555553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8">
        <f t="shared" si="72"/>
        <v>0</v>
      </c>
      <c r="P1163" t="e">
        <f t="shared" si="73"/>
        <v>#DIV/0!</v>
      </c>
      <c r="Q1163" t="s">
        <v>8337</v>
      </c>
      <c r="R1163" t="s">
        <v>8338</v>
      </c>
      <c r="S1163" s="13">
        <f t="shared" si="74"/>
        <v>42143.629502314812</v>
      </c>
      <c r="T1163" s="13">
        <f t="shared" si="75"/>
        <v>42122.629502314812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8">
        <f t="shared" si="72"/>
        <v>5.8333333333333338E-4</v>
      </c>
      <c r="P1164">
        <f t="shared" si="73"/>
        <v>17.5</v>
      </c>
      <c r="Q1164" t="s">
        <v>8337</v>
      </c>
      <c r="R1164" t="s">
        <v>8338</v>
      </c>
      <c r="S1164" s="13">
        <f t="shared" si="74"/>
        <v>41907.683611111112</v>
      </c>
      <c r="T1164" s="13">
        <f t="shared" si="75"/>
        <v>41876.683611111112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8">
        <f t="shared" si="72"/>
        <v>0</v>
      </c>
      <c r="P1165" t="e">
        <f t="shared" si="73"/>
        <v>#DIV/0!</v>
      </c>
      <c r="Q1165" t="s">
        <v>8337</v>
      </c>
      <c r="R1165" t="s">
        <v>8338</v>
      </c>
      <c r="S1165" s="13">
        <f t="shared" si="74"/>
        <v>41860.723611111112</v>
      </c>
      <c r="T1165" s="13">
        <f t="shared" si="75"/>
        <v>41830.723611111112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8">
        <f t="shared" si="72"/>
        <v>0</v>
      </c>
      <c r="P1166" t="e">
        <f t="shared" si="73"/>
        <v>#DIV/0!</v>
      </c>
      <c r="Q1166" t="s">
        <v>8337</v>
      </c>
      <c r="R1166" t="s">
        <v>8338</v>
      </c>
      <c r="S1166" s="13">
        <f t="shared" si="74"/>
        <v>42539.724328703705</v>
      </c>
      <c r="T1166" s="13">
        <f t="shared" si="75"/>
        <v>42509.724328703705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8">
        <f t="shared" si="72"/>
        <v>0.20705000000000001</v>
      </c>
      <c r="P1167">
        <f t="shared" si="73"/>
        <v>82.82</v>
      </c>
      <c r="Q1167" t="s">
        <v>8337</v>
      </c>
      <c r="R1167" t="s">
        <v>8338</v>
      </c>
      <c r="S1167" s="13">
        <f t="shared" si="74"/>
        <v>41826.214467592588</v>
      </c>
      <c r="T1167" s="13">
        <f t="shared" si="75"/>
        <v>41792.214467592588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8">
        <f t="shared" si="72"/>
        <v>0.19139999999999999</v>
      </c>
      <c r="P1168">
        <f t="shared" si="73"/>
        <v>358.88</v>
      </c>
      <c r="Q1168" t="s">
        <v>8337</v>
      </c>
      <c r="R1168" t="s">
        <v>8338</v>
      </c>
      <c r="S1168" s="13">
        <f t="shared" si="74"/>
        <v>42181.166666666672</v>
      </c>
      <c r="T1168" s="13">
        <f t="shared" si="75"/>
        <v>42150.485439814816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8">
        <f t="shared" si="72"/>
        <v>1.6316666666666667E-2</v>
      </c>
      <c r="P1169">
        <f t="shared" si="73"/>
        <v>61.19</v>
      </c>
      <c r="Q1169" t="s">
        <v>8337</v>
      </c>
      <c r="R1169" t="s">
        <v>8338</v>
      </c>
      <c r="S1169" s="13">
        <f t="shared" si="74"/>
        <v>41894.734895833331</v>
      </c>
      <c r="T1169" s="13">
        <f t="shared" si="75"/>
        <v>41863.734895833331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8">
        <f t="shared" si="72"/>
        <v>5.6666666666666664E-2</v>
      </c>
      <c r="P1170">
        <f t="shared" si="73"/>
        <v>340</v>
      </c>
      <c r="Q1170" t="s">
        <v>8337</v>
      </c>
      <c r="R1170" t="s">
        <v>8338</v>
      </c>
      <c r="S1170" s="13">
        <f t="shared" si="74"/>
        <v>42635.053993055553</v>
      </c>
      <c r="T1170" s="13">
        <f t="shared" si="75"/>
        <v>42605.053993055553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8">
        <f t="shared" si="72"/>
        <v>1.6999999999999999E-3</v>
      </c>
      <c r="P1171">
        <f t="shared" si="73"/>
        <v>5.67</v>
      </c>
      <c r="Q1171" t="s">
        <v>8337</v>
      </c>
      <c r="R1171" t="s">
        <v>8338</v>
      </c>
      <c r="S1171" s="13">
        <f t="shared" si="74"/>
        <v>42057.353738425925</v>
      </c>
      <c r="T1171" s="13">
        <f t="shared" si="75"/>
        <v>42027.353738425925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8">
        <f t="shared" si="72"/>
        <v>4.0000000000000001E-3</v>
      </c>
      <c r="P1172">
        <f t="shared" si="73"/>
        <v>50</v>
      </c>
      <c r="Q1172" t="s">
        <v>8337</v>
      </c>
      <c r="R1172" t="s">
        <v>8338</v>
      </c>
      <c r="S1172" s="13">
        <f t="shared" si="74"/>
        <v>42154.893182870372</v>
      </c>
      <c r="T1172" s="13">
        <f t="shared" si="75"/>
        <v>42124.893182870372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8">
        <f t="shared" si="72"/>
        <v>1E-3</v>
      </c>
      <c r="P1173">
        <f t="shared" si="73"/>
        <v>25</v>
      </c>
      <c r="Q1173" t="s">
        <v>8337</v>
      </c>
      <c r="R1173" t="s">
        <v>8338</v>
      </c>
      <c r="S1173" s="13">
        <f t="shared" si="74"/>
        <v>41956.846377314811</v>
      </c>
      <c r="T1173" s="13">
        <f t="shared" si="75"/>
        <v>41938.804710648146</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8">
        <f t="shared" si="72"/>
        <v>0</v>
      </c>
      <c r="P1174" t="e">
        <f t="shared" si="73"/>
        <v>#DIV/0!</v>
      </c>
      <c r="Q1174" t="s">
        <v>8337</v>
      </c>
      <c r="R1174" t="s">
        <v>8338</v>
      </c>
      <c r="S1174" s="13">
        <f t="shared" si="74"/>
        <v>41871.682314814818</v>
      </c>
      <c r="T1174" s="13">
        <f t="shared" si="75"/>
        <v>41841.682314814818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8">
        <f t="shared" si="72"/>
        <v>2.4000000000000001E-4</v>
      </c>
      <c r="P1175">
        <f t="shared" si="73"/>
        <v>30</v>
      </c>
      <c r="Q1175" t="s">
        <v>8337</v>
      </c>
      <c r="R1175" t="s">
        <v>8338</v>
      </c>
      <c r="S1175" s="13">
        <f t="shared" si="74"/>
        <v>42219.185844907406</v>
      </c>
      <c r="T1175" s="13">
        <f t="shared" si="75"/>
        <v>42184.185844907406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8">
        <f t="shared" si="72"/>
        <v>5.906666666666667E-2</v>
      </c>
      <c r="P1176">
        <f t="shared" si="73"/>
        <v>46.63</v>
      </c>
      <c r="Q1176" t="s">
        <v>8337</v>
      </c>
      <c r="R1176" t="s">
        <v>8338</v>
      </c>
      <c r="S1176" s="13">
        <f t="shared" si="74"/>
        <v>42498.84174768519</v>
      </c>
      <c r="T1176" s="13">
        <f t="shared" si="75"/>
        <v>42468.84174768519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8">
        <f t="shared" si="72"/>
        <v>2.9250000000000002E-2</v>
      </c>
      <c r="P1177">
        <f t="shared" si="73"/>
        <v>65</v>
      </c>
      <c r="Q1177" t="s">
        <v>8337</v>
      </c>
      <c r="R1177" t="s">
        <v>8338</v>
      </c>
      <c r="S1177" s="13">
        <f t="shared" si="74"/>
        <v>42200.728460648148</v>
      </c>
      <c r="T1177" s="13">
        <f t="shared" si="75"/>
        <v>42170.728460648148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8">
        <f t="shared" si="72"/>
        <v>5.7142857142857142E-5</v>
      </c>
      <c r="P1178">
        <f t="shared" si="73"/>
        <v>10</v>
      </c>
      <c r="Q1178" t="s">
        <v>8337</v>
      </c>
      <c r="R1178" t="s">
        <v>8338</v>
      </c>
      <c r="S1178" s="13">
        <f t="shared" si="74"/>
        <v>42800.541666666672</v>
      </c>
      <c r="T1178" s="13">
        <f t="shared" si="75"/>
        <v>42746.019652777773</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8">
        <f t="shared" si="72"/>
        <v>0</v>
      </c>
      <c r="P1179" t="e">
        <f t="shared" si="73"/>
        <v>#DIV/0!</v>
      </c>
      <c r="Q1179" t="s">
        <v>8337</v>
      </c>
      <c r="R1179" t="s">
        <v>8338</v>
      </c>
      <c r="S1179" s="13">
        <f t="shared" si="74"/>
        <v>41927.660833333335</v>
      </c>
      <c r="T1179" s="13">
        <f t="shared" si="75"/>
        <v>41897.660833333335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8">
        <f t="shared" si="72"/>
        <v>6.666666666666667E-5</v>
      </c>
      <c r="P1180">
        <f t="shared" si="73"/>
        <v>5</v>
      </c>
      <c r="Q1180" t="s">
        <v>8337</v>
      </c>
      <c r="R1180" t="s">
        <v>8338</v>
      </c>
      <c r="S1180" s="13">
        <f t="shared" si="74"/>
        <v>41867.905694444446</v>
      </c>
      <c r="T1180" s="13">
        <f t="shared" si="75"/>
        <v>41837.905694444446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8">
        <f t="shared" si="72"/>
        <v>5.3333333333333337E-2</v>
      </c>
      <c r="P1181">
        <f t="shared" si="73"/>
        <v>640</v>
      </c>
      <c r="Q1181" t="s">
        <v>8337</v>
      </c>
      <c r="R1181" t="s">
        <v>8338</v>
      </c>
      <c r="S1181" s="13">
        <f t="shared" si="74"/>
        <v>42305.720219907409</v>
      </c>
      <c r="T1181" s="13">
        <f t="shared" si="75"/>
        <v>42275.720219907409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8">
        <f t="shared" si="72"/>
        <v>0.11749999999999999</v>
      </c>
      <c r="P1182">
        <f t="shared" si="73"/>
        <v>69.12</v>
      </c>
      <c r="Q1182" t="s">
        <v>8337</v>
      </c>
      <c r="R1182" t="s">
        <v>8338</v>
      </c>
      <c r="S1182" s="13">
        <f t="shared" si="74"/>
        <v>41818.806875000002</v>
      </c>
      <c r="T1182" s="13">
        <f t="shared" si="75"/>
        <v>41781.806875000002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8">
        <f t="shared" si="72"/>
        <v>8.0000000000000007E-5</v>
      </c>
      <c r="P1183">
        <f t="shared" si="73"/>
        <v>1.33</v>
      </c>
      <c r="Q1183" t="s">
        <v>8337</v>
      </c>
      <c r="R1183" t="s">
        <v>8338</v>
      </c>
      <c r="S1183" s="13">
        <f t="shared" si="74"/>
        <v>42064.339363425926</v>
      </c>
      <c r="T1183" s="13">
        <f t="shared" si="75"/>
        <v>42034.339363425926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8">
        <f t="shared" si="72"/>
        <v>4.2000000000000003E-2</v>
      </c>
      <c r="P1184">
        <f t="shared" si="73"/>
        <v>10.5</v>
      </c>
      <c r="Q1184" t="s">
        <v>8337</v>
      </c>
      <c r="R1184" t="s">
        <v>8338</v>
      </c>
      <c r="S1184" s="13">
        <f t="shared" si="74"/>
        <v>42747.695833333331</v>
      </c>
      <c r="T1184" s="13">
        <f t="shared" si="75"/>
        <v>42728.827407407407</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8">
        <f t="shared" si="72"/>
        <v>0.04</v>
      </c>
      <c r="P1185">
        <f t="shared" si="73"/>
        <v>33.33</v>
      </c>
      <c r="Q1185" t="s">
        <v>8337</v>
      </c>
      <c r="R1185" t="s">
        <v>8338</v>
      </c>
      <c r="S1185" s="13">
        <f t="shared" si="74"/>
        <v>42676.165972222225</v>
      </c>
      <c r="T1185" s="13">
        <f t="shared" si="75"/>
        <v>42656.86137731481</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8">
        <f t="shared" si="72"/>
        <v>1.0493636363636363</v>
      </c>
      <c r="P1186">
        <f t="shared" si="73"/>
        <v>61.56</v>
      </c>
      <c r="Q1186" t="s">
        <v>8339</v>
      </c>
      <c r="R1186" t="s">
        <v>8340</v>
      </c>
      <c r="S1186" s="13">
        <f t="shared" si="74"/>
        <v>42772.599664351852</v>
      </c>
      <c r="T1186" s="13">
        <f t="shared" si="75"/>
        <v>42741.599664351852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8">
        <f t="shared" si="72"/>
        <v>1.0544</v>
      </c>
      <c r="P1187">
        <f t="shared" si="73"/>
        <v>118.74</v>
      </c>
      <c r="Q1187" t="s">
        <v>8339</v>
      </c>
      <c r="R1187" t="s">
        <v>8340</v>
      </c>
      <c r="S1187" s="13">
        <f t="shared" si="74"/>
        <v>42163.166666666672</v>
      </c>
      <c r="T1187" s="13">
        <f t="shared" si="75"/>
        <v>42130.865150462967</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8">
        <f t="shared" si="72"/>
        <v>1.0673333333333332</v>
      </c>
      <c r="P1188">
        <f t="shared" si="73"/>
        <v>65.08</v>
      </c>
      <c r="Q1188" t="s">
        <v>8339</v>
      </c>
      <c r="R1188" t="s">
        <v>8340</v>
      </c>
      <c r="S1188" s="13">
        <f t="shared" si="74"/>
        <v>42156.945833333331</v>
      </c>
      <c r="T1188" s="13">
        <f t="shared" si="75"/>
        <v>42123.86336805555</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8">
        <f t="shared" si="72"/>
        <v>1.0412571428571429</v>
      </c>
      <c r="P1189">
        <f t="shared" si="73"/>
        <v>130.16</v>
      </c>
      <c r="Q1189" t="s">
        <v>8339</v>
      </c>
      <c r="R1189" t="s">
        <v>8340</v>
      </c>
      <c r="S1189" s="13">
        <f t="shared" si="74"/>
        <v>42141.75</v>
      </c>
      <c r="T1189" s="13">
        <f t="shared" si="75"/>
        <v>42109.894942129627</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8">
        <f t="shared" si="72"/>
        <v>1.6054999999999999</v>
      </c>
      <c r="P1190">
        <f t="shared" si="73"/>
        <v>37.78</v>
      </c>
      <c r="Q1190" t="s">
        <v>8339</v>
      </c>
      <c r="R1190" t="s">
        <v>8340</v>
      </c>
      <c r="S1190" s="13">
        <f t="shared" si="74"/>
        <v>42732.700694444444</v>
      </c>
      <c r="T1190" s="13">
        <f t="shared" si="75"/>
        <v>42711.700694444444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8">
        <f t="shared" si="72"/>
        <v>1.0777777777777777</v>
      </c>
      <c r="P1191">
        <f t="shared" si="73"/>
        <v>112.79</v>
      </c>
      <c r="Q1191" t="s">
        <v>8339</v>
      </c>
      <c r="R1191" t="s">
        <v>8340</v>
      </c>
      <c r="S1191" s="13">
        <f t="shared" si="74"/>
        <v>42550.979108796295</v>
      </c>
      <c r="T1191" s="13">
        <f t="shared" si="75"/>
        <v>42529.979108796295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8">
        <f t="shared" si="72"/>
        <v>1.35</v>
      </c>
      <c r="P1192">
        <f t="shared" si="73"/>
        <v>51.92</v>
      </c>
      <c r="Q1192" t="s">
        <v>8339</v>
      </c>
      <c r="R1192" t="s">
        <v>8340</v>
      </c>
      <c r="S1192" s="13">
        <f t="shared" si="74"/>
        <v>41882.665798611109</v>
      </c>
      <c r="T1192" s="13">
        <f t="shared" si="75"/>
        <v>41852.665798611109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8">
        <f t="shared" si="72"/>
        <v>1.0907407407407408</v>
      </c>
      <c r="P1193">
        <f t="shared" si="73"/>
        <v>89.24</v>
      </c>
      <c r="Q1193" t="s">
        <v>8339</v>
      </c>
      <c r="R1193" t="s">
        <v>8340</v>
      </c>
      <c r="S1193" s="13">
        <f t="shared" si="74"/>
        <v>42449.562037037031</v>
      </c>
      <c r="T1193" s="13">
        <f t="shared" si="75"/>
        <v>42419.603703703702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8">
        <f t="shared" si="72"/>
        <v>2.9</v>
      </c>
      <c r="P1194">
        <f t="shared" si="73"/>
        <v>19.329999999999998</v>
      </c>
      <c r="Q1194" t="s">
        <v>8339</v>
      </c>
      <c r="R1194" t="s">
        <v>8340</v>
      </c>
      <c r="S1194" s="13">
        <f t="shared" si="74"/>
        <v>42777.506689814814</v>
      </c>
      <c r="T1194" s="13">
        <f t="shared" si="75"/>
        <v>42747.506689814814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8">
        <f t="shared" si="72"/>
        <v>1.0395714285714286</v>
      </c>
      <c r="P1195">
        <f t="shared" si="73"/>
        <v>79.97</v>
      </c>
      <c r="Q1195" t="s">
        <v>8339</v>
      </c>
      <c r="R1195" t="s">
        <v>8340</v>
      </c>
      <c r="S1195" s="13">
        <f t="shared" si="74"/>
        <v>42469.734409722223</v>
      </c>
      <c r="T1195" s="13">
        <f t="shared" si="75"/>
        <v>42409.776076388895</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8">
        <f t="shared" si="72"/>
        <v>3.2223999999999999</v>
      </c>
      <c r="P1196">
        <f t="shared" si="73"/>
        <v>56.41</v>
      </c>
      <c r="Q1196" t="s">
        <v>8339</v>
      </c>
      <c r="R1196" t="s">
        <v>8340</v>
      </c>
      <c r="S1196" s="13">
        <f t="shared" si="74"/>
        <v>42102.488182870366</v>
      </c>
      <c r="T1196" s="13">
        <f t="shared" si="75"/>
        <v>42072.488182870366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8">
        <f t="shared" si="72"/>
        <v>1.35</v>
      </c>
      <c r="P1197">
        <f t="shared" si="73"/>
        <v>79.41</v>
      </c>
      <c r="Q1197" t="s">
        <v>8339</v>
      </c>
      <c r="R1197" t="s">
        <v>8340</v>
      </c>
      <c r="S1197" s="13">
        <f t="shared" si="74"/>
        <v>42358.375</v>
      </c>
      <c r="T1197" s="13">
        <f t="shared" si="75"/>
        <v>42298.34783564815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8">
        <f t="shared" si="72"/>
        <v>2.6991034482758622</v>
      </c>
      <c r="P1198">
        <f t="shared" si="73"/>
        <v>76.44</v>
      </c>
      <c r="Q1198" t="s">
        <v>8339</v>
      </c>
      <c r="R1198" t="s">
        <v>8340</v>
      </c>
      <c r="S1198" s="13">
        <f t="shared" si="74"/>
        <v>42356.818738425922</v>
      </c>
      <c r="T1198" s="13">
        <f t="shared" si="75"/>
        <v>42326.818738425922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8">
        <f t="shared" si="72"/>
        <v>2.5329333333333333</v>
      </c>
      <c r="P1199">
        <f t="shared" si="73"/>
        <v>121</v>
      </c>
      <c r="Q1199" t="s">
        <v>8339</v>
      </c>
      <c r="R1199" t="s">
        <v>8340</v>
      </c>
      <c r="S1199" s="13">
        <f t="shared" si="74"/>
        <v>42534.249305555553</v>
      </c>
      <c r="T1199" s="13">
        <f t="shared" si="75"/>
        <v>42503.66474537037</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8">
        <f t="shared" si="72"/>
        <v>2.6059999999999999</v>
      </c>
      <c r="P1200">
        <f t="shared" si="73"/>
        <v>54.62</v>
      </c>
      <c r="Q1200" t="s">
        <v>8339</v>
      </c>
      <c r="R1200" t="s">
        <v>8340</v>
      </c>
      <c r="S1200" s="13">
        <f t="shared" si="74"/>
        <v>42369.125</v>
      </c>
      <c r="T1200" s="13">
        <f t="shared" si="75"/>
        <v>42333.619050925925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8">
        <f t="shared" si="72"/>
        <v>1.0131677953348381</v>
      </c>
      <c r="P1201">
        <f t="shared" si="73"/>
        <v>299.22000000000003</v>
      </c>
      <c r="Q1201" t="s">
        <v>8339</v>
      </c>
      <c r="R1201" t="s">
        <v>8340</v>
      </c>
      <c r="S1201" s="13">
        <f t="shared" si="74"/>
        <v>42193.770833333328</v>
      </c>
      <c r="T1201" s="13">
        <f t="shared" si="75"/>
        <v>42161.770833333328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8">
        <f t="shared" si="72"/>
        <v>1.2560416666666667</v>
      </c>
      <c r="P1202">
        <f t="shared" si="73"/>
        <v>58.53</v>
      </c>
      <c r="Q1202" t="s">
        <v>8339</v>
      </c>
      <c r="R1202" t="s">
        <v>8340</v>
      </c>
      <c r="S1202" s="13">
        <f t="shared" si="74"/>
        <v>42110.477500000001</v>
      </c>
      <c r="T1202" s="13">
        <f t="shared" si="75"/>
        <v>42089.477500000001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8">
        <f t="shared" si="72"/>
        <v>1.0243783333333334</v>
      </c>
      <c r="P1203">
        <f t="shared" si="73"/>
        <v>55.37</v>
      </c>
      <c r="Q1203" t="s">
        <v>8339</v>
      </c>
      <c r="R1203" t="s">
        <v>8340</v>
      </c>
      <c r="S1203" s="13">
        <f t="shared" si="74"/>
        <v>42566.60701388889</v>
      </c>
      <c r="T1203" s="13">
        <f t="shared" si="75"/>
        <v>42536.60701388889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8">
        <f t="shared" si="72"/>
        <v>1.99244</v>
      </c>
      <c r="P1204">
        <f t="shared" si="73"/>
        <v>183.8</v>
      </c>
      <c r="Q1204" t="s">
        <v>8339</v>
      </c>
      <c r="R1204" t="s">
        <v>8340</v>
      </c>
      <c r="S1204" s="13">
        <f t="shared" si="74"/>
        <v>42182.288819444439</v>
      </c>
      <c r="T1204" s="13">
        <f t="shared" si="75"/>
        <v>42152.288819444439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8">
        <f t="shared" si="72"/>
        <v>1.0245398773006136</v>
      </c>
      <c r="P1205">
        <f t="shared" si="73"/>
        <v>165.35</v>
      </c>
      <c r="Q1205" t="s">
        <v>8339</v>
      </c>
      <c r="R1205" t="s">
        <v>8340</v>
      </c>
      <c r="S1205" s="13">
        <f t="shared" si="74"/>
        <v>42155.614895833336</v>
      </c>
      <c r="T1205" s="13">
        <f t="shared" si="75"/>
        <v>42125.614895833336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8">
        <f t="shared" si="72"/>
        <v>1.0294615384615384</v>
      </c>
      <c r="P1206">
        <f t="shared" si="73"/>
        <v>234.79</v>
      </c>
      <c r="Q1206" t="s">
        <v>8339</v>
      </c>
      <c r="R1206" t="s">
        <v>8340</v>
      </c>
      <c r="S1206" s="13">
        <f t="shared" si="74"/>
        <v>42342.208333333328</v>
      </c>
      <c r="T1206" s="13">
        <f t="shared" si="75"/>
        <v>42297.748067129629</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8">
        <f t="shared" si="72"/>
        <v>1.0086153846153847</v>
      </c>
      <c r="P1207">
        <f t="shared" si="73"/>
        <v>211.48</v>
      </c>
      <c r="Q1207" t="s">
        <v>8339</v>
      </c>
      <c r="R1207" t="s">
        <v>8340</v>
      </c>
      <c r="S1207" s="13">
        <f t="shared" si="74"/>
        <v>42168.506377314814</v>
      </c>
      <c r="T1207" s="13">
        <f t="shared" si="75"/>
        <v>42138.506377314814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8">
        <f t="shared" si="72"/>
        <v>1.1499999999999999</v>
      </c>
      <c r="P1208">
        <f t="shared" si="73"/>
        <v>32.340000000000003</v>
      </c>
      <c r="Q1208" t="s">
        <v>8339</v>
      </c>
      <c r="R1208" t="s">
        <v>8340</v>
      </c>
      <c r="S1208" s="13">
        <f t="shared" si="74"/>
        <v>42805.561805555553</v>
      </c>
      <c r="T1208" s="13">
        <f t="shared" si="75"/>
        <v>42772.776076388895</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8">
        <f t="shared" si="72"/>
        <v>1.0416766467065868</v>
      </c>
      <c r="P1209">
        <f t="shared" si="73"/>
        <v>123.38</v>
      </c>
      <c r="Q1209" t="s">
        <v>8339</v>
      </c>
      <c r="R1209" t="s">
        <v>8340</v>
      </c>
      <c r="S1209" s="13">
        <f t="shared" si="74"/>
        <v>42460.416666666672</v>
      </c>
      <c r="T1209" s="13">
        <f t="shared" si="75"/>
        <v>42430.430243055554</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8">
        <f t="shared" si="72"/>
        <v>1.5529999999999999</v>
      </c>
      <c r="P1210">
        <f t="shared" si="73"/>
        <v>207.07</v>
      </c>
      <c r="Q1210" t="s">
        <v>8339</v>
      </c>
      <c r="R1210" t="s">
        <v>8340</v>
      </c>
      <c r="S1210" s="13">
        <f t="shared" si="74"/>
        <v>42453.667407407411</v>
      </c>
      <c r="T1210" s="13">
        <f t="shared" si="75"/>
        <v>42423.709074074075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8">
        <f t="shared" si="72"/>
        <v>1.06</v>
      </c>
      <c r="P1211">
        <f t="shared" si="73"/>
        <v>138.26</v>
      </c>
      <c r="Q1211" t="s">
        <v>8339</v>
      </c>
      <c r="R1211" t="s">
        <v>8340</v>
      </c>
      <c r="S1211" s="13">
        <f t="shared" si="74"/>
        <v>42791.846122685187</v>
      </c>
      <c r="T1211" s="13">
        <f t="shared" si="75"/>
        <v>42761.846122685187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8">
        <f t="shared" si="72"/>
        <v>2.5431499999999998</v>
      </c>
      <c r="P1212">
        <f t="shared" si="73"/>
        <v>493.82</v>
      </c>
      <c r="Q1212" t="s">
        <v>8339</v>
      </c>
      <c r="R1212" t="s">
        <v>8340</v>
      </c>
      <c r="S1212" s="13">
        <f t="shared" si="74"/>
        <v>42155.875</v>
      </c>
      <c r="T1212" s="13">
        <f t="shared" si="75"/>
        <v>42132.941805555558</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8">
        <f t="shared" si="72"/>
        <v>1.0109999999999999</v>
      </c>
      <c r="P1213">
        <f t="shared" si="73"/>
        <v>168.5</v>
      </c>
      <c r="Q1213" t="s">
        <v>8339</v>
      </c>
      <c r="R1213" t="s">
        <v>8340</v>
      </c>
      <c r="S1213" s="13">
        <f t="shared" si="74"/>
        <v>42530.866446759261</v>
      </c>
      <c r="T1213" s="13">
        <f t="shared" si="75"/>
        <v>42515.866446759261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8">
        <f t="shared" si="72"/>
        <v>1.2904</v>
      </c>
      <c r="P1214">
        <f t="shared" si="73"/>
        <v>38.869999999999997</v>
      </c>
      <c r="Q1214" t="s">
        <v>8339</v>
      </c>
      <c r="R1214" t="s">
        <v>8340</v>
      </c>
      <c r="S1214" s="13">
        <f t="shared" si="74"/>
        <v>42335.041666666672</v>
      </c>
      <c r="T1214" s="13">
        <f t="shared" si="75"/>
        <v>42318.950173611112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8">
        <f t="shared" si="72"/>
        <v>1.0223076923076924</v>
      </c>
      <c r="P1215">
        <f t="shared" si="73"/>
        <v>61.53</v>
      </c>
      <c r="Q1215" t="s">
        <v>8339</v>
      </c>
      <c r="R1215" t="s">
        <v>8340</v>
      </c>
      <c r="S1215" s="13">
        <f t="shared" si="74"/>
        <v>42766.755787037036</v>
      </c>
      <c r="T1215" s="13">
        <f t="shared" si="75"/>
        <v>42731.755787037036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8">
        <f t="shared" si="72"/>
        <v>1.3180000000000001</v>
      </c>
      <c r="P1216">
        <f t="shared" si="73"/>
        <v>105.44</v>
      </c>
      <c r="Q1216" t="s">
        <v>8339</v>
      </c>
      <c r="R1216" t="s">
        <v>8340</v>
      </c>
      <c r="S1216" s="13">
        <f t="shared" si="74"/>
        <v>42164.840335648143</v>
      </c>
      <c r="T1216" s="13">
        <f t="shared" si="75"/>
        <v>42104.840335648143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8">
        <f t="shared" si="72"/>
        <v>7.8608020000000005</v>
      </c>
      <c r="P1217">
        <f t="shared" si="73"/>
        <v>71.59</v>
      </c>
      <c r="Q1217" t="s">
        <v>8339</v>
      </c>
      <c r="R1217" t="s">
        <v>8340</v>
      </c>
      <c r="S1217" s="13">
        <f t="shared" si="74"/>
        <v>41789.923101851848</v>
      </c>
      <c r="T1217" s="13">
        <f t="shared" si="75"/>
        <v>41759.923101851848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8">
        <f t="shared" si="72"/>
        <v>1.4570000000000001</v>
      </c>
      <c r="P1218">
        <f t="shared" si="73"/>
        <v>91.88</v>
      </c>
      <c r="Q1218" t="s">
        <v>8339</v>
      </c>
      <c r="R1218" t="s">
        <v>8340</v>
      </c>
      <c r="S1218" s="13">
        <f t="shared" si="74"/>
        <v>42279.960416666669</v>
      </c>
      <c r="T1218" s="13">
        <f t="shared" si="75"/>
        <v>42247.616400462968</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8">
        <f t="shared" ref="O1219:O1282" si="76">E1219/D1219</f>
        <v>1.026</v>
      </c>
      <c r="P1219">
        <f t="shared" ref="P1219:P1282" si="77">ROUND((E1219/L1219),2)</f>
        <v>148.57</v>
      </c>
      <c r="Q1219" t="s">
        <v>8339</v>
      </c>
      <c r="R1219" t="s">
        <v>8340</v>
      </c>
      <c r="S1219" s="13">
        <f t="shared" ref="S1219:S1282" si="78">(((I1219/60)/60)/24)+DATE(1970,1,1)</f>
        <v>42565.809490740736</v>
      </c>
      <c r="T1219" s="13">
        <f t="shared" ref="T1219:T1282" si="79">(((J1219/60)/60)/24)+DATE(1970,1,1)</f>
        <v>42535.809490740736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8">
        <f t="shared" si="76"/>
        <v>1.7227777777777777</v>
      </c>
      <c r="P1220">
        <f t="shared" si="77"/>
        <v>174.21</v>
      </c>
      <c r="Q1220" t="s">
        <v>8339</v>
      </c>
      <c r="R1220" t="s">
        <v>8340</v>
      </c>
      <c r="S1220" s="13">
        <f t="shared" si="78"/>
        <v>42309.125</v>
      </c>
      <c r="T1220" s="13">
        <f t="shared" si="79"/>
        <v>42278.662037037036</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8">
        <f t="shared" si="76"/>
        <v>1.5916819571865444</v>
      </c>
      <c r="P1221">
        <f t="shared" si="77"/>
        <v>102.86</v>
      </c>
      <c r="Q1221" t="s">
        <v>8339</v>
      </c>
      <c r="R1221" t="s">
        <v>8340</v>
      </c>
      <c r="S1221" s="13">
        <f t="shared" si="78"/>
        <v>42663.461956018517</v>
      </c>
      <c r="T1221" s="13">
        <f t="shared" si="79"/>
        <v>42633.461956018517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8">
        <f t="shared" si="76"/>
        <v>1.0376666666666667</v>
      </c>
      <c r="P1222">
        <f t="shared" si="77"/>
        <v>111.18</v>
      </c>
      <c r="Q1222" t="s">
        <v>8339</v>
      </c>
      <c r="R1222" t="s">
        <v>8340</v>
      </c>
      <c r="S1222" s="13">
        <f t="shared" si="78"/>
        <v>42241.628611111111</v>
      </c>
      <c r="T1222" s="13">
        <f t="shared" si="79"/>
        <v>42211.628611111111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8">
        <f t="shared" si="76"/>
        <v>1.1140954545454547</v>
      </c>
      <c r="P1223">
        <f t="shared" si="77"/>
        <v>23.8</v>
      </c>
      <c r="Q1223" t="s">
        <v>8339</v>
      </c>
      <c r="R1223" t="s">
        <v>8340</v>
      </c>
      <c r="S1223" s="13">
        <f t="shared" si="78"/>
        <v>42708</v>
      </c>
      <c r="T1223" s="13">
        <f t="shared" si="79"/>
        <v>42680.47555555556</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8">
        <f t="shared" si="76"/>
        <v>2.80375</v>
      </c>
      <c r="P1224">
        <f t="shared" si="77"/>
        <v>81.27</v>
      </c>
      <c r="Q1224" t="s">
        <v>8339</v>
      </c>
      <c r="R1224" t="s">
        <v>8340</v>
      </c>
      <c r="S1224" s="13">
        <f t="shared" si="78"/>
        <v>42461.166666666672</v>
      </c>
      <c r="T1224" s="13">
        <f t="shared" si="79"/>
        <v>42430.720451388886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8">
        <f t="shared" si="76"/>
        <v>1.1210606060606061</v>
      </c>
      <c r="P1225">
        <f t="shared" si="77"/>
        <v>116.21</v>
      </c>
      <c r="Q1225" t="s">
        <v>8339</v>
      </c>
      <c r="R1225" t="s">
        <v>8340</v>
      </c>
      <c r="S1225" s="13">
        <f t="shared" si="78"/>
        <v>42684.218854166669</v>
      </c>
      <c r="T1225" s="13">
        <f t="shared" si="79"/>
        <v>42654.177187499998</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8">
        <f t="shared" si="76"/>
        <v>7.0666666666666669E-2</v>
      </c>
      <c r="P1226">
        <f t="shared" si="77"/>
        <v>58.89</v>
      </c>
      <c r="Q1226" t="s">
        <v>8326</v>
      </c>
      <c r="R1226" t="s">
        <v>8341</v>
      </c>
      <c r="S1226" s="13">
        <f t="shared" si="78"/>
        <v>41796.549791666665</v>
      </c>
      <c r="T1226" s="13">
        <f t="shared" si="79"/>
        <v>41736.549791666665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8">
        <f t="shared" si="76"/>
        <v>4.3999999999999997E-2</v>
      </c>
      <c r="P1227">
        <f t="shared" si="77"/>
        <v>44</v>
      </c>
      <c r="Q1227" t="s">
        <v>8326</v>
      </c>
      <c r="R1227" t="s">
        <v>8341</v>
      </c>
      <c r="S1227" s="13">
        <f t="shared" si="78"/>
        <v>41569.905995370369</v>
      </c>
      <c r="T1227" s="13">
        <f t="shared" si="79"/>
        <v>41509.905995370369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8">
        <f t="shared" si="76"/>
        <v>3.8739999999999997E-2</v>
      </c>
      <c r="P1228">
        <f t="shared" si="77"/>
        <v>48.43</v>
      </c>
      <c r="Q1228" t="s">
        <v>8326</v>
      </c>
      <c r="R1228" t="s">
        <v>8341</v>
      </c>
      <c r="S1228" s="13">
        <f t="shared" si="78"/>
        <v>41750.041666666664</v>
      </c>
      <c r="T1228" s="13">
        <f t="shared" si="79"/>
        <v>41715.874780092592</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8">
        <f t="shared" si="76"/>
        <v>0</v>
      </c>
      <c r="P1229" t="e">
        <f t="shared" si="77"/>
        <v>#DIV/0!</v>
      </c>
      <c r="Q1229" t="s">
        <v>8326</v>
      </c>
      <c r="R1229" t="s">
        <v>8341</v>
      </c>
      <c r="S1229" s="13">
        <f t="shared" si="78"/>
        <v>41858.291666666664</v>
      </c>
      <c r="T1229" s="13">
        <f t="shared" si="79"/>
        <v>41827.919166666667</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8">
        <f t="shared" si="76"/>
        <v>0.29299999999999998</v>
      </c>
      <c r="P1230">
        <f t="shared" si="77"/>
        <v>61.04</v>
      </c>
      <c r="Q1230" t="s">
        <v>8326</v>
      </c>
      <c r="R1230" t="s">
        <v>8341</v>
      </c>
      <c r="S1230" s="13">
        <f t="shared" si="78"/>
        <v>40814.729259259257</v>
      </c>
      <c r="T1230" s="13">
        <f t="shared" si="79"/>
        <v>40754.729259259257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8">
        <f t="shared" si="76"/>
        <v>9.0909090909090905E-3</v>
      </c>
      <c r="P1231">
        <f t="shared" si="77"/>
        <v>25</v>
      </c>
      <c r="Q1231" t="s">
        <v>8326</v>
      </c>
      <c r="R1231" t="s">
        <v>8341</v>
      </c>
      <c r="S1231" s="13">
        <f t="shared" si="78"/>
        <v>41015.666666666664</v>
      </c>
      <c r="T1231" s="13">
        <f t="shared" si="79"/>
        <v>40985.459803240738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8">
        <f t="shared" si="76"/>
        <v>0</v>
      </c>
      <c r="P1232" t="e">
        <f t="shared" si="77"/>
        <v>#DIV/0!</v>
      </c>
      <c r="Q1232" t="s">
        <v>8326</v>
      </c>
      <c r="R1232" t="s">
        <v>8341</v>
      </c>
      <c r="S1232" s="13">
        <f t="shared" si="78"/>
        <v>40598.972569444442</v>
      </c>
      <c r="T1232" s="13">
        <f t="shared" si="79"/>
        <v>40568.972569444442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8">
        <f t="shared" si="76"/>
        <v>0</v>
      </c>
      <c r="P1233" t="e">
        <f t="shared" si="77"/>
        <v>#DIV/0!</v>
      </c>
      <c r="Q1233" t="s">
        <v>8326</v>
      </c>
      <c r="R1233" t="s">
        <v>8341</v>
      </c>
      <c r="S1233" s="13">
        <f t="shared" si="78"/>
        <v>42244.041666666672</v>
      </c>
      <c r="T1233" s="13">
        <f t="shared" si="79"/>
        <v>42193.941759259258</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8">
        <f t="shared" si="76"/>
        <v>8.0000000000000002E-3</v>
      </c>
      <c r="P1234">
        <f t="shared" si="77"/>
        <v>40</v>
      </c>
      <c r="Q1234" t="s">
        <v>8326</v>
      </c>
      <c r="R1234" t="s">
        <v>8341</v>
      </c>
      <c r="S1234" s="13">
        <f t="shared" si="78"/>
        <v>41553.848032407412</v>
      </c>
      <c r="T1234" s="13">
        <f t="shared" si="79"/>
        <v>41506.848032407412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8">
        <f t="shared" si="76"/>
        <v>0.11600000000000001</v>
      </c>
      <c r="P1235">
        <f t="shared" si="77"/>
        <v>19.329999999999998</v>
      </c>
      <c r="Q1235" t="s">
        <v>8326</v>
      </c>
      <c r="R1235" t="s">
        <v>8341</v>
      </c>
      <c r="S1235" s="13">
        <f t="shared" si="78"/>
        <v>40960.948773148149</v>
      </c>
      <c r="T1235" s="13">
        <f t="shared" si="79"/>
        <v>40939.948773148149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8">
        <f t="shared" si="76"/>
        <v>0</v>
      </c>
      <c r="P1236" t="e">
        <f t="shared" si="77"/>
        <v>#DIV/0!</v>
      </c>
      <c r="Q1236" t="s">
        <v>8326</v>
      </c>
      <c r="R1236" t="s">
        <v>8341</v>
      </c>
      <c r="S1236" s="13">
        <f t="shared" si="78"/>
        <v>42037.788680555561</v>
      </c>
      <c r="T1236" s="13">
        <f t="shared" si="79"/>
        <v>42007.788680555561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8">
        <f t="shared" si="76"/>
        <v>2.787363950092912E-2</v>
      </c>
      <c r="P1237">
        <f t="shared" si="77"/>
        <v>35</v>
      </c>
      <c r="Q1237" t="s">
        <v>8326</v>
      </c>
      <c r="R1237" t="s">
        <v>8341</v>
      </c>
      <c r="S1237" s="13">
        <f t="shared" si="78"/>
        <v>41623.135405092595</v>
      </c>
      <c r="T1237" s="13">
        <f t="shared" si="79"/>
        <v>41583.135405092595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8">
        <f t="shared" si="76"/>
        <v>0</v>
      </c>
      <c r="P1238" t="e">
        <f t="shared" si="77"/>
        <v>#DIV/0!</v>
      </c>
      <c r="Q1238" t="s">
        <v>8326</v>
      </c>
      <c r="R1238" t="s">
        <v>8341</v>
      </c>
      <c r="S1238" s="13">
        <f t="shared" si="78"/>
        <v>41118.666666666664</v>
      </c>
      <c r="T1238" s="13">
        <f t="shared" si="79"/>
        <v>41110.680138888885</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8">
        <f t="shared" si="76"/>
        <v>0</v>
      </c>
      <c r="P1239" t="e">
        <f t="shared" si="77"/>
        <v>#DIV/0!</v>
      </c>
      <c r="Q1239" t="s">
        <v>8326</v>
      </c>
      <c r="R1239" t="s">
        <v>8341</v>
      </c>
      <c r="S1239" s="13">
        <f t="shared" si="78"/>
        <v>41145.283159722225</v>
      </c>
      <c r="T1239" s="13">
        <f t="shared" si="79"/>
        <v>41125.283159722225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8">
        <f t="shared" si="76"/>
        <v>0.17799999999999999</v>
      </c>
      <c r="P1240">
        <f t="shared" si="77"/>
        <v>59.33</v>
      </c>
      <c r="Q1240" t="s">
        <v>8326</v>
      </c>
      <c r="R1240" t="s">
        <v>8341</v>
      </c>
      <c r="S1240" s="13">
        <f t="shared" si="78"/>
        <v>40761.61037037037</v>
      </c>
      <c r="T1240" s="13">
        <f t="shared" si="79"/>
        <v>40731.61037037037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8">
        <f t="shared" si="76"/>
        <v>0</v>
      </c>
      <c r="P1241" t="e">
        <f t="shared" si="77"/>
        <v>#DIV/0!</v>
      </c>
      <c r="Q1241" t="s">
        <v>8326</v>
      </c>
      <c r="R1241" t="s">
        <v>8341</v>
      </c>
      <c r="S1241" s="13">
        <f t="shared" si="78"/>
        <v>40913.962581018517</v>
      </c>
      <c r="T1241" s="13">
        <f t="shared" si="79"/>
        <v>40883.962581018517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8">
        <f t="shared" si="76"/>
        <v>3.0124999999999999E-2</v>
      </c>
      <c r="P1242">
        <f t="shared" si="77"/>
        <v>30.13</v>
      </c>
      <c r="Q1242" t="s">
        <v>8326</v>
      </c>
      <c r="R1242" t="s">
        <v>8341</v>
      </c>
      <c r="S1242" s="13">
        <f t="shared" si="78"/>
        <v>41467.910416666666</v>
      </c>
      <c r="T1242" s="13">
        <f t="shared" si="79"/>
        <v>41409.040011574078</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8">
        <f t="shared" si="76"/>
        <v>0.50739999999999996</v>
      </c>
      <c r="P1243">
        <f t="shared" si="77"/>
        <v>74.62</v>
      </c>
      <c r="Q1243" t="s">
        <v>8326</v>
      </c>
      <c r="R1243" t="s">
        <v>8341</v>
      </c>
      <c r="S1243" s="13">
        <f t="shared" si="78"/>
        <v>41946.249305555553</v>
      </c>
      <c r="T1243" s="13">
        <f t="shared" si="79"/>
        <v>41923.837731481479</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8">
        <f t="shared" si="76"/>
        <v>5.4884742041712408E-3</v>
      </c>
      <c r="P1244">
        <f t="shared" si="77"/>
        <v>5</v>
      </c>
      <c r="Q1244" t="s">
        <v>8326</v>
      </c>
      <c r="R1244" t="s">
        <v>8341</v>
      </c>
      <c r="S1244" s="13">
        <f t="shared" si="78"/>
        <v>40797.554166666669</v>
      </c>
      <c r="T1244" s="13">
        <f t="shared" si="79"/>
        <v>40782.165532407409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8">
        <f t="shared" si="76"/>
        <v>0.14091666666666666</v>
      </c>
      <c r="P1245">
        <f t="shared" si="77"/>
        <v>44.5</v>
      </c>
      <c r="Q1245" t="s">
        <v>8326</v>
      </c>
      <c r="R1245" t="s">
        <v>8341</v>
      </c>
      <c r="S1245" s="13">
        <f t="shared" si="78"/>
        <v>40732.875</v>
      </c>
      <c r="T1245" s="13">
        <f t="shared" si="79"/>
        <v>40671.879293981481</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8">
        <f t="shared" si="76"/>
        <v>1.038</v>
      </c>
      <c r="P1246">
        <f t="shared" si="77"/>
        <v>46.13</v>
      </c>
      <c r="Q1246" t="s">
        <v>8326</v>
      </c>
      <c r="R1246" t="s">
        <v>8327</v>
      </c>
      <c r="S1246" s="13">
        <f t="shared" si="78"/>
        <v>41386.875</v>
      </c>
      <c r="T1246" s="13">
        <f t="shared" si="79"/>
        <v>41355.825497685182</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8">
        <f t="shared" si="76"/>
        <v>1.2024999999999999</v>
      </c>
      <c r="P1247">
        <f t="shared" si="77"/>
        <v>141.47</v>
      </c>
      <c r="Q1247" t="s">
        <v>8326</v>
      </c>
      <c r="R1247" t="s">
        <v>8327</v>
      </c>
      <c r="S1247" s="13">
        <f t="shared" si="78"/>
        <v>41804.599930555552</v>
      </c>
      <c r="T1247" s="13">
        <f t="shared" si="79"/>
        <v>41774.599930555552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8">
        <f t="shared" si="76"/>
        <v>1.17</v>
      </c>
      <c r="P1248">
        <f t="shared" si="77"/>
        <v>75.48</v>
      </c>
      <c r="Q1248" t="s">
        <v>8326</v>
      </c>
      <c r="R1248" t="s">
        <v>8327</v>
      </c>
      <c r="S1248" s="13">
        <f t="shared" si="78"/>
        <v>40883.085057870368</v>
      </c>
      <c r="T1248" s="13">
        <f t="shared" si="79"/>
        <v>40838.043391203704</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8">
        <f t="shared" si="76"/>
        <v>1.2214285714285715</v>
      </c>
      <c r="P1249">
        <f t="shared" si="77"/>
        <v>85.5</v>
      </c>
      <c r="Q1249" t="s">
        <v>8326</v>
      </c>
      <c r="R1249" t="s">
        <v>8327</v>
      </c>
      <c r="S1249" s="13">
        <f t="shared" si="78"/>
        <v>41400.292303240742</v>
      </c>
      <c r="T1249" s="13">
        <f t="shared" si="79"/>
        <v>41370.292303240742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8">
        <f t="shared" si="76"/>
        <v>1.5164</v>
      </c>
      <c r="P1250">
        <f t="shared" si="77"/>
        <v>64.25</v>
      </c>
      <c r="Q1250" t="s">
        <v>8326</v>
      </c>
      <c r="R1250" t="s">
        <v>8327</v>
      </c>
      <c r="S1250" s="13">
        <f t="shared" si="78"/>
        <v>41803.290972222225</v>
      </c>
      <c r="T1250" s="13">
        <f t="shared" si="79"/>
        <v>41767.656863425924</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8">
        <f t="shared" si="76"/>
        <v>1.0444</v>
      </c>
      <c r="P1251">
        <f t="shared" si="77"/>
        <v>64.47</v>
      </c>
      <c r="Q1251" t="s">
        <v>8326</v>
      </c>
      <c r="R1251" t="s">
        <v>8327</v>
      </c>
      <c r="S1251" s="13">
        <f t="shared" si="78"/>
        <v>41097.74086805556</v>
      </c>
      <c r="T1251" s="13">
        <f t="shared" si="79"/>
        <v>41067.74086805556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8">
        <f t="shared" si="76"/>
        <v>2.0015333333333332</v>
      </c>
      <c r="P1252">
        <f t="shared" si="77"/>
        <v>118.2</v>
      </c>
      <c r="Q1252" t="s">
        <v>8326</v>
      </c>
      <c r="R1252" t="s">
        <v>8327</v>
      </c>
      <c r="S1252" s="13">
        <f t="shared" si="78"/>
        <v>41888.64271990741</v>
      </c>
      <c r="T1252" s="13">
        <f t="shared" si="79"/>
        <v>41843.64271990741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8">
        <f t="shared" si="76"/>
        <v>1.018</v>
      </c>
      <c r="P1253">
        <f t="shared" si="77"/>
        <v>82.54</v>
      </c>
      <c r="Q1253" t="s">
        <v>8326</v>
      </c>
      <c r="R1253" t="s">
        <v>8327</v>
      </c>
      <c r="S1253" s="13">
        <f t="shared" si="78"/>
        <v>40811.814432870371</v>
      </c>
      <c r="T1253" s="13">
        <f t="shared" si="79"/>
        <v>40751.814432870371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8">
        <f t="shared" si="76"/>
        <v>1.3765714285714286</v>
      </c>
      <c r="P1254">
        <f t="shared" si="77"/>
        <v>34.17</v>
      </c>
      <c r="Q1254" t="s">
        <v>8326</v>
      </c>
      <c r="R1254" t="s">
        <v>8327</v>
      </c>
      <c r="S1254" s="13">
        <f t="shared" si="78"/>
        <v>41571.988067129627</v>
      </c>
      <c r="T1254" s="13">
        <f t="shared" si="79"/>
        <v>41543.988067129627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8">
        <f t="shared" si="76"/>
        <v>3038.3319999999999</v>
      </c>
      <c r="P1255">
        <f t="shared" si="77"/>
        <v>42.73</v>
      </c>
      <c r="Q1255" t="s">
        <v>8326</v>
      </c>
      <c r="R1255" t="s">
        <v>8327</v>
      </c>
      <c r="S1255" s="13">
        <f t="shared" si="78"/>
        <v>41885.783645833333</v>
      </c>
      <c r="T1255" s="13">
        <f t="shared" si="79"/>
        <v>41855.783645833333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8">
        <f t="shared" si="76"/>
        <v>1.9885074626865671</v>
      </c>
      <c r="P1256">
        <f t="shared" si="77"/>
        <v>94.49</v>
      </c>
      <c r="Q1256" t="s">
        <v>8326</v>
      </c>
      <c r="R1256" t="s">
        <v>8327</v>
      </c>
      <c r="S1256" s="13">
        <f t="shared" si="78"/>
        <v>40544.207638888889</v>
      </c>
      <c r="T1256" s="13">
        <f t="shared" si="79"/>
        <v>40487.621365740742</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8">
        <f t="shared" si="76"/>
        <v>2.0236666666666667</v>
      </c>
      <c r="P1257">
        <f t="shared" si="77"/>
        <v>55.7</v>
      </c>
      <c r="Q1257" t="s">
        <v>8326</v>
      </c>
      <c r="R1257" t="s">
        <v>8327</v>
      </c>
      <c r="S1257" s="13">
        <f t="shared" si="78"/>
        <v>41609.887175925927</v>
      </c>
      <c r="T1257" s="13">
        <f t="shared" si="79"/>
        <v>41579.845509259263</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8">
        <f t="shared" si="76"/>
        <v>1.1796376666666666</v>
      </c>
      <c r="P1258">
        <f t="shared" si="77"/>
        <v>98.03</v>
      </c>
      <c r="Q1258" t="s">
        <v>8326</v>
      </c>
      <c r="R1258" t="s">
        <v>8327</v>
      </c>
      <c r="S1258" s="13">
        <f t="shared" si="78"/>
        <v>40951.919340277782</v>
      </c>
      <c r="T1258" s="13">
        <f t="shared" si="79"/>
        <v>40921.919340277782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8">
        <f t="shared" si="76"/>
        <v>2.9472727272727273</v>
      </c>
      <c r="P1259">
        <f t="shared" si="77"/>
        <v>92.1</v>
      </c>
      <c r="Q1259" t="s">
        <v>8326</v>
      </c>
      <c r="R1259" t="s">
        <v>8327</v>
      </c>
      <c r="S1259" s="13">
        <f t="shared" si="78"/>
        <v>40636.043865740743</v>
      </c>
      <c r="T1259" s="13">
        <f t="shared" si="79"/>
        <v>40587.085532407407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8">
        <f t="shared" si="76"/>
        <v>2.1314633333333335</v>
      </c>
      <c r="P1260">
        <f t="shared" si="77"/>
        <v>38.18</v>
      </c>
      <c r="Q1260" t="s">
        <v>8326</v>
      </c>
      <c r="R1260" t="s">
        <v>8327</v>
      </c>
      <c r="S1260" s="13">
        <f t="shared" si="78"/>
        <v>41517.611250000002</v>
      </c>
      <c r="T1260" s="13">
        <f t="shared" si="79"/>
        <v>41487.611250000002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8">
        <f t="shared" si="76"/>
        <v>1.0424</v>
      </c>
      <c r="P1261">
        <f t="shared" si="77"/>
        <v>27.15</v>
      </c>
      <c r="Q1261" t="s">
        <v>8326</v>
      </c>
      <c r="R1261" t="s">
        <v>8327</v>
      </c>
      <c r="S1261" s="13">
        <f t="shared" si="78"/>
        <v>41799.165972222225</v>
      </c>
      <c r="T1261" s="13">
        <f t="shared" si="79"/>
        <v>41766.970648148148</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8">
        <f t="shared" si="76"/>
        <v>1.1366666666666667</v>
      </c>
      <c r="P1262">
        <f t="shared" si="77"/>
        <v>50.69</v>
      </c>
      <c r="Q1262" t="s">
        <v>8326</v>
      </c>
      <c r="R1262" t="s">
        <v>8327</v>
      </c>
      <c r="S1262" s="13">
        <f t="shared" si="78"/>
        <v>41696.842824074076</v>
      </c>
      <c r="T1262" s="13">
        <f t="shared" si="79"/>
        <v>41666.842824074076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8">
        <f t="shared" si="76"/>
        <v>1.0125</v>
      </c>
      <c r="P1263">
        <f t="shared" si="77"/>
        <v>38.94</v>
      </c>
      <c r="Q1263" t="s">
        <v>8326</v>
      </c>
      <c r="R1263" t="s">
        <v>8327</v>
      </c>
      <c r="S1263" s="13">
        <f t="shared" si="78"/>
        <v>41668.342905092592</v>
      </c>
      <c r="T1263" s="13">
        <f t="shared" si="79"/>
        <v>41638.342905092592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8">
        <f t="shared" si="76"/>
        <v>1.2541538461538462</v>
      </c>
      <c r="P1264">
        <f t="shared" si="77"/>
        <v>77.64</v>
      </c>
      <c r="Q1264" t="s">
        <v>8326</v>
      </c>
      <c r="R1264" t="s">
        <v>8327</v>
      </c>
      <c r="S1264" s="13">
        <f t="shared" si="78"/>
        <v>41686.762638888889</v>
      </c>
      <c r="T1264" s="13">
        <f t="shared" si="79"/>
        <v>41656.762638888889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8">
        <f t="shared" si="76"/>
        <v>1.19</v>
      </c>
      <c r="P1265">
        <f t="shared" si="77"/>
        <v>43.54</v>
      </c>
      <c r="Q1265" t="s">
        <v>8326</v>
      </c>
      <c r="R1265" t="s">
        <v>8327</v>
      </c>
      <c r="S1265" s="13">
        <f t="shared" si="78"/>
        <v>41727.041666666664</v>
      </c>
      <c r="T1265" s="13">
        <f t="shared" si="79"/>
        <v>41692.084143518521</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8">
        <f t="shared" si="76"/>
        <v>1.6646153846153846</v>
      </c>
      <c r="P1266">
        <f t="shared" si="77"/>
        <v>31.82</v>
      </c>
      <c r="Q1266" t="s">
        <v>8326</v>
      </c>
      <c r="R1266" t="s">
        <v>8327</v>
      </c>
      <c r="S1266" s="13">
        <f t="shared" si="78"/>
        <v>41576.662997685184</v>
      </c>
      <c r="T1266" s="13">
        <f t="shared" si="79"/>
        <v>41547.662997685184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8">
        <f t="shared" si="76"/>
        <v>1.1914771428571429</v>
      </c>
      <c r="P1267">
        <f t="shared" si="77"/>
        <v>63.18</v>
      </c>
      <c r="Q1267" t="s">
        <v>8326</v>
      </c>
      <c r="R1267" t="s">
        <v>8327</v>
      </c>
      <c r="S1267" s="13">
        <f t="shared" si="78"/>
        <v>40512.655266203699</v>
      </c>
      <c r="T1267" s="13">
        <f t="shared" si="79"/>
        <v>40465.655266203699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8">
        <f t="shared" si="76"/>
        <v>1.0047368421052632</v>
      </c>
      <c r="P1268">
        <f t="shared" si="77"/>
        <v>190.9</v>
      </c>
      <c r="Q1268" t="s">
        <v>8326</v>
      </c>
      <c r="R1268" t="s">
        <v>8327</v>
      </c>
      <c r="S1268" s="13">
        <f t="shared" si="78"/>
        <v>41650.87667824074</v>
      </c>
      <c r="T1268" s="13">
        <f t="shared" si="79"/>
        <v>41620.87667824074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8">
        <f t="shared" si="76"/>
        <v>1.018</v>
      </c>
      <c r="P1269">
        <f t="shared" si="77"/>
        <v>140.86000000000001</v>
      </c>
      <c r="Q1269" t="s">
        <v>8326</v>
      </c>
      <c r="R1269" t="s">
        <v>8327</v>
      </c>
      <c r="S1269" s="13">
        <f t="shared" si="78"/>
        <v>41479.585162037038</v>
      </c>
      <c r="T1269" s="13">
        <f t="shared" si="79"/>
        <v>41449.585162037038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8">
        <f t="shared" si="76"/>
        <v>1.1666666666666667</v>
      </c>
      <c r="P1270">
        <f t="shared" si="77"/>
        <v>76.92</v>
      </c>
      <c r="Q1270" t="s">
        <v>8326</v>
      </c>
      <c r="R1270" t="s">
        <v>8327</v>
      </c>
      <c r="S1270" s="13">
        <f t="shared" si="78"/>
        <v>41537.845451388886</v>
      </c>
      <c r="T1270" s="13">
        <f t="shared" si="79"/>
        <v>41507.845451388886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8">
        <f t="shared" si="76"/>
        <v>1.0864893617021276</v>
      </c>
      <c r="P1271">
        <f t="shared" si="77"/>
        <v>99.16</v>
      </c>
      <c r="Q1271" t="s">
        <v>8326</v>
      </c>
      <c r="R1271" t="s">
        <v>8327</v>
      </c>
      <c r="S1271" s="13">
        <f t="shared" si="78"/>
        <v>42476</v>
      </c>
      <c r="T1271" s="13">
        <f t="shared" si="79"/>
        <v>42445.823055555549</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8">
        <f t="shared" si="76"/>
        <v>1.1472</v>
      </c>
      <c r="P1272">
        <f t="shared" si="77"/>
        <v>67.88</v>
      </c>
      <c r="Q1272" t="s">
        <v>8326</v>
      </c>
      <c r="R1272" t="s">
        <v>8327</v>
      </c>
      <c r="S1272" s="13">
        <f t="shared" si="78"/>
        <v>40993.815300925926</v>
      </c>
      <c r="T1272" s="13">
        <f t="shared" si="79"/>
        <v>40933.856967592597</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8">
        <f t="shared" si="76"/>
        <v>1.018</v>
      </c>
      <c r="P1273">
        <f t="shared" si="77"/>
        <v>246.29</v>
      </c>
      <c r="Q1273" t="s">
        <v>8326</v>
      </c>
      <c r="R1273" t="s">
        <v>8327</v>
      </c>
      <c r="S1273" s="13">
        <f t="shared" si="78"/>
        <v>41591.725219907406</v>
      </c>
      <c r="T1273" s="13">
        <f t="shared" si="79"/>
        <v>41561.683553240742</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8">
        <f t="shared" si="76"/>
        <v>1.06</v>
      </c>
      <c r="P1274">
        <f t="shared" si="77"/>
        <v>189.29</v>
      </c>
      <c r="Q1274" t="s">
        <v>8326</v>
      </c>
      <c r="R1274" t="s">
        <v>8327</v>
      </c>
      <c r="S1274" s="13">
        <f t="shared" si="78"/>
        <v>40344.166666666664</v>
      </c>
      <c r="T1274" s="13">
        <f t="shared" si="79"/>
        <v>40274.745127314818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8">
        <f t="shared" si="76"/>
        <v>1.0349999999999999</v>
      </c>
      <c r="P1275">
        <f t="shared" si="77"/>
        <v>76.67</v>
      </c>
      <c r="Q1275" t="s">
        <v>8326</v>
      </c>
      <c r="R1275" t="s">
        <v>8327</v>
      </c>
      <c r="S1275" s="13">
        <f t="shared" si="78"/>
        <v>41882.730219907404</v>
      </c>
      <c r="T1275" s="13">
        <f t="shared" si="79"/>
        <v>41852.730219907404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8">
        <f t="shared" si="76"/>
        <v>1.5497535999999998</v>
      </c>
      <c r="P1276">
        <f t="shared" si="77"/>
        <v>82.96</v>
      </c>
      <c r="Q1276" t="s">
        <v>8326</v>
      </c>
      <c r="R1276" t="s">
        <v>8327</v>
      </c>
      <c r="S1276" s="13">
        <f t="shared" si="78"/>
        <v>41151.690104166664</v>
      </c>
      <c r="T1276" s="13">
        <f t="shared" si="79"/>
        <v>41116.690104166664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8">
        <f t="shared" si="76"/>
        <v>1.6214066666666667</v>
      </c>
      <c r="P1277">
        <f t="shared" si="77"/>
        <v>62.52</v>
      </c>
      <c r="Q1277" t="s">
        <v>8326</v>
      </c>
      <c r="R1277" t="s">
        <v>8327</v>
      </c>
      <c r="S1277" s="13">
        <f t="shared" si="78"/>
        <v>41493.867905092593</v>
      </c>
      <c r="T1277" s="13">
        <f t="shared" si="79"/>
        <v>41458.867905092593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8">
        <f t="shared" si="76"/>
        <v>1.0442100000000001</v>
      </c>
      <c r="P1278">
        <f t="shared" si="77"/>
        <v>46.07</v>
      </c>
      <c r="Q1278" t="s">
        <v>8326</v>
      </c>
      <c r="R1278" t="s">
        <v>8327</v>
      </c>
      <c r="S1278" s="13">
        <f t="shared" si="78"/>
        <v>40057.166666666664</v>
      </c>
      <c r="T1278" s="13">
        <f t="shared" si="79"/>
        <v>40007.704247685186</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8">
        <f t="shared" si="76"/>
        <v>1.0612433333333333</v>
      </c>
      <c r="P1279">
        <f t="shared" si="77"/>
        <v>38.54</v>
      </c>
      <c r="Q1279" t="s">
        <v>8326</v>
      </c>
      <c r="R1279" t="s">
        <v>8327</v>
      </c>
      <c r="S1279" s="13">
        <f t="shared" si="78"/>
        <v>41156.561886574076</v>
      </c>
      <c r="T1279" s="13">
        <f t="shared" si="79"/>
        <v>41121.561886574076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8">
        <f t="shared" si="76"/>
        <v>1.5493846153846154</v>
      </c>
      <c r="P1280">
        <f t="shared" si="77"/>
        <v>53.01</v>
      </c>
      <c r="Q1280" t="s">
        <v>8326</v>
      </c>
      <c r="R1280" t="s">
        <v>8327</v>
      </c>
      <c r="S1280" s="13">
        <f t="shared" si="78"/>
        <v>41815.083333333336</v>
      </c>
      <c r="T1280" s="13">
        <f t="shared" si="79"/>
        <v>41786.555162037039</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8">
        <f t="shared" si="76"/>
        <v>1.1077157238734421</v>
      </c>
      <c r="P1281">
        <f t="shared" si="77"/>
        <v>73.36</v>
      </c>
      <c r="Q1281" t="s">
        <v>8326</v>
      </c>
      <c r="R1281" t="s">
        <v>8327</v>
      </c>
      <c r="S1281" s="13">
        <f t="shared" si="78"/>
        <v>41722.057523148149</v>
      </c>
      <c r="T1281" s="13">
        <f t="shared" si="79"/>
        <v>41682.099189814813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8">
        <f t="shared" si="76"/>
        <v>1.1091186666666666</v>
      </c>
      <c r="P1282">
        <f t="shared" si="77"/>
        <v>127.98</v>
      </c>
      <c r="Q1282" t="s">
        <v>8326</v>
      </c>
      <c r="R1282" t="s">
        <v>8327</v>
      </c>
      <c r="S1282" s="13">
        <f t="shared" si="78"/>
        <v>40603.757569444446</v>
      </c>
      <c r="T1282" s="13">
        <f t="shared" si="79"/>
        <v>40513.757569444446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8">
        <f t="shared" ref="O1283:O1346" si="80">E1283/D1283</f>
        <v>1.1071428571428572</v>
      </c>
      <c r="P1283">
        <f t="shared" ref="P1283:P1346" si="81">ROUND((E1283/L1283),2)</f>
        <v>104.73</v>
      </c>
      <c r="Q1283" t="s">
        <v>8326</v>
      </c>
      <c r="R1283" t="s">
        <v>8327</v>
      </c>
      <c r="S1283" s="13">
        <f t="shared" ref="S1283:S1346" si="82">(((I1283/60)/60)/24)+DATE(1970,1,1)</f>
        <v>41483.743472222224</v>
      </c>
      <c r="T1283" s="13">
        <f t="shared" ref="T1283:T1346" si="83">(((J1283/60)/60)/24)+DATE(1970,1,1)</f>
        <v>41463.743472222224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8">
        <f t="shared" si="80"/>
        <v>1.2361333333333333</v>
      </c>
      <c r="P1284">
        <f t="shared" si="81"/>
        <v>67.67</v>
      </c>
      <c r="Q1284" t="s">
        <v>8326</v>
      </c>
      <c r="R1284" t="s">
        <v>8327</v>
      </c>
      <c r="S1284" s="13">
        <f t="shared" si="82"/>
        <v>41617.207638888889</v>
      </c>
      <c r="T1284" s="13">
        <f t="shared" si="83"/>
        <v>41586.475173611114</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8">
        <f t="shared" si="80"/>
        <v>2.1105</v>
      </c>
      <c r="P1285">
        <f t="shared" si="81"/>
        <v>95.93</v>
      </c>
      <c r="Q1285" t="s">
        <v>8326</v>
      </c>
      <c r="R1285" t="s">
        <v>8327</v>
      </c>
      <c r="S1285" s="13">
        <f t="shared" si="82"/>
        <v>41344.166666666664</v>
      </c>
      <c r="T1285" s="13">
        <f t="shared" si="83"/>
        <v>41320.717465277776</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8">
        <f t="shared" si="80"/>
        <v>1.01</v>
      </c>
      <c r="P1286">
        <f t="shared" si="81"/>
        <v>65.16</v>
      </c>
      <c r="Q1286" t="s">
        <v>8318</v>
      </c>
      <c r="R1286" t="s">
        <v>8319</v>
      </c>
      <c r="S1286" s="13">
        <f t="shared" si="82"/>
        <v>42735.707638888889</v>
      </c>
      <c r="T1286" s="13">
        <f t="shared" si="83"/>
        <v>42712.23474537037</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8">
        <f t="shared" si="80"/>
        <v>1.0165</v>
      </c>
      <c r="P1287">
        <f t="shared" si="81"/>
        <v>32.270000000000003</v>
      </c>
      <c r="Q1287" t="s">
        <v>8318</v>
      </c>
      <c r="R1287" t="s">
        <v>8319</v>
      </c>
      <c r="S1287" s="13">
        <f t="shared" si="82"/>
        <v>42175.583043981482</v>
      </c>
      <c r="T1287" s="13">
        <f t="shared" si="83"/>
        <v>42160.583043981482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8">
        <f t="shared" si="80"/>
        <v>1.0833333333333333</v>
      </c>
      <c r="P1288">
        <f t="shared" si="81"/>
        <v>81.25</v>
      </c>
      <c r="Q1288" t="s">
        <v>8318</v>
      </c>
      <c r="R1288" t="s">
        <v>8319</v>
      </c>
      <c r="S1288" s="13">
        <f t="shared" si="82"/>
        <v>42052.583333333328</v>
      </c>
      <c r="T1288" s="13">
        <f t="shared" si="83"/>
        <v>42039.384571759263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8">
        <f t="shared" si="80"/>
        <v>2.42</v>
      </c>
      <c r="P1289">
        <f t="shared" si="81"/>
        <v>24.2</v>
      </c>
      <c r="Q1289" t="s">
        <v>8318</v>
      </c>
      <c r="R1289" t="s">
        <v>8319</v>
      </c>
      <c r="S1289" s="13">
        <f t="shared" si="82"/>
        <v>42167.621018518519</v>
      </c>
      <c r="T1289" s="13">
        <f t="shared" si="83"/>
        <v>42107.621018518519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8">
        <f t="shared" si="80"/>
        <v>1.0044999999999999</v>
      </c>
      <c r="P1290">
        <f t="shared" si="81"/>
        <v>65.87</v>
      </c>
      <c r="Q1290" t="s">
        <v>8318</v>
      </c>
      <c r="R1290" t="s">
        <v>8319</v>
      </c>
      <c r="S1290" s="13">
        <f t="shared" si="82"/>
        <v>42592.166666666672</v>
      </c>
      <c r="T1290" s="13">
        <f t="shared" si="83"/>
        <v>42561.154664351852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8">
        <f t="shared" si="80"/>
        <v>1.2506666666666666</v>
      </c>
      <c r="P1291">
        <f t="shared" si="81"/>
        <v>36.08</v>
      </c>
      <c r="Q1291" t="s">
        <v>8318</v>
      </c>
      <c r="R1291" t="s">
        <v>8319</v>
      </c>
      <c r="S1291" s="13">
        <f t="shared" si="82"/>
        <v>42739.134780092587</v>
      </c>
      <c r="T1291" s="13">
        <f t="shared" si="83"/>
        <v>42709.134780092587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8">
        <f t="shared" si="80"/>
        <v>1.0857142857142856</v>
      </c>
      <c r="P1292">
        <f t="shared" si="81"/>
        <v>44.19</v>
      </c>
      <c r="Q1292" t="s">
        <v>8318</v>
      </c>
      <c r="R1292" t="s">
        <v>8319</v>
      </c>
      <c r="S1292" s="13">
        <f t="shared" si="82"/>
        <v>42117.290972222225</v>
      </c>
      <c r="T1292" s="13">
        <f t="shared" si="83"/>
        <v>42086.614942129629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8">
        <f t="shared" si="80"/>
        <v>1.4570000000000001</v>
      </c>
      <c r="P1293">
        <f t="shared" si="81"/>
        <v>104.07</v>
      </c>
      <c r="Q1293" t="s">
        <v>8318</v>
      </c>
      <c r="R1293" t="s">
        <v>8319</v>
      </c>
      <c r="S1293" s="13">
        <f t="shared" si="82"/>
        <v>42101.291666666672</v>
      </c>
      <c r="T1293" s="13">
        <f t="shared" si="83"/>
        <v>42064.652673611112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8">
        <f t="shared" si="80"/>
        <v>1.1000000000000001</v>
      </c>
      <c r="P1294">
        <f t="shared" si="81"/>
        <v>35.96</v>
      </c>
      <c r="Q1294" t="s">
        <v>8318</v>
      </c>
      <c r="R1294" t="s">
        <v>8319</v>
      </c>
      <c r="S1294" s="13">
        <f t="shared" si="82"/>
        <v>42283.957638888889</v>
      </c>
      <c r="T1294" s="13">
        <f t="shared" si="83"/>
        <v>42256.764212962968</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8">
        <f t="shared" si="80"/>
        <v>1.0223333333333333</v>
      </c>
      <c r="P1295">
        <f t="shared" si="81"/>
        <v>127.79</v>
      </c>
      <c r="Q1295" t="s">
        <v>8318</v>
      </c>
      <c r="R1295" t="s">
        <v>8319</v>
      </c>
      <c r="S1295" s="13">
        <f t="shared" si="82"/>
        <v>42322.742719907401</v>
      </c>
      <c r="T1295" s="13">
        <f t="shared" si="83"/>
        <v>42292.701053240744</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8">
        <f t="shared" si="80"/>
        <v>1.22</v>
      </c>
      <c r="P1296">
        <f t="shared" si="81"/>
        <v>27.73</v>
      </c>
      <c r="Q1296" t="s">
        <v>8318</v>
      </c>
      <c r="R1296" t="s">
        <v>8319</v>
      </c>
      <c r="S1296" s="13">
        <f t="shared" si="82"/>
        <v>42296.458333333328</v>
      </c>
      <c r="T1296" s="13">
        <f t="shared" si="83"/>
        <v>42278.453668981485</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8">
        <f t="shared" si="80"/>
        <v>1.0196000000000001</v>
      </c>
      <c r="P1297">
        <f t="shared" si="81"/>
        <v>39.83</v>
      </c>
      <c r="Q1297" t="s">
        <v>8318</v>
      </c>
      <c r="R1297" t="s">
        <v>8319</v>
      </c>
      <c r="S1297" s="13">
        <f t="shared" si="82"/>
        <v>42214.708333333328</v>
      </c>
      <c r="T1297" s="13">
        <f t="shared" si="83"/>
        <v>42184.572881944448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8">
        <f t="shared" si="80"/>
        <v>1.411764705882353</v>
      </c>
      <c r="P1298">
        <f t="shared" si="81"/>
        <v>52.17</v>
      </c>
      <c r="Q1298" t="s">
        <v>8318</v>
      </c>
      <c r="R1298" t="s">
        <v>8319</v>
      </c>
      <c r="S1298" s="13">
        <f t="shared" si="82"/>
        <v>42443.008946759262</v>
      </c>
      <c r="T1298" s="13">
        <f t="shared" si="83"/>
        <v>42423.050613425927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8">
        <f t="shared" si="80"/>
        <v>1.0952500000000001</v>
      </c>
      <c r="P1299">
        <f t="shared" si="81"/>
        <v>92.04</v>
      </c>
      <c r="Q1299" t="s">
        <v>8318</v>
      </c>
      <c r="R1299" t="s">
        <v>8319</v>
      </c>
      <c r="S1299" s="13">
        <f t="shared" si="82"/>
        <v>42491.747199074074</v>
      </c>
      <c r="T1299" s="13">
        <f t="shared" si="83"/>
        <v>42461.747199074074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8">
        <f t="shared" si="80"/>
        <v>1.0465</v>
      </c>
      <c r="P1300">
        <f t="shared" si="81"/>
        <v>63.42</v>
      </c>
      <c r="Q1300" t="s">
        <v>8318</v>
      </c>
      <c r="R1300" t="s">
        <v>8319</v>
      </c>
      <c r="S1300" s="13">
        <f t="shared" si="82"/>
        <v>42488.680925925932</v>
      </c>
      <c r="T1300" s="13">
        <f t="shared" si="83"/>
        <v>42458.680925925932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8">
        <f t="shared" si="80"/>
        <v>1.24</v>
      </c>
      <c r="P1301">
        <f t="shared" si="81"/>
        <v>135.63</v>
      </c>
      <c r="Q1301" t="s">
        <v>8318</v>
      </c>
      <c r="R1301" t="s">
        <v>8319</v>
      </c>
      <c r="S1301" s="13">
        <f t="shared" si="82"/>
        <v>42199.814340277779</v>
      </c>
      <c r="T1301" s="13">
        <f t="shared" si="83"/>
        <v>42169.814340277779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8">
        <f t="shared" si="80"/>
        <v>1.35</v>
      </c>
      <c r="P1302">
        <f t="shared" si="81"/>
        <v>168.75</v>
      </c>
      <c r="Q1302" t="s">
        <v>8318</v>
      </c>
      <c r="R1302" t="s">
        <v>8319</v>
      </c>
      <c r="S1302" s="13">
        <f t="shared" si="82"/>
        <v>42522.789583333331</v>
      </c>
      <c r="T1302" s="13">
        <f t="shared" si="83"/>
        <v>42483.675208333334</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8">
        <f t="shared" si="80"/>
        <v>1.0275000000000001</v>
      </c>
      <c r="P1303">
        <f t="shared" si="81"/>
        <v>70.86</v>
      </c>
      <c r="Q1303" t="s">
        <v>8318</v>
      </c>
      <c r="R1303" t="s">
        <v>8319</v>
      </c>
      <c r="S1303" s="13">
        <f t="shared" si="82"/>
        <v>42206.125</v>
      </c>
      <c r="T1303" s="13">
        <f t="shared" si="83"/>
        <v>42195.749745370369</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8">
        <f t="shared" si="80"/>
        <v>1</v>
      </c>
      <c r="P1304">
        <f t="shared" si="81"/>
        <v>50</v>
      </c>
      <c r="Q1304" t="s">
        <v>8318</v>
      </c>
      <c r="R1304" t="s">
        <v>8319</v>
      </c>
      <c r="S1304" s="13">
        <f t="shared" si="82"/>
        <v>42705.099664351852</v>
      </c>
      <c r="T1304" s="13">
        <f t="shared" si="83"/>
        <v>42675.057997685188</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8">
        <f t="shared" si="80"/>
        <v>1.3026085714285716</v>
      </c>
      <c r="P1305">
        <f t="shared" si="81"/>
        <v>42.21</v>
      </c>
      <c r="Q1305" t="s">
        <v>8318</v>
      </c>
      <c r="R1305" t="s">
        <v>8319</v>
      </c>
      <c r="S1305" s="13">
        <f t="shared" si="82"/>
        <v>42582.458333333328</v>
      </c>
      <c r="T1305" s="13">
        <f t="shared" si="83"/>
        <v>42566.441203703704</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8">
        <f t="shared" si="80"/>
        <v>0.39627499999999999</v>
      </c>
      <c r="P1306">
        <f t="shared" si="81"/>
        <v>152.41</v>
      </c>
      <c r="Q1306" t="s">
        <v>8320</v>
      </c>
      <c r="R1306" t="s">
        <v>8322</v>
      </c>
      <c r="S1306" s="13">
        <f t="shared" si="82"/>
        <v>42807.152835648143</v>
      </c>
      <c r="T1306" s="13">
        <f t="shared" si="83"/>
        <v>42747.194502314815</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8">
        <f t="shared" si="80"/>
        <v>0.25976666666666665</v>
      </c>
      <c r="P1307">
        <f t="shared" si="81"/>
        <v>90.62</v>
      </c>
      <c r="Q1307" t="s">
        <v>8320</v>
      </c>
      <c r="R1307" t="s">
        <v>8322</v>
      </c>
      <c r="S1307" s="13">
        <f t="shared" si="82"/>
        <v>42572.729166666672</v>
      </c>
      <c r="T1307" s="13">
        <f t="shared" si="83"/>
        <v>42543.665601851855</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8">
        <f t="shared" si="80"/>
        <v>0.65246363636363636</v>
      </c>
      <c r="P1308">
        <f t="shared" si="81"/>
        <v>201.6</v>
      </c>
      <c r="Q1308" t="s">
        <v>8320</v>
      </c>
      <c r="R1308" t="s">
        <v>8322</v>
      </c>
      <c r="S1308" s="13">
        <f t="shared" si="82"/>
        <v>41977.457569444443</v>
      </c>
      <c r="T1308" s="13">
        <f t="shared" si="83"/>
        <v>41947.457569444443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8">
        <f t="shared" si="80"/>
        <v>0.11514000000000001</v>
      </c>
      <c r="P1309">
        <f t="shared" si="81"/>
        <v>127.93</v>
      </c>
      <c r="Q1309" t="s">
        <v>8320</v>
      </c>
      <c r="R1309" t="s">
        <v>8322</v>
      </c>
      <c r="S1309" s="13">
        <f t="shared" si="82"/>
        <v>42417.503229166665</v>
      </c>
      <c r="T1309" s="13">
        <f t="shared" si="83"/>
        <v>42387.503229166665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8">
        <f t="shared" si="80"/>
        <v>0.11360000000000001</v>
      </c>
      <c r="P1310">
        <f t="shared" si="81"/>
        <v>29.89</v>
      </c>
      <c r="Q1310" t="s">
        <v>8320</v>
      </c>
      <c r="R1310" t="s">
        <v>8322</v>
      </c>
      <c r="S1310" s="13">
        <f t="shared" si="82"/>
        <v>42651.613564814819</v>
      </c>
      <c r="T1310" s="13">
        <f t="shared" si="83"/>
        <v>42611.613564814819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8">
        <f t="shared" si="80"/>
        <v>1.1199130434782609</v>
      </c>
      <c r="P1311">
        <f t="shared" si="81"/>
        <v>367.97</v>
      </c>
      <c r="Q1311" t="s">
        <v>8320</v>
      </c>
      <c r="R1311" t="s">
        <v>8322</v>
      </c>
      <c r="S1311" s="13">
        <f t="shared" si="82"/>
        <v>42292.882731481484</v>
      </c>
      <c r="T1311" s="13">
        <f t="shared" si="83"/>
        <v>42257.882731481484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8">
        <f t="shared" si="80"/>
        <v>0.155</v>
      </c>
      <c r="P1312">
        <f t="shared" si="81"/>
        <v>129.16999999999999</v>
      </c>
      <c r="Q1312" t="s">
        <v>8320</v>
      </c>
      <c r="R1312" t="s">
        <v>8322</v>
      </c>
      <c r="S1312" s="13">
        <f t="shared" si="82"/>
        <v>42601.667245370365</v>
      </c>
      <c r="T1312" s="13">
        <f t="shared" si="83"/>
        <v>42556.667245370365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8">
        <f t="shared" si="80"/>
        <v>0.32028000000000001</v>
      </c>
      <c r="P1313">
        <f t="shared" si="81"/>
        <v>800.7</v>
      </c>
      <c r="Q1313" t="s">
        <v>8320</v>
      </c>
      <c r="R1313" t="s">
        <v>8322</v>
      </c>
      <c r="S1313" s="13">
        <f t="shared" si="82"/>
        <v>42704.843969907408</v>
      </c>
      <c r="T1313" s="13">
        <f t="shared" si="83"/>
        <v>42669.802303240736</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8">
        <f t="shared" si="80"/>
        <v>6.0869565217391303E-3</v>
      </c>
      <c r="P1314">
        <f t="shared" si="81"/>
        <v>28</v>
      </c>
      <c r="Q1314" t="s">
        <v>8320</v>
      </c>
      <c r="R1314" t="s">
        <v>8322</v>
      </c>
      <c r="S1314" s="13">
        <f t="shared" si="82"/>
        <v>42112.702800925923</v>
      </c>
      <c r="T1314" s="13">
        <f t="shared" si="83"/>
        <v>42082.702800925923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8">
        <f t="shared" si="80"/>
        <v>0.31114999999999998</v>
      </c>
      <c r="P1315">
        <f t="shared" si="81"/>
        <v>102.02</v>
      </c>
      <c r="Q1315" t="s">
        <v>8320</v>
      </c>
      <c r="R1315" t="s">
        <v>8322</v>
      </c>
      <c r="S1315" s="13">
        <f t="shared" si="82"/>
        <v>42432.709652777776</v>
      </c>
      <c r="T1315" s="13">
        <f t="shared" si="83"/>
        <v>42402.709652777776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8">
        <f t="shared" si="80"/>
        <v>1.1266666666666666E-2</v>
      </c>
      <c r="P1316">
        <f t="shared" si="81"/>
        <v>184.36</v>
      </c>
      <c r="Q1316" t="s">
        <v>8320</v>
      </c>
      <c r="R1316" t="s">
        <v>8322</v>
      </c>
      <c r="S1316" s="13">
        <f t="shared" si="82"/>
        <v>42664.669675925921</v>
      </c>
      <c r="T1316" s="13">
        <f t="shared" si="83"/>
        <v>42604.669675925921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8">
        <f t="shared" si="80"/>
        <v>0.40404000000000001</v>
      </c>
      <c r="P1317">
        <f t="shared" si="81"/>
        <v>162.91999999999999</v>
      </c>
      <c r="Q1317" t="s">
        <v>8320</v>
      </c>
      <c r="R1317" t="s">
        <v>8322</v>
      </c>
      <c r="S1317" s="13">
        <f t="shared" si="82"/>
        <v>42314.041666666672</v>
      </c>
      <c r="T1317" s="13">
        <f t="shared" si="83"/>
        <v>42278.498240740737</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8">
        <f t="shared" si="80"/>
        <v>1.3333333333333333E-5</v>
      </c>
      <c r="P1318">
        <f t="shared" si="81"/>
        <v>1</v>
      </c>
      <c r="Q1318" t="s">
        <v>8320</v>
      </c>
      <c r="R1318" t="s">
        <v>8322</v>
      </c>
      <c r="S1318" s="13">
        <f t="shared" si="82"/>
        <v>42428.961909722217</v>
      </c>
      <c r="T1318" s="13">
        <f t="shared" si="83"/>
        <v>42393.961909722217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8">
        <f t="shared" si="80"/>
        <v>5.7334999999999997E-2</v>
      </c>
      <c r="P1319">
        <f t="shared" si="81"/>
        <v>603.53</v>
      </c>
      <c r="Q1319" t="s">
        <v>8320</v>
      </c>
      <c r="R1319" t="s">
        <v>8322</v>
      </c>
      <c r="S1319" s="13">
        <f t="shared" si="82"/>
        <v>42572.583333333328</v>
      </c>
      <c r="T1319" s="13">
        <f t="shared" si="83"/>
        <v>42520.235486111109</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8">
        <f t="shared" si="80"/>
        <v>0.15325</v>
      </c>
      <c r="P1320">
        <f t="shared" si="81"/>
        <v>45.41</v>
      </c>
      <c r="Q1320" t="s">
        <v>8320</v>
      </c>
      <c r="R1320" t="s">
        <v>8322</v>
      </c>
      <c r="S1320" s="13">
        <f t="shared" si="82"/>
        <v>42015.043657407412</v>
      </c>
      <c r="T1320" s="13">
        <f t="shared" si="83"/>
        <v>41985.043657407412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8">
        <f t="shared" si="80"/>
        <v>0.15103448275862069</v>
      </c>
      <c r="P1321">
        <f t="shared" si="81"/>
        <v>97.33</v>
      </c>
      <c r="Q1321" t="s">
        <v>8320</v>
      </c>
      <c r="R1321" t="s">
        <v>8322</v>
      </c>
      <c r="S1321" s="13">
        <f t="shared" si="82"/>
        <v>41831.666666666664</v>
      </c>
      <c r="T1321" s="13">
        <f t="shared" si="83"/>
        <v>41816.812094907407</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8">
        <f t="shared" si="80"/>
        <v>5.0299999999999997E-3</v>
      </c>
      <c r="P1322">
        <f t="shared" si="81"/>
        <v>167.67</v>
      </c>
      <c r="Q1322" t="s">
        <v>8320</v>
      </c>
      <c r="R1322" t="s">
        <v>8322</v>
      </c>
      <c r="S1322" s="13">
        <f t="shared" si="82"/>
        <v>42734.958333333328</v>
      </c>
      <c r="T1322" s="13">
        <f t="shared" si="83"/>
        <v>42705.690347222218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8">
        <f t="shared" si="80"/>
        <v>1.3028138528138528E-2</v>
      </c>
      <c r="P1323">
        <f t="shared" si="81"/>
        <v>859.86</v>
      </c>
      <c r="Q1323" t="s">
        <v>8320</v>
      </c>
      <c r="R1323" t="s">
        <v>8322</v>
      </c>
      <c r="S1323" s="13">
        <f t="shared" si="82"/>
        <v>42727.74927083333</v>
      </c>
      <c r="T1323" s="13">
        <f t="shared" si="83"/>
        <v>42697.74927083333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8">
        <f t="shared" si="80"/>
        <v>3.0285714285714286E-3</v>
      </c>
      <c r="P1324">
        <f t="shared" si="81"/>
        <v>26.5</v>
      </c>
      <c r="Q1324" t="s">
        <v>8320</v>
      </c>
      <c r="R1324" t="s">
        <v>8322</v>
      </c>
      <c r="S1324" s="13">
        <f t="shared" si="82"/>
        <v>42145.656539351854</v>
      </c>
      <c r="T1324" s="13">
        <f t="shared" si="83"/>
        <v>42115.656539351854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8">
        <f t="shared" si="80"/>
        <v>8.8800000000000004E-2</v>
      </c>
      <c r="P1325">
        <f t="shared" si="81"/>
        <v>30.27</v>
      </c>
      <c r="Q1325" t="s">
        <v>8320</v>
      </c>
      <c r="R1325" t="s">
        <v>8322</v>
      </c>
      <c r="S1325" s="13">
        <f t="shared" si="82"/>
        <v>42486.288194444445</v>
      </c>
      <c r="T1325" s="13">
        <f t="shared" si="83"/>
        <v>42451.698449074072</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8">
        <f t="shared" si="80"/>
        <v>9.8400000000000001E-2</v>
      </c>
      <c r="P1326">
        <f t="shared" si="81"/>
        <v>54.67</v>
      </c>
      <c r="Q1326" t="s">
        <v>8320</v>
      </c>
      <c r="R1326" t="s">
        <v>8322</v>
      </c>
      <c r="S1326" s="13">
        <f t="shared" si="82"/>
        <v>42656.633703703701</v>
      </c>
      <c r="T1326" s="13">
        <f t="shared" si="83"/>
        <v>42626.633703703701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8">
        <f t="shared" si="80"/>
        <v>2.4299999999999999E-2</v>
      </c>
      <c r="P1327">
        <f t="shared" si="81"/>
        <v>60.75</v>
      </c>
      <c r="Q1327" t="s">
        <v>8320</v>
      </c>
      <c r="R1327" t="s">
        <v>8322</v>
      </c>
      <c r="S1327" s="13">
        <f t="shared" si="82"/>
        <v>42734.086053240739</v>
      </c>
      <c r="T1327" s="13">
        <f t="shared" si="83"/>
        <v>42704.086053240739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8">
        <f t="shared" si="80"/>
        <v>1.1299999999999999E-2</v>
      </c>
      <c r="P1328">
        <f t="shared" si="81"/>
        <v>102.73</v>
      </c>
      <c r="Q1328" t="s">
        <v>8320</v>
      </c>
      <c r="R1328" t="s">
        <v>8322</v>
      </c>
      <c r="S1328" s="13">
        <f t="shared" si="82"/>
        <v>42019.791990740734</v>
      </c>
      <c r="T1328" s="13">
        <f t="shared" si="83"/>
        <v>41974.791990740734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8">
        <f t="shared" si="80"/>
        <v>3.5520833333333335E-2</v>
      </c>
      <c r="P1329">
        <f t="shared" si="81"/>
        <v>41.59</v>
      </c>
      <c r="Q1329" t="s">
        <v>8320</v>
      </c>
      <c r="R1329" t="s">
        <v>8322</v>
      </c>
      <c r="S1329" s="13">
        <f t="shared" si="82"/>
        <v>42153.678645833337</v>
      </c>
      <c r="T1329" s="13">
        <f t="shared" si="83"/>
        <v>42123.678645833337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8">
        <f t="shared" si="80"/>
        <v>2.3306666666666667E-2</v>
      </c>
      <c r="P1330">
        <f t="shared" si="81"/>
        <v>116.53</v>
      </c>
      <c r="Q1330" t="s">
        <v>8320</v>
      </c>
      <c r="R1330" t="s">
        <v>8322</v>
      </c>
      <c r="S1330" s="13">
        <f t="shared" si="82"/>
        <v>42657.642754629633</v>
      </c>
      <c r="T1330" s="13">
        <f t="shared" si="83"/>
        <v>42612.642754629633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8">
        <f t="shared" si="80"/>
        <v>8.1600000000000006E-3</v>
      </c>
      <c r="P1331">
        <f t="shared" si="81"/>
        <v>45.33</v>
      </c>
      <c r="Q1331" t="s">
        <v>8320</v>
      </c>
      <c r="R1331" t="s">
        <v>8322</v>
      </c>
      <c r="S1331" s="13">
        <f t="shared" si="82"/>
        <v>41975.263252314813</v>
      </c>
      <c r="T1331" s="13">
        <f t="shared" si="83"/>
        <v>41935.221585648149</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8">
        <f t="shared" si="80"/>
        <v>0.22494285714285714</v>
      </c>
      <c r="P1332">
        <f t="shared" si="81"/>
        <v>157.46</v>
      </c>
      <c r="Q1332" t="s">
        <v>8320</v>
      </c>
      <c r="R1332" t="s">
        <v>8322</v>
      </c>
      <c r="S1332" s="13">
        <f t="shared" si="82"/>
        <v>42553.166666666672</v>
      </c>
      <c r="T1332" s="13">
        <f t="shared" si="83"/>
        <v>42522.276724537034</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8">
        <f t="shared" si="80"/>
        <v>1.3668E-2</v>
      </c>
      <c r="P1333">
        <f t="shared" si="81"/>
        <v>100.5</v>
      </c>
      <c r="Q1333" t="s">
        <v>8320</v>
      </c>
      <c r="R1333" t="s">
        <v>8322</v>
      </c>
      <c r="S1333" s="13">
        <f t="shared" si="82"/>
        <v>42599.50409722222</v>
      </c>
      <c r="T1333" s="13">
        <f t="shared" si="83"/>
        <v>42569.50409722222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8">
        <f t="shared" si="80"/>
        <v>0</v>
      </c>
      <c r="P1334" t="e">
        <f t="shared" si="81"/>
        <v>#DIV/0!</v>
      </c>
      <c r="Q1334" t="s">
        <v>8320</v>
      </c>
      <c r="R1334" t="s">
        <v>8322</v>
      </c>
      <c r="S1334" s="13">
        <f t="shared" si="82"/>
        <v>42762.060277777782</v>
      </c>
      <c r="T1334" s="13">
        <f t="shared" si="83"/>
        <v>42732.060277777782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8">
        <f t="shared" si="80"/>
        <v>0</v>
      </c>
      <c r="P1335" t="e">
        <f t="shared" si="81"/>
        <v>#DIV/0!</v>
      </c>
      <c r="Q1335" t="s">
        <v>8320</v>
      </c>
      <c r="R1335" t="s">
        <v>8322</v>
      </c>
      <c r="S1335" s="13">
        <f t="shared" si="82"/>
        <v>41836.106770833336</v>
      </c>
      <c r="T1335" s="13">
        <f t="shared" si="83"/>
        <v>41806.106770833336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8">
        <f t="shared" si="80"/>
        <v>0.10754135338345865</v>
      </c>
      <c r="P1336">
        <f t="shared" si="81"/>
        <v>51.82</v>
      </c>
      <c r="Q1336" t="s">
        <v>8320</v>
      </c>
      <c r="R1336" t="s">
        <v>8322</v>
      </c>
      <c r="S1336" s="13">
        <f t="shared" si="82"/>
        <v>42440.774155092593</v>
      </c>
      <c r="T1336" s="13">
        <f t="shared" si="83"/>
        <v>42410.774155092593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8">
        <f t="shared" si="80"/>
        <v>0.1976</v>
      </c>
      <c r="P1337">
        <f t="shared" si="81"/>
        <v>308.75</v>
      </c>
      <c r="Q1337" t="s">
        <v>8320</v>
      </c>
      <c r="R1337" t="s">
        <v>8322</v>
      </c>
      <c r="S1337" s="13">
        <f t="shared" si="82"/>
        <v>42343.936365740738</v>
      </c>
      <c r="T1337" s="13">
        <f t="shared" si="83"/>
        <v>42313.936365740738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8">
        <f t="shared" si="80"/>
        <v>0.84946999999999995</v>
      </c>
      <c r="P1338">
        <f t="shared" si="81"/>
        <v>379.23</v>
      </c>
      <c r="Q1338" t="s">
        <v>8320</v>
      </c>
      <c r="R1338" t="s">
        <v>8322</v>
      </c>
      <c r="S1338" s="13">
        <f t="shared" si="82"/>
        <v>41990.863750000004</v>
      </c>
      <c r="T1338" s="13">
        <f t="shared" si="83"/>
        <v>41955.863750000004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8">
        <f t="shared" si="80"/>
        <v>0.49381999999999998</v>
      </c>
      <c r="P1339">
        <f t="shared" si="81"/>
        <v>176.36</v>
      </c>
      <c r="Q1339" t="s">
        <v>8320</v>
      </c>
      <c r="R1339" t="s">
        <v>8322</v>
      </c>
      <c r="S1339" s="13">
        <f t="shared" si="82"/>
        <v>42797.577303240745</v>
      </c>
      <c r="T1339" s="13">
        <f t="shared" si="83"/>
        <v>42767.577303240745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8">
        <f t="shared" si="80"/>
        <v>3.3033333333333331E-2</v>
      </c>
      <c r="P1340">
        <f t="shared" si="81"/>
        <v>66.069999999999993</v>
      </c>
      <c r="Q1340" t="s">
        <v>8320</v>
      </c>
      <c r="R1340" t="s">
        <v>8322</v>
      </c>
      <c r="S1340" s="13">
        <f t="shared" si="82"/>
        <v>42218.803622685184</v>
      </c>
      <c r="T1340" s="13">
        <f t="shared" si="83"/>
        <v>42188.803622685184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8">
        <f t="shared" si="80"/>
        <v>6.6339999999999996E-2</v>
      </c>
      <c r="P1341">
        <f t="shared" si="81"/>
        <v>89.65</v>
      </c>
      <c r="Q1341" t="s">
        <v>8320</v>
      </c>
      <c r="R1341" t="s">
        <v>8322</v>
      </c>
      <c r="S1341" s="13">
        <f t="shared" si="82"/>
        <v>41981.688831018517</v>
      </c>
      <c r="T1341" s="13">
        <f t="shared" si="83"/>
        <v>41936.647164351853</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8">
        <f t="shared" si="80"/>
        <v>0</v>
      </c>
      <c r="P1342" t="e">
        <f t="shared" si="81"/>
        <v>#DIV/0!</v>
      </c>
      <c r="Q1342" t="s">
        <v>8320</v>
      </c>
      <c r="R1342" t="s">
        <v>8322</v>
      </c>
      <c r="S1342" s="13">
        <f t="shared" si="82"/>
        <v>41866.595520833333</v>
      </c>
      <c r="T1342" s="13">
        <f t="shared" si="83"/>
        <v>41836.595520833333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8">
        <f t="shared" si="80"/>
        <v>0.7036</v>
      </c>
      <c r="P1343">
        <f t="shared" si="81"/>
        <v>382.39</v>
      </c>
      <c r="Q1343" t="s">
        <v>8320</v>
      </c>
      <c r="R1343" t="s">
        <v>8322</v>
      </c>
      <c r="S1343" s="13">
        <f t="shared" si="82"/>
        <v>42644.624039351853</v>
      </c>
      <c r="T1343" s="13">
        <f t="shared" si="83"/>
        <v>42612.624039351853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8">
        <f t="shared" si="80"/>
        <v>2E-3</v>
      </c>
      <c r="P1344">
        <f t="shared" si="81"/>
        <v>100</v>
      </c>
      <c r="Q1344" t="s">
        <v>8320</v>
      </c>
      <c r="R1344" t="s">
        <v>8322</v>
      </c>
      <c r="S1344" s="13">
        <f t="shared" si="82"/>
        <v>42202.816423611104</v>
      </c>
      <c r="T1344" s="13">
        <f t="shared" si="83"/>
        <v>42172.816423611104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8">
        <f t="shared" si="80"/>
        <v>1.02298</v>
      </c>
      <c r="P1345">
        <f t="shared" si="81"/>
        <v>158.36000000000001</v>
      </c>
      <c r="Q1345" t="s">
        <v>8320</v>
      </c>
      <c r="R1345" t="s">
        <v>8322</v>
      </c>
      <c r="S1345" s="13">
        <f t="shared" si="82"/>
        <v>42601.165972222225</v>
      </c>
      <c r="T1345" s="13">
        <f t="shared" si="83"/>
        <v>42542.526423611111</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8">
        <f t="shared" si="80"/>
        <v>3.7773333333333334</v>
      </c>
      <c r="P1346">
        <f t="shared" si="81"/>
        <v>40.76</v>
      </c>
      <c r="Q1346" t="s">
        <v>8323</v>
      </c>
      <c r="R1346" t="s">
        <v>8324</v>
      </c>
      <c r="S1346" s="13">
        <f t="shared" si="82"/>
        <v>42551.789803240739</v>
      </c>
      <c r="T1346" s="13">
        <f t="shared" si="83"/>
        <v>42522.789803240739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8">
        <f t="shared" ref="O1347:O1410" si="84">E1347/D1347</f>
        <v>1.25</v>
      </c>
      <c r="P1347">
        <f t="shared" ref="P1347:P1410" si="85">ROUND((E1347/L1347),2)</f>
        <v>53.57</v>
      </c>
      <c r="Q1347" t="s">
        <v>8323</v>
      </c>
      <c r="R1347" t="s">
        <v>8324</v>
      </c>
      <c r="S1347" s="13">
        <f t="shared" ref="S1347:S1410" si="86">(((I1347/60)/60)/24)+DATE(1970,1,1)</f>
        <v>41834.814340277779</v>
      </c>
      <c r="T1347" s="13">
        <f t="shared" ref="T1347:T1410" si="87">(((J1347/60)/60)/24)+DATE(1970,1,1)</f>
        <v>41799.814340277779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8">
        <f t="shared" si="84"/>
        <v>1.473265306122449</v>
      </c>
      <c r="P1348">
        <f t="shared" si="85"/>
        <v>48.45</v>
      </c>
      <c r="Q1348" t="s">
        <v>8323</v>
      </c>
      <c r="R1348" t="s">
        <v>8324</v>
      </c>
      <c r="S1348" s="13">
        <f t="shared" si="86"/>
        <v>41452.075821759259</v>
      </c>
      <c r="T1348" s="13">
        <f t="shared" si="87"/>
        <v>41422.075821759259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8">
        <f t="shared" si="84"/>
        <v>1.022</v>
      </c>
      <c r="P1349">
        <f t="shared" si="85"/>
        <v>82.42</v>
      </c>
      <c r="Q1349" t="s">
        <v>8323</v>
      </c>
      <c r="R1349" t="s">
        <v>8324</v>
      </c>
      <c r="S1349" s="13">
        <f t="shared" si="86"/>
        <v>42070.638020833328</v>
      </c>
      <c r="T1349" s="13">
        <f t="shared" si="87"/>
        <v>42040.638020833328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8">
        <f t="shared" si="84"/>
        <v>1.018723404255319</v>
      </c>
      <c r="P1350">
        <f t="shared" si="85"/>
        <v>230.19</v>
      </c>
      <c r="Q1350" t="s">
        <v>8323</v>
      </c>
      <c r="R1350" t="s">
        <v>8324</v>
      </c>
      <c r="S1350" s="13">
        <f t="shared" si="86"/>
        <v>41991.506168981476</v>
      </c>
      <c r="T1350" s="13">
        <f t="shared" si="87"/>
        <v>41963.506168981476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8">
        <f t="shared" si="84"/>
        <v>2.0419999999999998</v>
      </c>
      <c r="P1351">
        <f t="shared" si="85"/>
        <v>59.36</v>
      </c>
      <c r="Q1351" t="s">
        <v>8323</v>
      </c>
      <c r="R1351" t="s">
        <v>8324</v>
      </c>
      <c r="S1351" s="13">
        <f t="shared" si="86"/>
        <v>42354.290972222225</v>
      </c>
      <c r="T1351" s="13">
        <f t="shared" si="87"/>
        <v>42317.33258101852</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8">
        <f t="shared" si="84"/>
        <v>1.0405</v>
      </c>
      <c r="P1352">
        <f t="shared" si="85"/>
        <v>66.7</v>
      </c>
      <c r="Q1352" t="s">
        <v>8323</v>
      </c>
      <c r="R1352" t="s">
        <v>8324</v>
      </c>
      <c r="S1352" s="13">
        <f t="shared" si="86"/>
        <v>42364.013124999998</v>
      </c>
      <c r="T1352" s="13">
        <f t="shared" si="87"/>
        <v>42334.013124999998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8">
        <f t="shared" si="84"/>
        <v>1.0126500000000001</v>
      </c>
      <c r="P1353">
        <f t="shared" si="85"/>
        <v>168.78</v>
      </c>
      <c r="Q1353" t="s">
        <v>8323</v>
      </c>
      <c r="R1353" t="s">
        <v>8324</v>
      </c>
      <c r="S1353" s="13">
        <f t="shared" si="86"/>
        <v>42412.74009259259</v>
      </c>
      <c r="T1353" s="13">
        <f t="shared" si="87"/>
        <v>42382.74009259259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8">
        <f t="shared" si="84"/>
        <v>1.3613999999999999</v>
      </c>
      <c r="P1354">
        <f t="shared" si="85"/>
        <v>59.97</v>
      </c>
      <c r="Q1354" t="s">
        <v>8323</v>
      </c>
      <c r="R1354" t="s">
        <v>8324</v>
      </c>
      <c r="S1354" s="13">
        <f t="shared" si="86"/>
        <v>42252.165972222225</v>
      </c>
      <c r="T1354" s="13">
        <f t="shared" si="87"/>
        <v>42200.578310185185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8">
        <f t="shared" si="84"/>
        <v>1.3360000000000001</v>
      </c>
      <c r="P1355">
        <f t="shared" si="85"/>
        <v>31.81</v>
      </c>
      <c r="Q1355" t="s">
        <v>8323</v>
      </c>
      <c r="R1355" t="s">
        <v>8324</v>
      </c>
      <c r="S1355" s="13">
        <f t="shared" si="86"/>
        <v>41344</v>
      </c>
      <c r="T1355" s="13">
        <f t="shared" si="87"/>
        <v>41309.11791666667</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8">
        <f t="shared" si="84"/>
        <v>1.3025</v>
      </c>
      <c r="P1356">
        <f t="shared" si="85"/>
        <v>24.42</v>
      </c>
      <c r="Q1356" t="s">
        <v>8323</v>
      </c>
      <c r="R1356" t="s">
        <v>8324</v>
      </c>
      <c r="S1356" s="13">
        <f t="shared" si="86"/>
        <v>42532.807627314818</v>
      </c>
      <c r="T1356" s="13">
        <f t="shared" si="87"/>
        <v>42502.807627314818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8">
        <f t="shared" si="84"/>
        <v>1.2267999999999999</v>
      </c>
      <c r="P1357">
        <f t="shared" si="85"/>
        <v>25.35</v>
      </c>
      <c r="Q1357" t="s">
        <v>8323</v>
      </c>
      <c r="R1357" t="s">
        <v>8324</v>
      </c>
      <c r="S1357" s="13">
        <f t="shared" si="86"/>
        <v>41243.416666666664</v>
      </c>
      <c r="T1357" s="13">
        <f t="shared" si="87"/>
        <v>41213.254687499997</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8">
        <f t="shared" si="84"/>
        <v>1.8281058823529412</v>
      </c>
      <c r="P1358">
        <f t="shared" si="85"/>
        <v>71.44</v>
      </c>
      <c r="Q1358" t="s">
        <v>8323</v>
      </c>
      <c r="R1358" t="s">
        <v>8324</v>
      </c>
      <c r="S1358" s="13">
        <f t="shared" si="86"/>
        <v>41460.038888888892</v>
      </c>
      <c r="T1358" s="13">
        <f t="shared" si="87"/>
        <v>41430.038888888892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8">
        <f t="shared" si="84"/>
        <v>1.2529999999999999</v>
      </c>
      <c r="P1359">
        <f t="shared" si="85"/>
        <v>38.549999999999997</v>
      </c>
      <c r="Q1359" t="s">
        <v>8323</v>
      </c>
      <c r="R1359" t="s">
        <v>8324</v>
      </c>
      <c r="S1359" s="13">
        <f t="shared" si="86"/>
        <v>41334.249305555553</v>
      </c>
      <c r="T1359" s="13">
        <f t="shared" si="87"/>
        <v>41304.962233796294</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8">
        <f t="shared" si="84"/>
        <v>1.1166666666666667</v>
      </c>
      <c r="P1360">
        <f t="shared" si="85"/>
        <v>68.37</v>
      </c>
      <c r="Q1360" t="s">
        <v>8323</v>
      </c>
      <c r="R1360" t="s">
        <v>8324</v>
      </c>
      <c r="S1360" s="13">
        <f t="shared" si="86"/>
        <v>40719.570868055554</v>
      </c>
      <c r="T1360" s="13">
        <f t="shared" si="87"/>
        <v>40689.570868055554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8">
        <f t="shared" si="84"/>
        <v>1.1575757575757575</v>
      </c>
      <c r="P1361">
        <f t="shared" si="85"/>
        <v>40.21</v>
      </c>
      <c r="Q1361" t="s">
        <v>8323</v>
      </c>
      <c r="R1361" t="s">
        <v>8324</v>
      </c>
      <c r="S1361" s="13">
        <f t="shared" si="86"/>
        <v>40730.814699074072</v>
      </c>
      <c r="T1361" s="13">
        <f t="shared" si="87"/>
        <v>40668.814699074072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8">
        <f t="shared" si="84"/>
        <v>1.732</v>
      </c>
      <c r="P1362">
        <f t="shared" si="85"/>
        <v>32.07</v>
      </c>
      <c r="Q1362" t="s">
        <v>8323</v>
      </c>
      <c r="R1362" t="s">
        <v>8324</v>
      </c>
      <c r="S1362" s="13">
        <f t="shared" si="86"/>
        <v>41123.900694444441</v>
      </c>
      <c r="T1362" s="13">
        <f t="shared" si="87"/>
        <v>41095.900694444441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8">
        <f t="shared" si="84"/>
        <v>1.2598333333333334</v>
      </c>
      <c r="P1363">
        <f t="shared" si="85"/>
        <v>28.63</v>
      </c>
      <c r="Q1363" t="s">
        <v>8323</v>
      </c>
      <c r="R1363" t="s">
        <v>8324</v>
      </c>
      <c r="S1363" s="13">
        <f t="shared" si="86"/>
        <v>41811.717268518521</v>
      </c>
      <c r="T1363" s="13">
        <f t="shared" si="87"/>
        <v>41781.717268518521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8">
        <f t="shared" si="84"/>
        <v>1.091</v>
      </c>
      <c r="P1364">
        <f t="shared" si="85"/>
        <v>43.64</v>
      </c>
      <c r="Q1364" t="s">
        <v>8323</v>
      </c>
      <c r="R1364" t="s">
        <v>8324</v>
      </c>
      <c r="S1364" s="13">
        <f t="shared" si="86"/>
        <v>41524.934386574074</v>
      </c>
      <c r="T1364" s="13">
        <f t="shared" si="87"/>
        <v>41464.934386574074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8">
        <f t="shared" si="84"/>
        <v>1</v>
      </c>
      <c r="P1365">
        <f t="shared" si="85"/>
        <v>40</v>
      </c>
      <c r="Q1365" t="s">
        <v>8323</v>
      </c>
      <c r="R1365" t="s">
        <v>8324</v>
      </c>
      <c r="S1365" s="13">
        <f t="shared" si="86"/>
        <v>42415.332638888889</v>
      </c>
      <c r="T1365" s="13">
        <f t="shared" si="87"/>
        <v>42396.8440625</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8">
        <f t="shared" si="84"/>
        <v>1.1864285714285714</v>
      </c>
      <c r="P1366">
        <f t="shared" si="85"/>
        <v>346.04</v>
      </c>
      <c r="Q1366" t="s">
        <v>8326</v>
      </c>
      <c r="R1366" t="s">
        <v>8327</v>
      </c>
      <c r="S1366" s="13">
        <f t="shared" si="86"/>
        <v>42011.6956712963</v>
      </c>
      <c r="T1366" s="13">
        <f t="shared" si="87"/>
        <v>41951.695671296293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8">
        <f t="shared" si="84"/>
        <v>1.0026666666666666</v>
      </c>
      <c r="P1367">
        <f t="shared" si="85"/>
        <v>81.739999999999995</v>
      </c>
      <c r="Q1367" t="s">
        <v>8326</v>
      </c>
      <c r="R1367" t="s">
        <v>8327</v>
      </c>
      <c r="S1367" s="13">
        <f t="shared" si="86"/>
        <v>42079.691574074073</v>
      </c>
      <c r="T1367" s="13">
        <f t="shared" si="87"/>
        <v>42049.733240740738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8">
        <f t="shared" si="84"/>
        <v>1.2648920000000001</v>
      </c>
      <c r="P1368">
        <f t="shared" si="85"/>
        <v>64.540000000000006</v>
      </c>
      <c r="Q1368" t="s">
        <v>8326</v>
      </c>
      <c r="R1368" t="s">
        <v>8327</v>
      </c>
      <c r="S1368" s="13">
        <f t="shared" si="86"/>
        <v>41970.037766203706</v>
      </c>
      <c r="T1368" s="13">
        <f t="shared" si="87"/>
        <v>41924.996099537035</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8">
        <f t="shared" si="84"/>
        <v>1.1426000000000001</v>
      </c>
      <c r="P1369">
        <f t="shared" si="85"/>
        <v>63.48</v>
      </c>
      <c r="Q1369" t="s">
        <v>8326</v>
      </c>
      <c r="R1369" t="s">
        <v>8327</v>
      </c>
      <c r="S1369" s="13">
        <f t="shared" si="86"/>
        <v>42322.044560185182</v>
      </c>
      <c r="T1369" s="13">
        <f t="shared" si="87"/>
        <v>42292.002893518518</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8">
        <f t="shared" si="84"/>
        <v>1.107</v>
      </c>
      <c r="P1370">
        <f t="shared" si="85"/>
        <v>63.62</v>
      </c>
      <c r="Q1370" t="s">
        <v>8326</v>
      </c>
      <c r="R1370" t="s">
        <v>8327</v>
      </c>
      <c r="S1370" s="13">
        <f t="shared" si="86"/>
        <v>42170.190902777773</v>
      </c>
      <c r="T1370" s="13">
        <f t="shared" si="87"/>
        <v>42146.190902777773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8">
        <f t="shared" si="84"/>
        <v>1.0534805315203954</v>
      </c>
      <c r="P1371">
        <f t="shared" si="85"/>
        <v>83.97</v>
      </c>
      <c r="Q1371" t="s">
        <v>8326</v>
      </c>
      <c r="R1371" t="s">
        <v>8327</v>
      </c>
      <c r="S1371" s="13">
        <f t="shared" si="86"/>
        <v>41740.594282407408</v>
      </c>
      <c r="T1371" s="13">
        <f t="shared" si="87"/>
        <v>41710.594282407408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8">
        <f t="shared" si="84"/>
        <v>1.0366666666666666</v>
      </c>
      <c r="P1372">
        <f t="shared" si="85"/>
        <v>77.75</v>
      </c>
      <c r="Q1372" t="s">
        <v>8326</v>
      </c>
      <c r="R1372" t="s">
        <v>8327</v>
      </c>
      <c r="S1372" s="13">
        <f t="shared" si="86"/>
        <v>41563.00335648148</v>
      </c>
      <c r="T1372" s="13">
        <f t="shared" si="87"/>
        <v>41548.00335648148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8">
        <f t="shared" si="84"/>
        <v>1.0708672667523933</v>
      </c>
      <c r="P1373">
        <f t="shared" si="85"/>
        <v>107.07</v>
      </c>
      <c r="Q1373" t="s">
        <v>8326</v>
      </c>
      <c r="R1373" t="s">
        <v>8327</v>
      </c>
      <c r="S1373" s="13">
        <f t="shared" si="86"/>
        <v>42131.758587962962</v>
      </c>
      <c r="T1373" s="13">
        <f t="shared" si="87"/>
        <v>42101.758587962962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8">
        <f t="shared" si="84"/>
        <v>1.24</v>
      </c>
      <c r="P1374">
        <f t="shared" si="85"/>
        <v>38.75</v>
      </c>
      <c r="Q1374" t="s">
        <v>8326</v>
      </c>
      <c r="R1374" t="s">
        <v>8327</v>
      </c>
      <c r="S1374" s="13">
        <f t="shared" si="86"/>
        <v>41102.739953703705</v>
      </c>
      <c r="T1374" s="13">
        <f t="shared" si="87"/>
        <v>41072.739953703705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8">
        <f t="shared" si="84"/>
        <v>1.0501</v>
      </c>
      <c r="P1375">
        <f t="shared" si="85"/>
        <v>201.94</v>
      </c>
      <c r="Q1375" t="s">
        <v>8326</v>
      </c>
      <c r="R1375" t="s">
        <v>8327</v>
      </c>
      <c r="S1375" s="13">
        <f t="shared" si="86"/>
        <v>42734.95177083333</v>
      </c>
      <c r="T1375" s="13">
        <f t="shared" si="87"/>
        <v>42704.95177083333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8">
        <f t="shared" si="84"/>
        <v>1.8946666666666667</v>
      </c>
      <c r="P1376">
        <f t="shared" si="85"/>
        <v>43.06</v>
      </c>
      <c r="Q1376" t="s">
        <v>8326</v>
      </c>
      <c r="R1376" t="s">
        <v>8327</v>
      </c>
      <c r="S1376" s="13">
        <f t="shared" si="86"/>
        <v>42454.12023148148</v>
      </c>
      <c r="T1376" s="13">
        <f t="shared" si="87"/>
        <v>42424.161898148144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8">
        <f t="shared" si="84"/>
        <v>1.7132499999999999</v>
      </c>
      <c r="P1377">
        <f t="shared" si="85"/>
        <v>62.87</v>
      </c>
      <c r="Q1377" t="s">
        <v>8326</v>
      </c>
      <c r="R1377" t="s">
        <v>8327</v>
      </c>
      <c r="S1377" s="13">
        <f t="shared" si="86"/>
        <v>42750.066192129627</v>
      </c>
      <c r="T1377" s="13">
        <f t="shared" si="87"/>
        <v>42720.066192129627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8">
        <f t="shared" si="84"/>
        <v>2.5248648648648651</v>
      </c>
      <c r="P1378">
        <f t="shared" si="85"/>
        <v>55.61</v>
      </c>
      <c r="Q1378" t="s">
        <v>8326</v>
      </c>
      <c r="R1378" t="s">
        <v>8327</v>
      </c>
      <c r="S1378" s="13">
        <f t="shared" si="86"/>
        <v>42707.710717592592</v>
      </c>
      <c r="T1378" s="13">
        <f t="shared" si="87"/>
        <v>42677.669050925921</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8">
        <f t="shared" si="84"/>
        <v>1.1615384615384616</v>
      </c>
      <c r="P1379">
        <f t="shared" si="85"/>
        <v>48.71</v>
      </c>
      <c r="Q1379" t="s">
        <v>8326</v>
      </c>
      <c r="R1379" t="s">
        <v>8327</v>
      </c>
      <c r="S1379" s="13">
        <f t="shared" si="86"/>
        <v>42769.174305555556</v>
      </c>
      <c r="T1379" s="13">
        <f t="shared" si="87"/>
        <v>42747.219560185185</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8">
        <f t="shared" si="84"/>
        <v>2.0335000000000001</v>
      </c>
      <c r="P1380">
        <f t="shared" si="85"/>
        <v>30.58</v>
      </c>
      <c r="Q1380" t="s">
        <v>8326</v>
      </c>
      <c r="R1380" t="s">
        <v>8327</v>
      </c>
      <c r="S1380" s="13">
        <f t="shared" si="86"/>
        <v>42583.759374999994</v>
      </c>
      <c r="T1380" s="13">
        <f t="shared" si="87"/>
        <v>42568.759374999994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8">
        <f t="shared" si="84"/>
        <v>1.1160000000000001</v>
      </c>
      <c r="P1381">
        <f t="shared" si="85"/>
        <v>73.91</v>
      </c>
      <c r="Q1381" t="s">
        <v>8326</v>
      </c>
      <c r="R1381" t="s">
        <v>8327</v>
      </c>
      <c r="S1381" s="13">
        <f t="shared" si="86"/>
        <v>42160.491620370376</v>
      </c>
      <c r="T1381" s="13">
        <f t="shared" si="87"/>
        <v>42130.491620370376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8">
        <f t="shared" si="84"/>
        <v>4.24</v>
      </c>
      <c r="P1382">
        <f t="shared" si="85"/>
        <v>21.2</v>
      </c>
      <c r="Q1382" t="s">
        <v>8326</v>
      </c>
      <c r="R1382" t="s">
        <v>8327</v>
      </c>
      <c r="S1382" s="13">
        <f t="shared" si="86"/>
        <v>42164.083333333328</v>
      </c>
      <c r="T1382" s="13">
        <f t="shared" si="87"/>
        <v>42141.762800925921</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8">
        <f t="shared" si="84"/>
        <v>1.071</v>
      </c>
      <c r="P1383">
        <f t="shared" si="85"/>
        <v>73.36</v>
      </c>
      <c r="Q1383" t="s">
        <v>8326</v>
      </c>
      <c r="R1383" t="s">
        <v>8327</v>
      </c>
      <c r="S1383" s="13">
        <f t="shared" si="86"/>
        <v>42733.214409722219</v>
      </c>
      <c r="T1383" s="13">
        <f t="shared" si="87"/>
        <v>42703.214409722219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8">
        <f t="shared" si="84"/>
        <v>1.043625</v>
      </c>
      <c r="P1384">
        <f t="shared" si="85"/>
        <v>56.41</v>
      </c>
      <c r="Q1384" t="s">
        <v>8326</v>
      </c>
      <c r="R1384" t="s">
        <v>8327</v>
      </c>
      <c r="S1384" s="13">
        <f t="shared" si="86"/>
        <v>41400.800185185188</v>
      </c>
      <c r="T1384" s="13">
        <f t="shared" si="87"/>
        <v>41370.800185185188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8">
        <f t="shared" si="84"/>
        <v>2.124090909090909</v>
      </c>
      <c r="P1385">
        <f t="shared" si="85"/>
        <v>50.25</v>
      </c>
      <c r="Q1385" t="s">
        <v>8326</v>
      </c>
      <c r="R1385" t="s">
        <v>8327</v>
      </c>
      <c r="S1385" s="13">
        <f t="shared" si="86"/>
        <v>42727.074976851851</v>
      </c>
      <c r="T1385" s="13">
        <f t="shared" si="87"/>
        <v>42707.074976851851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8">
        <f t="shared" si="84"/>
        <v>1.2408571428571429</v>
      </c>
      <c r="P1386">
        <f t="shared" si="85"/>
        <v>68.94</v>
      </c>
      <c r="Q1386" t="s">
        <v>8326</v>
      </c>
      <c r="R1386" t="s">
        <v>8327</v>
      </c>
      <c r="S1386" s="13">
        <f t="shared" si="86"/>
        <v>42190.735208333332</v>
      </c>
      <c r="T1386" s="13">
        <f t="shared" si="87"/>
        <v>42160.735208333332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8">
        <f t="shared" si="84"/>
        <v>1.10406125</v>
      </c>
      <c r="P1387">
        <f t="shared" si="85"/>
        <v>65.91</v>
      </c>
      <c r="Q1387" t="s">
        <v>8326</v>
      </c>
      <c r="R1387" t="s">
        <v>8327</v>
      </c>
      <c r="S1387" s="13">
        <f t="shared" si="86"/>
        <v>42489.507638888885</v>
      </c>
      <c r="T1387" s="13">
        <f t="shared" si="87"/>
        <v>42433.688900462963</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8">
        <f t="shared" si="84"/>
        <v>2.1875</v>
      </c>
      <c r="P1388">
        <f t="shared" si="85"/>
        <v>62.5</v>
      </c>
      <c r="Q1388" t="s">
        <v>8326</v>
      </c>
      <c r="R1388" t="s">
        <v>8327</v>
      </c>
      <c r="S1388" s="13">
        <f t="shared" si="86"/>
        <v>42214.646863425922</v>
      </c>
      <c r="T1388" s="13">
        <f t="shared" si="87"/>
        <v>42184.646863425922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8">
        <f t="shared" si="84"/>
        <v>1.36625</v>
      </c>
      <c r="P1389">
        <f t="shared" si="85"/>
        <v>70.06</v>
      </c>
      <c r="Q1389" t="s">
        <v>8326</v>
      </c>
      <c r="R1389" t="s">
        <v>8327</v>
      </c>
      <c r="S1389" s="13">
        <f t="shared" si="86"/>
        <v>42158.1875</v>
      </c>
      <c r="T1389" s="13">
        <f t="shared" si="87"/>
        <v>42126.92123842593</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8">
        <f t="shared" si="84"/>
        <v>1.348074</v>
      </c>
      <c r="P1390">
        <f t="shared" si="85"/>
        <v>60.18</v>
      </c>
      <c r="Q1390" t="s">
        <v>8326</v>
      </c>
      <c r="R1390" t="s">
        <v>8327</v>
      </c>
      <c r="S1390" s="13">
        <f t="shared" si="86"/>
        <v>42660.676388888889</v>
      </c>
      <c r="T1390" s="13">
        <f t="shared" si="87"/>
        <v>42634.614780092597</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8">
        <f t="shared" si="84"/>
        <v>1.454</v>
      </c>
      <c r="P1391">
        <f t="shared" si="85"/>
        <v>21.38</v>
      </c>
      <c r="Q1391" t="s">
        <v>8326</v>
      </c>
      <c r="R1391" t="s">
        <v>8327</v>
      </c>
      <c r="S1391" s="13">
        <f t="shared" si="86"/>
        <v>42595.480983796297</v>
      </c>
      <c r="T1391" s="13">
        <f t="shared" si="87"/>
        <v>42565.480983796297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8">
        <f t="shared" si="84"/>
        <v>1.0910714285714285</v>
      </c>
      <c r="P1392">
        <f t="shared" si="85"/>
        <v>160.79</v>
      </c>
      <c r="Q1392" t="s">
        <v>8326</v>
      </c>
      <c r="R1392" t="s">
        <v>8327</v>
      </c>
      <c r="S1392" s="13">
        <f t="shared" si="86"/>
        <v>42121.716666666667</v>
      </c>
      <c r="T1392" s="13">
        <f t="shared" si="87"/>
        <v>42087.803310185183</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8">
        <f t="shared" si="84"/>
        <v>1.1020000000000001</v>
      </c>
      <c r="P1393">
        <f t="shared" si="85"/>
        <v>42.38</v>
      </c>
      <c r="Q1393" t="s">
        <v>8326</v>
      </c>
      <c r="R1393" t="s">
        <v>8327</v>
      </c>
      <c r="S1393" s="13">
        <f t="shared" si="86"/>
        <v>42238.207638888889</v>
      </c>
      <c r="T1393" s="13">
        <f t="shared" si="87"/>
        <v>42193.650671296295</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8">
        <f t="shared" si="84"/>
        <v>1.1364000000000001</v>
      </c>
      <c r="P1394">
        <f t="shared" si="85"/>
        <v>27.32</v>
      </c>
      <c r="Q1394" t="s">
        <v>8326</v>
      </c>
      <c r="R1394" t="s">
        <v>8327</v>
      </c>
      <c r="S1394" s="13">
        <f t="shared" si="86"/>
        <v>42432.154930555553</v>
      </c>
      <c r="T1394" s="13">
        <f t="shared" si="87"/>
        <v>42401.154930555553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8">
        <f t="shared" si="84"/>
        <v>1.0235000000000001</v>
      </c>
      <c r="P1395">
        <f t="shared" si="85"/>
        <v>196.83</v>
      </c>
      <c r="Q1395" t="s">
        <v>8326</v>
      </c>
      <c r="R1395" t="s">
        <v>8327</v>
      </c>
      <c r="S1395" s="13">
        <f t="shared" si="86"/>
        <v>42583.681979166664</v>
      </c>
      <c r="T1395" s="13">
        <f t="shared" si="87"/>
        <v>42553.681979166664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8">
        <f t="shared" si="84"/>
        <v>1.2213333333333334</v>
      </c>
      <c r="P1396">
        <f t="shared" si="85"/>
        <v>53.88</v>
      </c>
      <c r="Q1396" t="s">
        <v>8326</v>
      </c>
      <c r="R1396" t="s">
        <v>8327</v>
      </c>
      <c r="S1396" s="13">
        <f t="shared" si="86"/>
        <v>42795.125</v>
      </c>
      <c r="T1396" s="13">
        <f t="shared" si="87"/>
        <v>42752.144976851851</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8">
        <f t="shared" si="84"/>
        <v>1.1188571428571428</v>
      </c>
      <c r="P1397">
        <f t="shared" si="85"/>
        <v>47.76</v>
      </c>
      <c r="Q1397" t="s">
        <v>8326</v>
      </c>
      <c r="R1397" t="s">
        <v>8327</v>
      </c>
      <c r="S1397" s="13">
        <f t="shared" si="86"/>
        <v>42749.90834490741</v>
      </c>
      <c r="T1397" s="13">
        <f t="shared" si="87"/>
        <v>42719.90834490741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8">
        <f t="shared" si="84"/>
        <v>1.073</v>
      </c>
      <c r="P1398">
        <f t="shared" si="85"/>
        <v>88.19</v>
      </c>
      <c r="Q1398" t="s">
        <v>8326</v>
      </c>
      <c r="R1398" t="s">
        <v>8327</v>
      </c>
      <c r="S1398" s="13">
        <f t="shared" si="86"/>
        <v>42048.99863425926</v>
      </c>
      <c r="T1398" s="13">
        <f t="shared" si="87"/>
        <v>42018.99863425926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8">
        <f t="shared" si="84"/>
        <v>1.1385000000000001</v>
      </c>
      <c r="P1399">
        <f t="shared" si="85"/>
        <v>72.06</v>
      </c>
      <c r="Q1399" t="s">
        <v>8326</v>
      </c>
      <c r="R1399" t="s">
        <v>8327</v>
      </c>
      <c r="S1399" s="13">
        <f t="shared" si="86"/>
        <v>42670.888194444444</v>
      </c>
      <c r="T1399" s="13">
        <f t="shared" si="87"/>
        <v>42640.917939814812</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8">
        <f t="shared" si="84"/>
        <v>1.0968181818181819</v>
      </c>
      <c r="P1400">
        <f t="shared" si="85"/>
        <v>74.25</v>
      </c>
      <c r="Q1400" t="s">
        <v>8326</v>
      </c>
      <c r="R1400" t="s">
        <v>8327</v>
      </c>
      <c r="S1400" s="13">
        <f t="shared" si="86"/>
        <v>42556.874236111107</v>
      </c>
      <c r="T1400" s="13">
        <f t="shared" si="87"/>
        <v>42526.874236111107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8">
        <f t="shared" si="84"/>
        <v>1.2614444444444444</v>
      </c>
      <c r="P1401">
        <f t="shared" si="85"/>
        <v>61.7</v>
      </c>
      <c r="Q1401" t="s">
        <v>8326</v>
      </c>
      <c r="R1401" t="s">
        <v>8327</v>
      </c>
      <c r="S1401" s="13">
        <f t="shared" si="86"/>
        <v>41919.004317129627</v>
      </c>
      <c r="T1401" s="13">
        <f t="shared" si="87"/>
        <v>41889.004317129627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8">
        <f t="shared" si="84"/>
        <v>1.6742857142857144</v>
      </c>
      <c r="P1402">
        <f t="shared" si="85"/>
        <v>17.239999999999998</v>
      </c>
      <c r="Q1402" t="s">
        <v>8326</v>
      </c>
      <c r="R1402" t="s">
        <v>8327</v>
      </c>
      <c r="S1402" s="13">
        <f t="shared" si="86"/>
        <v>42533.229166666672</v>
      </c>
      <c r="T1402" s="13">
        <f t="shared" si="87"/>
        <v>42498.341122685189</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8">
        <f t="shared" si="84"/>
        <v>4.9652000000000003</v>
      </c>
      <c r="P1403">
        <f t="shared" si="85"/>
        <v>51.72</v>
      </c>
      <c r="Q1403" t="s">
        <v>8326</v>
      </c>
      <c r="R1403" t="s">
        <v>8327</v>
      </c>
      <c r="S1403" s="13">
        <f t="shared" si="86"/>
        <v>41420.99622685185</v>
      </c>
      <c r="T1403" s="13">
        <f t="shared" si="87"/>
        <v>41399.99622685185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8">
        <f t="shared" si="84"/>
        <v>1.0915999999999999</v>
      </c>
      <c r="P1404">
        <f t="shared" si="85"/>
        <v>24.15</v>
      </c>
      <c r="Q1404" t="s">
        <v>8326</v>
      </c>
      <c r="R1404" t="s">
        <v>8327</v>
      </c>
      <c r="S1404" s="13">
        <f t="shared" si="86"/>
        <v>42125.011701388896</v>
      </c>
      <c r="T1404" s="13">
        <f t="shared" si="87"/>
        <v>42065.053368055553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8">
        <f t="shared" si="84"/>
        <v>1.0257499999999999</v>
      </c>
      <c r="P1405">
        <f t="shared" si="85"/>
        <v>62.17</v>
      </c>
      <c r="Q1405" t="s">
        <v>8326</v>
      </c>
      <c r="R1405" t="s">
        <v>8327</v>
      </c>
      <c r="S1405" s="13">
        <f t="shared" si="86"/>
        <v>41481.062905092593</v>
      </c>
      <c r="T1405" s="13">
        <f t="shared" si="87"/>
        <v>41451.062905092593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8">
        <f t="shared" si="84"/>
        <v>1.6620689655172414E-2</v>
      </c>
      <c r="P1406">
        <f t="shared" si="85"/>
        <v>48.2</v>
      </c>
      <c r="Q1406" t="s">
        <v>8323</v>
      </c>
      <c r="R1406" t="s">
        <v>8342</v>
      </c>
      <c r="S1406" s="13">
        <f t="shared" si="86"/>
        <v>42057.510243055556</v>
      </c>
      <c r="T1406" s="13">
        <f t="shared" si="87"/>
        <v>42032.510243055556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8">
        <f t="shared" si="84"/>
        <v>4.1999999999999997E-3</v>
      </c>
      <c r="P1407">
        <f t="shared" si="85"/>
        <v>6.18</v>
      </c>
      <c r="Q1407" t="s">
        <v>8323</v>
      </c>
      <c r="R1407" t="s">
        <v>8342</v>
      </c>
      <c r="S1407" s="13">
        <f t="shared" si="86"/>
        <v>41971.722233796296</v>
      </c>
      <c r="T1407" s="13">
        <f t="shared" si="87"/>
        <v>41941.680567129632</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8">
        <f t="shared" si="84"/>
        <v>1.25E-3</v>
      </c>
      <c r="P1408">
        <f t="shared" si="85"/>
        <v>5</v>
      </c>
      <c r="Q1408" t="s">
        <v>8323</v>
      </c>
      <c r="R1408" t="s">
        <v>8342</v>
      </c>
      <c r="S1408" s="13">
        <f t="shared" si="86"/>
        <v>42350.416666666672</v>
      </c>
      <c r="T1408" s="13">
        <f t="shared" si="87"/>
        <v>42297.432951388888</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8">
        <f t="shared" si="84"/>
        <v>5.0000000000000001E-3</v>
      </c>
      <c r="P1409">
        <f t="shared" si="85"/>
        <v>7.5</v>
      </c>
      <c r="Q1409" t="s">
        <v>8323</v>
      </c>
      <c r="R1409" t="s">
        <v>8342</v>
      </c>
      <c r="S1409" s="13">
        <f t="shared" si="86"/>
        <v>41863.536782407406</v>
      </c>
      <c r="T1409" s="13">
        <f t="shared" si="87"/>
        <v>41838.536782407406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8">
        <f t="shared" si="84"/>
        <v>7.1999999999999995E-2</v>
      </c>
      <c r="P1410">
        <f t="shared" si="85"/>
        <v>12</v>
      </c>
      <c r="Q1410" t="s">
        <v>8323</v>
      </c>
      <c r="R1410" t="s">
        <v>8342</v>
      </c>
      <c r="S1410" s="13">
        <f t="shared" si="86"/>
        <v>42321.913842592592</v>
      </c>
      <c r="T1410" s="13">
        <f t="shared" si="87"/>
        <v>42291.872175925921</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8">
        <f t="shared" ref="O1411:O1474" si="88">E1411/D1411</f>
        <v>0</v>
      </c>
      <c r="P1411" t="e">
        <f t="shared" ref="P1411:P1474" si="89">ROUND((E1411/L1411),2)</f>
        <v>#DIV/0!</v>
      </c>
      <c r="Q1411" t="s">
        <v>8323</v>
      </c>
      <c r="R1411" t="s">
        <v>8342</v>
      </c>
      <c r="S1411" s="13">
        <f t="shared" ref="S1411:S1474" si="90">(((I1411/60)/60)/24)+DATE(1970,1,1)</f>
        <v>42005.175173611111</v>
      </c>
      <c r="T1411" s="13">
        <f t="shared" ref="T1411:T1474" si="91">(((J1411/60)/60)/24)+DATE(1970,1,1)</f>
        <v>41945.133506944447</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8">
        <f t="shared" si="88"/>
        <v>1.6666666666666666E-4</v>
      </c>
      <c r="P1412">
        <f t="shared" si="89"/>
        <v>1</v>
      </c>
      <c r="Q1412" t="s">
        <v>8323</v>
      </c>
      <c r="R1412" t="s">
        <v>8342</v>
      </c>
      <c r="S1412" s="13">
        <f t="shared" si="90"/>
        <v>42524.318518518514</v>
      </c>
      <c r="T1412" s="13">
        <f t="shared" si="91"/>
        <v>42479.318518518514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8">
        <f t="shared" si="88"/>
        <v>2.3333333333333335E-3</v>
      </c>
      <c r="P1413">
        <f t="shared" si="89"/>
        <v>2.33</v>
      </c>
      <c r="Q1413" t="s">
        <v>8323</v>
      </c>
      <c r="R1413" t="s">
        <v>8342</v>
      </c>
      <c r="S1413" s="13">
        <f t="shared" si="90"/>
        <v>42041.059027777781</v>
      </c>
      <c r="T1413" s="13">
        <f t="shared" si="91"/>
        <v>42013.059027777781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8">
        <f t="shared" si="88"/>
        <v>4.5714285714285714E-2</v>
      </c>
      <c r="P1414">
        <f t="shared" si="89"/>
        <v>24.62</v>
      </c>
      <c r="Q1414" t="s">
        <v>8323</v>
      </c>
      <c r="R1414" t="s">
        <v>8342</v>
      </c>
      <c r="S1414" s="13">
        <f t="shared" si="90"/>
        <v>41977.063645833332</v>
      </c>
      <c r="T1414" s="13">
        <f t="shared" si="91"/>
        <v>41947.063645833332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8">
        <f t="shared" si="88"/>
        <v>0.05</v>
      </c>
      <c r="P1415">
        <f t="shared" si="89"/>
        <v>100</v>
      </c>
      <c r="Q1415" t="s">
        <v>8323</v>
      </c>
      <c r="R1415" t="s">
        <v>8342</v>
      </c>
      <c r="S1415" s="13">
        <f t="shared" si="90"/>
        <v>42420.437152777777</v>
      </c>
      <c r="T1415" s="13">
        <f t="shared" si="91"/>
        <v>42360.437152777777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8">
        <f t="shared" si="88"/>
        <v>2E-3</v>
      </c>
      <c r="P1416">
        <f t="shared" si="89"/>
        <v>1</v>
      </c>
      <c r="Q1416" t="s">
        <v>8323</v>
      </c>
      <c r="R1416" t="s">
        <v>8342</v>
      </c>
      <c r="S1416" s="13">
        <f t="shared" si="90"/>
        <v>42738.25309027778</v>
      </c>
      <c r="T1416" s="13">
        <f t="shared" si="91"/>
        <v>42708.25309027778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8">
        <f t="shared" si="88"/>
        <v>0.18181818181818182</v>
      </c>
      <c r="P1417">
        <f t="shared" si="89"/>
        <v>88.89</v>
      </c>
      <c r="Q1417" t="s">
        <v>8323</v>
      </c>
      <c r="R1417" t="s">
        <v>8342</v>
      </c>
      <c r="S1417" s="13">
        <f t="shared" si="90"/>
        <v>42232.675821759258</v>
      </c>
      <c r="T1417" s="13">
        <f t="shared" si="91"/>
        <v>42192.675821759258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8">
        <f t="shared" si="88"/>
        <v>0</v>
      </c>
      <c r="P1418" t="e">
        <f t="shared" si="89"/>
        <v>#DIV/0!</v>
      </c>
      <c r="Q1418" t="s">
        <v>8323</v>
      </c>
      <c r="R1418" t="s">
        <v>8342</v>
      </c>
      <c r="S1418" s="13">
        <f t="shared" si="90"/>
        <v>42329.967812499999</v>
      </c>
      <c r="T1418" s="13">
        <f t="shared" si="91"/>
        <v>42299.926145833335</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8">
        <f t="shared" si="88"/>
        <v>1.2222222222222223E-2</v>
      </c>
      <c r="P1419">
        <f t="shared" si="89"/>
        <v>27.5</v>
      </c>
      <c r="Q1419" t="s">
        <v>8323</v>
      </c>
      <c r="R1419" t="s">
        <v>8342</v>
      </c>
      <c r="S1419" s="13">
        <f t="shared" si="90"/>
        <v>42262.465972222228</v>
      </c>
      <c r="T1419" s="13">
        <f t="shared" si="91"/>
        <v>42232.15016203704</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8">
        <f t="shared" si="88"/>
        <v>2E-3</v>
      </c>
      <c r="P1420">
        <f t="shared" si="89"/>
        <v>6</v>
      </c>
      <c r="Q1420" t="s">
        <v>8323</v>
      </c>
      <c r="R1420" t="s">
        <v>8342</v>
      </c>
      <c r="S1420" s="13">
        <f t="shared" si="90"/>
        <v>42425.456412037034</v>
      </c>
      <c r="T1420" s="13">
        <f t="shared" si="91"/>
        <v>42395.456412037034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8">
        <f t="shared" si="88"/>
        <v>7.0634920634920634E-2</v>
      </c>
      <c r="P1421">
        <f t="shared" si="89"/>
        <v>44.5</v>
      </c>
      <c r="Q1421" t="s">
        <v>8323</v>
      </c>
      <c r="R1421" t="s">
        <v>8342</v>
      </c>
      <c r="S1421" s="13">
        <f t="shared" si="90"/>
        <v>42652.456238425926</v>
      </c>
      <c r="T1421" s="13">
        <f t="shared" si="91"/>
        <v>42622.456238425926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8">
        <f t="shared" si="88"/>
        <v>2.7272727272727271E-2</v>
      </c>
      <c r="P1422">
        <f t="shared" si="89"/>
        <v>1</v>
      </c>
      <c r="Q1422" t="s">
        <v>8323</v>
      </c>
      <c r="R1422" t="s">
        <v>8342</v>
      </c>
      <c r="S1422" s="13">
        <f t="shared" si="90"/>
        <v>42549.667662037042</v>
      </c>
      <c r="T1422" s="13">
        <f t="shared" si="91"/>
        <v>42524.667662037042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8">
        <f t="shared" si="88"/>
        <v>1E-3</v>
      </c>
      <c r="P1423">
        <f t="shared" si="89"/>
        <v>100</v>
      </c>
      <c r="Q1423" t="s">
        <v>8323</v>
      </c>
      <c r="R1423" t="s">
        <v>8342</v>
      </c>
      <c r="S1423" s="13">
        <f t="shared" si="90"/>
        <v>42043.915613425925</v>
      </c>
      <c r="T1423" s="13">
        <f t="shared" si="91"/>
        <v>42013.915613425925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8">
        <f t="shared" si="88"/>
        <v>1.0399999999999999E-3</v>
      </c>
      <c r="P1424">
        <f t="shared" si="89"/>
        <v>13</v>
      </c>
      <c r="Q1424" t="s">
        <v>8323</v>
      </c>
      <c r="R1424" t="s">
        <v>8342</v>
      </c>
      <c r="S1424" s="13">
        <f t="shared" si="90"/>
        <v>42634.239629629628</v>
      </c>
      <c r="T1424" s="13">
        <f t="shared" si="91"/>
        <v>42604.239629629628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8">
        <f t="shared" si="88"/>
        <v>3.3333333333333335E-3</v>
      </c>
      <c r="P1425">
        <f t="shared" si="89"/>
        <v>100</v>
      </c>
      <c r="Q1425" t="s">
        <v>8323</v>
      </c>
      <c r="R1425" t="s">
        <v>8342</v>
      </c>
      <c r="S1425" s="13">
        <f t="shared" si="90"/>
        <v>42370.360312500001</v>
      </c>
      <c r="T1425" s="13">
        <f t="shared" si="91"/>
        <v>42340.360312500001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8">
        <f t="shared" si="88"/>
        <v>0.2036</v>
      </c>
      <c r="P1426">
        <f t="shared" si="89"/>
        <v>109.07</v>
      </c>
      <c r="Q1426" t="s">
        <v>8323</v>
      </c>
      <c r="R1426" t="s">
        <v>8342</v>
      </c>
      <c r="S1426" s="13">
        <f t="shared" si="90"/>
        <v>42689.759282407409</v>
      </c>
      <c r="T1426" s="13">
        <f t="shared" si="91"/>
        <v>42676.717615740738</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8">
        <f t="shared" si="88"/>
        <v>0</v>
      </c>
      <c r="P1427" t="e">
        <f t="shared" si="89"/>
        <v>#DIV/0!</v>
      </c>
      <c r="Q1427" t="s">
        <v>8323</v>
      </c>
      <c r="R1427" t="s">
        <v>8342</v>
      </c>
      <c r="S1427" s="13">
        <f t="shared" si="90"/>
        <v>42123.131469907406</v>
      </c>
      <c r="T1427" s="13">
        <f t="shared" si="91"/>
        <v>42093.131469907406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8">
        <f t="shared" si="88"/>
        <v>0</v>
      </c>
      <c r="P1428" t="e">
        <f t="shared" si="89"/>
        <v>#DIV/0!</v>
      </c>
      <c r="Q1428" t="s">
        <v>8323</v>
      </c>
      <c r="R1428" t="s">
        <v>8342</v>
      </c>
      <c r="S1428" s="13">
        <f t="shared" si="90"/>
        <v>42240.390277777777</v>
      </c>
      <c r="T1428" s="13">
        <f t="shared" si="91"/>
        <v>42180.390277777777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8">
        <f t="shared" si="88"/>
        <v>8.3799999999999999E-2</v>
      </c>
      <c r="P1429">
        <f t="shared" si="89"/>
        <v>104.75</v>
      </c>
      <c r="Q1429" t="s">
        <v>8323</v>
      </c>
      <c r="R1429" t="s">
        <v>8342</v>
      </c>
      <c r="S1429" s="13">
        <f t="shared" si="90"/>
        <v>42631.851678240739</v>
      </c>
      <c r="T1429" s="13">
        <f t="shared" si="91"/>
        <v>42601.851678240739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8">
        <f t="shared" si="88"/>
        <v>4.4999999999999998E-2</v>
      </c>
      <c r="P1430">
        <f t="shared" si="89"/>
        <v>15</v>
      </c>
      <c r="Q1430" t="s">
        <v>8323</v>
      </c>
      <c r="R1430" t="s">
        <v>8342</v>
      </c>
      <c r="S1430" s="13">
        <f t="shared" si="90"/>
        <v>42462.338159722218</v>
      </c>
      <c r="T1430" s="13">
        <f t="shared" si="91"/>
        <v>42432.379826388889</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8">
        <f t="shared" si="88"/>
        <v>0</v>
      </c>
      <c r="P1431" t="e">
        <f t="shared" si="89"/>
        <v>#DIV/0!</v>
      </c>
      <c r="Q1431" t="s">
        <v>8323</v>
      </c>
      <c r="R1431" t="s">
        <v>8342</v>
      </c>
      <c r="S1431" s="13">
        <f t="shared" si="90"/>
        <v>42104.060671296291</v>
      </c>
      <c r="T1431" s="13">
        <f t="shared" si="91"/>
        <v>42074.060671296291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8">
        <f t="shared" si="88"/>
        <v>8.0600000000000005E-2</v>
      </c>
      <c r="P1432">
        <f t="shared" si="89"/>
        <v>80.599999999999994</v>
      </c>
      <c r="Q1432" t="s">
        <v>8323</v>
      </c>
      <c r="R1432" t="s">
        <v>8342</v>
      </c>
      <c r="S1432" s="13">
        <f t="shared" si="90"/>
        <v>41992.813518518517</v>
      </c>
      <c r="T1432" s="13">
        <f t="shared" si="91"/>
        <v>41961.813518518517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8">
        <f t="shared" si="88"/>
        <v>0.31947058823529412</v>
      </c>
      <c r="P1433">
        <f t="shared" si="89"/>
        <v>115.55</v>
      </c>
      <c r="Q1433" t="s">
        <v>8323</v>
      </c>
      <c r="R1433" t="s">
        <v>8342</v>
      </c>
      <c r="S1433" s="13">
        <f t="shared" si="90"/>
        <v>42334.252500000002</v>
      </c>
      <c r="T1433" s="13">
        <f t="shared" si="91"/>
        <v>42304.210833333331</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8">
        <f t="shared" si="88"/>
        <v>0</v>
      </c>
      <c r="P1434" t="e">
        <f t="shared" si="89"/>
        <v>#DIV/0!</v>
      </c>
      <c r="Q1434" t="s">
        <v>8323</v>
      </c>
      <c r="R1434" t="s">
        <v>8342</v>
      </c>
      <c r="S1434" s="13">
        <f t="shared" si="90"/>
        <v>42205.780416666668</v>
      </c>
      <c r="T1434" s="13">
        <f t="shared" si="91"/>
        <v>42175.780416666668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8">
        <f t="shared" si="88"/>
        <v>6.7083333333333328E-2</v>
      </c>
      <c r="P1435">
        <f t="shared" si="89"/>
        <v>80.5</v>
      </c>
      <c r="Q1435" t="s">
        <v>8323</v>
      </c>
      <c r="R1435" t="s">
        <v>8342</v>
      </c>
      <c r="S1435" s="13">
        <f t="shared" si="90"/>
        <v>42714.458333333328</v>
      </c>
      <c r="T1435" s="13">
        <f t="shared" si="91"/>
        <v>42673.625868055555</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8">
        <f t="shared" si="88"/>
        <v>9.987804878048781E-2</v>
      </c>
      <c r="P1436">
        <f t="shared" si="89"/>
        <v>744.55</v>
      </c>
      <c r="Q1436" t="s">
        <v>8323</v>
      </c>
      <c r="R1436" t="s">
        <v>8342</v>
      </c>
      <c r="S1436" s="13">
        <f t="shared" si="90"/>
        <v>42163.625</v>
      </c>
      <c r="T1436" s="13">
        <f t="shared" si="91"/>
        <v>42142.767106481479</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8">
        <f t="shared" si="88"/>
        <v>1E-3</v>
      </c>
      <c r="P1437">
        <f t="shared" si="89"/>
        <v>7.5</v>
      </c>
      <c r="Q1437" t="s">
        <v>8323</v>
      </c>
      <c r="R1437" t="s">
        <v>8342</v>
      </c>
      <c r="S1437" s="13">
        <f t="shared" si="90"/>
        <v>42288.780324074076</v>
      </c>
      <c r="T1437" s="13">
        <f t="shared" si="91"/>
        <v>42258.780324074076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8">
        <f t="shared" si="88"/>
        <v>7.7000000000000002E-3</v>
      </c>
      <c r="P1438">
        <f t="shared" si="89"/>
        <v>38.5</v>
      </c>
      <c r="Q1438" t="s">
        <v>8323</v>
      </c>
      <c r="R1438" t="s">
        <v>8342</v>
      </c>
      <c r="S1438" s="13">
        <f t="shared" si="90"/>
        <v>42421.35019675926</v>
      </c>
      <c r="T1438" s="13">
        <f t="shared" si="91"/>
        <v>42391.35019675926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8">
        <f t="shared" si="88"/>
        <v>0.26900000000000002</v>
      </c>
      <c r="P1439">
        <f t="shared" si="89"/>
        <v>36.68</v>
      </c>
      <c r="Q1439" t="s">
        <v>8323</v>
      </c>
      <c r="R1439" t="s">
        <v>8342</v>
      </c>
      <c r="S1439" s="13">
        <f t="shared" si="90"/>
        <v>41833.207638888889</v>
      </c>
      <c r="T1439" s="13">
        <f t="shared" si="91"/>
        <v>41796.531701388885</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8">
        <f t="shared" si="88"/>
        <v>0.03</v>
      </c>
      <c r="P1440">
        <f t="shared" si="89"/>
        <v>75</v>
      </c>
      <c r="Q1440" t="s">
        <v>8323</v>
      </c>
      <c r="R1440" t="s">
        <v>8342</v>
      </c>
      <c r="S1440" s="13">
        <f t="shared" si="90"/>
        <v>42487.579861111109</v>
      </c>
      <c r="T1440" s="13">
        <f t="shared" si="91"/>
        <v>42457.871516203704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8">
        <f t="shared" si="88"/>
        <v>6.6055045871559637E-2</v>
      </c>
      <c r="P1441">
        <f t="shared" si="89"/>
        <v>30</v>
      </c>
      <c r="Q1441" t="s">
        <v>8323</v>
      </c>
      <c r="R1441" t="s">
        <v>8342</v>
      </c>
      <c r="S1441" s="13">
        <f t="shared" si="90"/>
        <v>42070.829872685179</v>
      </c>
      <c r="T1441" s="13">
        <f t="shared" si="91"/>
        <v>42040.829872685179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8">
        <f t="shared" si="88"/>
        <v>7.6923076923076926E-5</v>
      </c>
      <c r="P1442">
        <f t="shared" si="89"/>
        <v>1</v>
      </c>
      <c r="Q1442" t="s">
        <v>8323</v>
      </c>
      <c r="R1442" t="s">
        <v>8342</v>
      </c>
      <c r="S1442" s="13">
        <f t="shared" si="90"/>
        <v>42516.748414351852</v>
      </c>
      <c r="T1442" s="13">
        <f t="shared" si="91"/>
        <v>42486.748414351852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8">
        <f t="shared" si="88"/>
        <v>1.1222222222222222E-2</v>
      </c>
      <c r="P1443">
        <f t="shared" si="89"/>
        <v>673.33</v>
      </c>
      <c r="Q1443" t="s">
        <v>8323</v>
      </c>
      <c r="R1443" t="s">
        <v>8342</v>
      </c>
      <c r="S1443" s="13">
        <f t="shared" si="90"/>
        <v>42258.765844907408</v>
      </c>
      <c r="T1443" s="13">
        <f t="shared" si="91"/>
        <v>42198.765844907408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8">
        <f t="shared" si="88"/>
        <v>0</v>
      </c>
      <c r="P1444" t="e">
        <f t="shared" si="89"/>
        <v>#DIV/0!</v>
      </c>
      <c r="Q1444" t="s">
        <v>8323</v>
      </c>
      <c r="R1444" t="s">
        <v>8342</v>
      </c>
      <c r="S1444" s="13">
        <f t="shared" si="90"/>
        <v>42515.64534722222</v>
      </c>
      <c r="T1444" s="13">
        <f t="shared" si="91"/>
        <v>42485.64534722222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8">
        <f t="shared" si="88"/>
        <v>0</v>
      </c>
      <c r="P1445" t="e">
        <f t="shared" si="89"/>
        <v>#DIV/0!</v>
      </c>
      <c r="Q1445" t="s">
        <v>8323</v>
      </c>
      <c r="R1445" t="s">
        <v>8342</v>
      </c>
      <c r="S1445" s="13">
        <f t="shared" si="90"/>
        <v>42737.926030092596</v>
      </c>
      <c r="T1445" s="13">
        <f t="shared" si="91"/>
        <v>42707.926030092596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8">
        <f t="shared" si="88"/>
        <v>0</v>
      </c>
      <c r="P1446" t="e">
        <f t="shared" si="89"/>
        <v>#DIV/0!</v>
      </c>
      <c r="Q1446" t="s">
        <v>8323</v>
      </c>
      <c r="R1446" t="s">
        <v>8342</v>
      </c>
      <c r="S1446" s="13">
        <f t="shared" si="90"/>
        <v>42259.873402777783</v>
      </c>
      <c r="T1446" s="13">
        <f t="shared" si="91"/>
        <v>42199.873402777783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8">
        <f t="shared" si="88"/>
        <v>0</v>
      </c>
      <c r="P1447" t="e">
        <f t="shared" si="89"/>
        <v>#DIV/0!</v>
      </c>
      <c r="Q1447" t="s">
        <v>8323</v>
      </c>
      <c r="R1447" t="s">
        <v>8342</v>
      </c>
      <c r="S1447" s="13">
        <f t="shared" si="90"/>
        <v>42169.542303240742</v>
      </c>
      <c r="T1447" s="13">
        <f t="shared" si="91"/>
        <v>42139.542303240742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8">
        <f t="shared" si="88"/>
        <v>0</v>
      </c>
      <c r="P1448" t="e">
        <f t="shared" si="89"/>
        <v>#DIV/0!</v>
      </c>
      <c r="Q1448" t="s">
        <v>8323</v>
      </c>
      <c r="R1448" t="s">
        <v>8342</v>
      </c>
      <c r="S1448" s="13">
        <f t="shared" si="90"/>
        <v>42481.447662037041</v>
      </c>
      <c r="T1448" s="13">
        <f t="shared" si="91"/>
        <v>42461.447662037041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8">
        <f t="shared" si="88"/>
        <v>1.4999999999999999E-4</v>
      </c>
      <c r="P1449">
        <f t="shared" si="89"/>
        <v>25</v>
      </c>
      <c r="Q1449" t="s">
        <v>8323</v>
      </c>
      <c r="R1449" t="s">
        <v>8342</v>
      </c>
      <c r="S1449" s="13">
        <f t="shared" si="90"/>
        <v>42559.730717592596</v>
      </c>
      <c r="T1449" s="13">
        <f t="shared" si="91"/>
        <v>42529.730717592596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8">
        <f t="shared" si="88"/>
        <v>0</v>
      </c>
      <c r="P1450" t="e">
        <f t="shared" si="89"/>
        <v>#DIV/0!</v>
      </c>
      <c r="Q1450" t="s">
        <v>8323</v>
      </c>
      <c r="R1450" t="s">
        <v>8342</v>
      </c>
      <c r="S1450" s="13">
        <f t="shared" si="90"/>
        <v>42146.225694444445</v>
      </c>
      <c r="T1450" s="13">
        <f t="shared" si="91"/>
        <v>42115.936550925922</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8">
        <f t="shared" si="88"/>
        <v>0</v>
      </c>
      <c r="P1451" t="e">
        <f t="shared" si="89"/>
        <v>#DIV/0!</v>
      </c>
      <c r="Q1451" t="s">
        <v>8323</v>
      </c>
      <c r="R1451" t="s">
        <v>8342</v>
      </c>
      <c r="S1451" s="13">
        <f t="shared" si="90"/>
        <v>42134.811400462961</v>
      </c>
      <c r="T1451" s="13">
        <f t="shared" si="91"/>
        <v>42086.811400462961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8">
        <f t="shared" si="88"/>
        <v>1.0000000000000001E-5</v>
      </c>
      <c r="P1452">
        <f t="shared" si="89"/>
        <v>1</v>
      </c>
      <c r="Q1452" t="s">
        <v>8323</v>
      </c>
      <c r="R1452" t="s">
        <v>8342</v>
      </c>
      <c r="S1452" s="13">
        <f t="shared" si="90"/>
        <v>42420.171261574069</v>
      </c>
      <c r="T1452" s="13">
        <f t="shared" si="91"/>
        <v>42390.171261574069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8">
        <f t="shared" si="88"/>
        <v>1.0554089709762533E-4</v>
      </c>
      <c r="P1453">
        <f t="shared" si="89"/>
        <v>1</v>
      </c>
      <c r="Q1453" t="s">
        <v>8323</v>
      </c>
      <c r="R1453" t="s">
        <v>8342</v>
      </c>
      <c r="S1453" s="13">
        <f t="shared" si="90"/>
        <v>41962.00068287037</v>
      </c>
      <c r="T1453" s="13">
        <f t="shared" si="91"/>
        <v>41931.959016203706</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8">
        <f t="shared" si="88"/>
        <v>0</v>
      </c>
      <c r="P1454" t="e">
        <f t="shared" si="89"/>
        <v>#DIV/0!</v>
      </c>
      <c r="Q1454" t="s">
        <v>8323</v>
      </c>
      <c r="R1454" t="s">
        <v>8342</v>
      </c>
      <c r="S1454" s="13">
        <f t="shared" si="90"/>
        <v>41848.703275462962</v>
      </c>
      <c r="T1454" s="13">
        <f t="shared" si="91"/>
        <v>41818.703275462962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8">
        <f t="shared" si="88"/>
        <v>0</v>
      </c>
      <c r="P1455" t="e">
        <f t="shared" si="89"/>
        <v>#DIV/0!</v>
      </c>
      <c r="Q1455" t="s">
        <v>8323</v>
      </c>
      <c r="R1455" t="s">
        <v>8342</v>
      </c>
      <c r="S1455" s="13">
        <f t="shared" si="90"/>
        <v>42840.654479166667</v>
      </c>
      <c r="T1455" s="13">
        <f t="shared" si="91"/>
        <v>42795.696145833332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8">
        <f t="shared" si="88"/>
        <v>8.5714285714285719E-3</v>
      </c>
      <c r="P1456">
        <f t="shared" si="89"/>
        <v>15</v>
      </c>
      <c r="Q1456" t="s">
        <v>8323</v>
      </c>
      <c r="R1456" t="s">
        <v>8342</v>
      </c>
      <c r="S1456" s="13">
        <f t="shared" si="90"/>
        <v>42484.915972222225</v>
      </c>
      <c r="T1456" s="13">
        <f t="shared" si="91"/>
        <v>42463.866666666669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8">
        <f t="shared" si="88"/>
        <v>0.105</v>
      </c>
      <c r="P1457">
        <f t="shared" si="89"/>
        <v>225</v>
      </c>
      <c r="Q1457" t="s">
        <v>8323</v>
      </c>
      <c r="R1457" t="s">
        <v>8342</v>
      </c>
      <c r="S1457" s="13">
        <f t="shared" si="90"/>
        <v>41887.568749999999</v>
      </c>
      <c r="T1457" s="13">
        <f t="shared" si="91"/>
        <v>41832.672685185185</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8">
        <f t="shared" si="88"/>
        <v>2.9000000000000001E-2</v>
      </c>
      <c r="P1458">
        <f t="shared" si="89"/>
        <v>48.33</v>
      </c>
      <c r="Q1458" t="s">
        <v>8323</v>
      </c>
      <c r="R1458" t="s">
        <v>8342</v>
      </c>
      <c r="S1458" s="13">
        <f t="shared" si="90"/>
        <v>42738.668576388889</v>
      </c>
      <c r="T1458" s="13">
        <f t="shared" si="91"/>
        <v>42708.668576388889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8">
        <f t="shared" si="88"/>
        <v>0</v>
      </c>
      <c r="P1459" t="e">
        <f t="shared" si="89"/>
        <v>#DIV/0!</v>
      </c>
      <c r="Q1459" t="s">
        <v>8323</v>
      </c>
      <c r="R1459" t="s">
        <v>8342</v>
      </c>
      <c r="S1459" s="13">
        <f t="shared" si="90"/>
        <v>42319.938009259262</v>
      </c>
      <c r="T1459" s="13">
        <f t="shared" si="91"/>
        <v>42289.89634259259</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8">
        <f t="shared" si="88"/>
        <v>0</v>
      </c>
      <c r="P1460" t="e">
        <f t="shared" si="89"/>
        <v>#DIV/0!</v>
      </c>
      <c r="Q1460" t="s">
        <v>8323</v>
      </c>
      <c r="R1460" t="s">
        <v>8342</v>
      </c>
      <c r="S1460" s="13">
        <f t="shared" si="90"/>
        <v>41862.166666666664</v>
      </c>
      <c r="T1460" s="13">
        <f t="shared" si="91"/>
        <v>41831.705555555556</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8">
        <f t="shared" si="88"/>
        <v>0</v>
      </c>
      <c r="P1461" t="e">
        <f t="shared" si="89"/>
        <v>#DIV/0!</v>
      </c>
      <c r="Q1461" t="s">
        <v>8323</v>
      </c>
      <c r="R1461" t="s">
        <v>8342</v>
      </c>
      <c r="S1461" s="13">
        <f t="shared" si="90"/>
        <v>42340.725694444445</v>
      </c>
      <c r="T1461" s="13">
        <f t="shared" si="91"/>
        <v>42312.204814814817</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8">
        <f t="shared" si="88"/>
        <v>0</v>
      </c>
      <c r="P1462" t="e">
        <f t="shared" si="89"/>
        <v>#DIV/0!</v>
      </c>
      <c r="Q1462" t="s">
        <v>8323</v>
      </c>
      <c r="R1462" t="s">
        <v>8342</v>
      </c>
      <c r="S1462" s="13">
        <f t="shared" si="90"/>
        <v>41973.989583333328</v>
      </c>
      <c r="T1462" s="13">
        <f t="shared" si="91"/>
        <v>41915.896967592591</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8">
        <f t="shared" si="88"/>
        <v>1.012446</v>
      </c>
      <c r="P1463">
        <f t="shared" si="89"/>
        <v>44.67</v>
      </c>
      <c r="Q1463" t="s">
        <v>8323</v>
      </c>
      <c r="R1463" t="s">
        <v>8343</v>
      </c>
      <c r="S1463" s="13">
        <f t="shared" si="90"/>
        <v>41933</v>
      </c>
      <c r="T1463" s="13">
        <f t="shared" si="91"/>
        <v>41899.645300925928</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8">
        <f t="shared" si="88"/>
        <v>1.085175</v>
      </c>
      <c r="P1464">
        <f t="shared" si="89"/>
        <v>28.94</v>
      </c>
      <c r="Q1464" t="s">
        <v>8323</v>
      </c>
      <c r="R1464" t="s">
        <v>8343</v>
      </c>
      <c r="S1464" s="13">
        <f t="shared" si="90"/>
        <v>41374.662858796299</v>
      </c>
      <c r="T1464" s="13">
        <f t="shared" si="91"/>
        <v>41344.662858796299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8">
        <f t="shared" si="88"/>
        <v>1.4766666666666666</v>
      </c>
      <c r="P1465">
        <f t="shared" si="89"/>
        <v>35.44</v>
      </c>
      <c r="Q1465" t="s">
        <v>8323</v>
      </c>
      <c r="R1465" t="s">
        <v>8343</v>
      </c>
      <c r="S1465" s="13">
        <f t="shared" si="90"/>
        <v>41371.869652777779</v>
      </c>
      <c r="T1465" s="13">
        <f t="shared" si="91"/>
        <v>41326.911319444444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8">
        <f t="shared" si="88"/>
        <v>1.6319999999999999</v>
      </c>
      <c r="P1466">
        <f t="shared" si="89"/>
        <v>34.869999999999997</v>
      </c>
      <c r="Q1466" t="s">
        <v>8323</v>
      </c>
      <c r="R1466" t="s">
        <v>8343</v>
      </c>
      <c r="S1466" s="13">
        <f t="shared" si="90"/>
        <v>41321.661550925928</v>
      </c>
      <c r="T1466" s="13">
        <f t="shared" si="91"/>
        <v>41291.661550925928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8">
        <f t="shared" si="88"/>
        <v>4.5641449999999999</v>
      </c>
      <c r="P1467">
        <f t="shared" si="89"/>
        <v>52.62</v>
      </c>
      <c r="Q1467" t="s">
        <v>8323</v>
      </c>
      <c r="R1467" t="s">
        <v>8343</v>
      </c>
      <c r="S1467" s="13">
        <f t="shared" si="90"/>
        <v>40990.125</v>
      </c>
      <c r="T1467" s="13">
        <f t="shared" si="91"/>
        <v>40959.734398148146</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8">
        <f t="shared" si="88"/>
        <v>1.0787731249999999</v>
      </c>
      <c r="P1468">
        <f t="shared" si="89"/>
        <v>69.599999999999994</v>
      </c>
      <c r="Q1468" t="s">
        <v>8323</v>
      </c>
      <c r="R1468" t="s">
        <v>8343</v>
      </c>
      <c r="S1468" s="13">
        <f t="shared" si="90"/>
        <v>42381.208333333328</v>
      </c>
      <c r="T1468" s="13">
        <f t="shared" si="91"/>
        <v>42340.172060185185</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8">
        <f t="shared" si="88"/>
        <v>1.1508</v>
      </c>
      <c r="P1469">
        <f t="shared" si="89"/>
        <v>76.72</v>
      </c>
      <c r="Q1469" t="s">
        <v>8323</v>
      </c>
      <c r="R1469" t="s">
        <v>8343</v>
      </c>
      <c r="S1469" s="13">
        <f t="shared" si="90"/>
        <v>40993.760243055556</v>
      </c>
      <c r="T1469" s="13">
        <f t="shared" si="91"/>
        <v>40933.80190972222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8">
        <f t="shared" si="88"/>
        <v>1.0236842105263158</v>
      </c>
      <c r="P1470">
        <f t="shared" si="89"/>
        <v>33.19</v>
      </c>
      <c r="Q1470" t="s">
        <v>8323</v>
      </c>
      <c r="R1470" t="s">
        <v>8343</v>
      </c>
      <c r="S1470" s="13">
        <f t="shared" si="90"/>
        <v>40706.014456018522</v>
      </c>
      <c r="T1470" s="13">
        <f t="shared" si="91"/>
        <v>40646.014456018522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8">
        <f t="shared" si="88"/>
        <v>1.0842485875706214</v>
      </c>
      <c r="P1471">
        <f t="shared" si="89"/>
        <v>149.46</v>
      </c>
      <c r="Q1471" t="s">
        <v>8323</v>
      </c>
      <c r="R1471" t="s">
        <v>8343</v>
      </c>
      <c r="S1471" s="13">
        <f t="shared" si="90"/>
        <v>41320.598483796297</v>
      </c>
      <c r="T1471" s="13">
        <f t="shared" si="91"/>
        <v>41290.598483796297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8">
        <f t="shared" si="88"/>
        <v>1.2513333333333334</v>
      </c>
      <c r="P1472">
        <f t="shared" si="89"/>
        <v>23.17</v>
      </c>
      <c r="Q1472" t="s">
        <v>8323</v>
      </c>
      <c r="R1472" t="s">
        <v>8343</v>
      </c>
      <c r="S1472" s="13">
        <f t="shared" si="90"/>
        <v>41271.827118055553</v>
      </c>
      <c r="T1472" s="13">
        <f t="shared" si="91"/>
        <v>41250.827118055553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8">
        <f t="shared" si="88"/>
        <v>1.03840625</v>
      </c>
      <c r="P1473">
        <f t="shared" si="89"/>
        <v>96.88</v>
      </c>
      <c r="Q1473" t="s">
        <v>8323</v>
      </c>
      <c r="R1473" t="s">
        <v>8343</v>
      </c>
      <c r="S1473" s="13">
        <f t="shared" si="90"/>
        <v>42103.957569444443</v>
      </c>
      <c r="T1473" s="13">
        <f t="shared" si="91"/>
        <v>42073.957569444443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8">
        <f t="shared" si="88"/>
        <v>1.3870400000000001</v>
      </c>
      <c r="P1474">
        <f t="shared" si="89"/>
        <v>103.2</v>
      </c>
      <c r="Q1474" t="s">
        <v>8323</v>
      </c>
      <c r="R1474" t="s">
        <v>8343</v>
      </c>
      <c r="S1474" s="13">
        <f t="shared" si="90"/>
        <v>41563.542858796296</v>
      </c>
      <c r="T1474" s="13">
        <f t="shared" si="91"/>
        <v>41533.542858796296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8">
        <f t="shared" ref="O1475:O1538" si="92">E1475/D1475</f>
        <v>1.20516</v>
      </c>
      <c r="P1475">
        <f t="shared" ref="P1475:P1538" si="93">ROUND((E1475/L1475),2)</f>
        <v>38.46</v>
      </c>
      <c r="Q1475" t="s">
        <v>8323</v>
      </c>
      <c r="R1475" t="s">
        <v>8343</v>
      </c>
      <c r="S1475" s="13">
        <f t="shared" ref="S1475:S1538" si="94">(((I1475/60)/60)/24)+DATE(1970,1,1)</f>
        <v>40969.979618055557</v>
      </c>
      <c r="T1475" s="13">
        <f t="shared" ref="T1475:T1538" si="95">(((J1475/60)/60)/24)+DATE(1970,1,1)</f>
        <v>40939.979618055557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8">
        <f t="shared" si="92"/>
        <v>1.1226666666666667</v>
      </c>
      <c r="P1476">
        <f t="shared" si="93"/>
        <v>44.32</v>
      </c>
      <c r="Q1476" t="s">
        <v>8323</v>
      </c>
      <c r="R1476" t="s">
        <v>8343</v>
      </c>
      <c r="S1476" s="13">
        <f t="shared" si="94"/>
        <v>41530.727916666663</v>
      </c>
      <c r="T1476" s="13">
        <f t="shared" si="95"/>
        <v>41500.727916666663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8">
        <f t="shared" si="92"/>
        <v>1.8866966666666667</v>
      </c>
      <c r="P1477">
        <f t="shared" si="93"/>
        <v>64.17</v>
      </c>
      <c r="Q1477" t="s">
        <v>8323</v>
      </c>
      <c r="R1477" t="s">
        <v>8343</v>
      </c>
      <c r="S1477" s="13">
        <f t="shared" si="94"/>
        <v>41993.207638888889</v>
      </c>
      <c r="T1477" s="13">
        <f t="shared" si="95"/>
        <v>41960.722951388889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8">
        <f t="shared" si="92"/>
        <v>6.6155466666666669</v>
      </c>
      <c r="P1478">
        <f t="shared" si="93"/>
        <v>43.33</v>
      </c>
      <c r="Q1478" t="s">
        <v>8323</v>
      </c>
      <c r="R1478" t="s">
        <v>8343</v>
      </c>
      <c r="S1478" s="13">
        <f t="shared" si="94"/>
        <v>40796.041921296295</v>
      </c>
      <c r="T1478" s="13">
        <f t="shared" si="95"/>
        <v>40766.041921296295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8">
        <f t="shared" si="92"/>
        <v>1.1131</v>
      </c>
      <c r="P1479">
        <f t="shared" si="93"/>
        <v>90.5</v>
      </c>
      <c r="Q1479" t="s">
        <v>8323</v>
      </c>
      <c r="R1479" t="s">
        <v>8343</v>
      </c>
      <c r="S1479" s="13">
        <f t="shared" si="94"/>
        <v>40900.125</v>
      </c>
      <c r="T1479" s="13">
        <f t="shared" si="95"/>
        <v>40840.615787037037</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8">
        <f t="shared" si="92"/>
        <v>11.8161422</v>
      </c>
      <c r="P1480">
        <f t="shared" si="93"/>
        <v>29.19</v>
      </c>
      <c r="Q1480" t="s">
        <v>8323</v>
      </c>
      <c r="R1480" t="s">
        <v>8343</v>
      </c>
      <c r="S1480" s="13">
        <f t="shared" si="94"/>
        <v>41408.871678240743</v>
      </c>
      <c r="T1480" s="13">
        <f t="shared" si="95"/>
        <v>41394.871678240743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8">
        <f t="shared" si="92"/>
        <v>1.37375</v>
      </c>
      <c r="P1481">
        <f t="shared" si="93"/>
        <v>30.96</v>
      </c>
      <c r="Q1481" t="s">
        <v>8323</v>
      </c>
      <c r="R1481" t="s">
        <v>8343</v>
      </c>
      <c r="S1481" s="13">
        <f t="shared" si="94"/>
        <v>41769.165972222225</v>
      </c>
      <c r="T1481" s="13">
        <f t="shared" si="95"/>
        <v>41754.745243055557</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8">
        <f t="shared" si="92"/>
        <v>1.170404</v>
      </c>
      <c r="P1482">
        <f t="shared" si="93"/>
        <v>92.16</v>
      </c>
      <c r="Q1482" t="s">
        <v>8323</v>
      </c>
      <c r="R1482" t="s">
        <v>8343</v>
      </c>
      <c r="S1482" s="13">
        <f t="shared" si="94"/>
        <v>41481.708333333336</v>
      </c>
      <c r="T1482" s="13">
        <f t="shared" si="95"/>
        <v>41464.934016203704</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8">
        <f t="shared" si="92"/>
        <v>2.1000000000000001E-2</v>
      </c>
      <c r="P1483">
        <f t="shared" si="93"/>
        <v>17.5</v>
      </c>
      <c r="Q1483" t="s">
        <v>8323</v>
      </c>
      <c r="R1483" t="s">
        <v>8325</v>
      </c>
      <c r="S1483" s="13">
        <f t="shared" si="94"/>
        <v>41580.922974537039</v>
      </c>
      <c r="T1483" s="13">
        <f t="shared" si="95"/>
        <v>41550.922974537039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8">
        <f t="shared" si="92"/>
        <v>1E-3</v>
      </c>
      <c r="P1484">
        <f t="shared" si="93"/>
        <v>5</v>
      </c>
      <c r="Q1484" t="s">
        <v>8323</v>
      </c>
      <c r="R1484" t="s">
        <v>8325</v>
      </c>
      <c r="S1484" s="13">
        <f t="shared" si="94"/>
        <v>41159.32708333333</v>
      </c>
      <c r="T1484" s="13">
        <f t="shared" si="95"/>
        <v>41136.85805555556</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8">
        <f t="shared" si="92"/>
        <v>7.1428571428571426E-3</v>
      </c>
      <c r="P1485">
        <f t="shared" si="93"/>
        <v>25</v>
      </c>
      <c r="Q1485" t="s">
        <v>8323</v>
      </c>
      <c r="R1485" t="s">
        <v>8325</v>
      </c>
      <c r="S1485" s="13">
        <f t="shared" si="94"/>
        <v>42573.192997685182</v>
      </c>
      <c r="T1485" s="13">
        <f t="shared" si="95"/>
        <v>42548.192997685182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8">
        <f t="shared" si="92"/>
        <v>0</v>
      </c>
      <c r="P1486" t="e">
        <f t="shared" si="93"/>
        <v>#DIV/0!</v>
      </c>
      <c r="Q1486" t="s">
        <v>8323</v>
      </c>
      <c r="R1486" t="s">
        <v>8325</v>
      </c>
      <c r="S1486" s="13">
        <f t="shared" si="94"/>
        <v>41111.618750000001</v>
      </c>
      <c r="T1486" s="13">
        <f t="shared" si="95"/>
        <v>41053.200960648144</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8">
        <f t="shared" si="92"/>
        <v>2.2388059701492536E-2</v>
      </c>
      <c r="P1487">
        <f t="shared" si="93"/>
        <v>50</v>
      </c>
      <c r="Q1487" t="s">
        <v>8323</v>
      </c>
      <c r="R1487" t="s">
        <v>8325</v>
      </c>
      <c r="S1487" s="13">
        <f t="shared" si="94"/>
        <v>42175.795983796299</v>
      </c>
      <c r="T1487" s="13">
        <f t="shared" si="95"/>
        <v>42130.795983796299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8">
        <f t="shared" si="92"/>
        <v>2.3999999999999998E-3</v>
      </c>
      <c r="P1488">
        <f t="shared" si="93"/>
        <v>16</v>
      </c>
      <c r="Q1488" t="s">
        <v>8323</v>
      </c>
      <c r="R1488" t="s">
        <v>8325</v>
      </c>
      <c r="S1488" s="13">
        <f t="shared" si="94"/>
        <v>42062.168530092589</v>
      </c>
      <c r="T1488" s="13">
        <f t="shared" si="95"/>
        <v>42032.168530092589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8">
        <f t="shared" si="92"/>
        <v>0</v>
      </c>
      <c r="P1489" t="e">
        <f t="shared" si="93"/>
        <v>#DIV/0!</v>
      </c>
      <c r="Q1489" t="s">
        <v>8323</v>
      </c>
      <c r="R1489" t="s">
        <v>8325</v>
      </c>
      <c r="S1489" s="13">
        <f t="shared" si="94"/>
        <v>42584.917488425926</v>
      </c>
      <c r="T1489" s="13">
        <f t="shared" si="95"/>
        <v>42554.917488425926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8">
        <f t="shared" si="92"/>
        <v>2.4E-2</v>
      </c>
      <c r="P1490">
        <f t="shared" si="93"/>
        <v>60</v>
      </c>
      <c r="Q1490" t="s">
        <v>8323</v>
      </c>
      <c r="R1490" t="s">
        <v>8325</v>
      </c>
      <c r="S1490" s="13">
        <f t="shared" si="94"/>
        <v>41644.563194444447</v>
      </c>
      <c r="T1490" s="13">
        <f t="shared" si="95"/>
        <v>41614.563194444447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8">
        <f t="shared" si="92"/>
        <v>0</v>
      </c>
      <c r="P1491" t="e">
        <f t="shared" si="93"/>
        <v>#DIV/0!</v>
      </c>
      <c r="Q1491" t="s">
        <v>8323</v>
      </c>
      <c r="R1491" t="s">
        <v>8325</v>
      </c>
      <c r="S1491" s="13">
        <f t="shared" si="94"/>
        <v>41228.653379629628</v>
      </c>
      <c r="T1491" s="13">
        <f t="shared" si="95"/>
        <v>41198.611712962964</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8">
        <f t="shared" si="92"/>
        <v>0.30862068965517242</v>
      </c>
      <c r="P1492">
        <f t="shared" si="93"/>
        <v>47.11</v>
      </c>
      <c r="Q1492" t="s">
        <v>8323</v>
      </c>
      <c r="R1492" t="s">
        <v>8325</v>
      </c>
      <c r="S1492" s="13">
        <f t="shared" si="94"/>
        <v>41549.561041666668</v>
      </c>
      <c r="T1492" s="13">
        <f t="shared" si="95"/>
        <v>41520.561041666668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8">
        <f t="shared" si="92"/>
        <v>8.3333333333333329E-2</v>
      </c>
      <c r="P1493">
        <f t="shared" si="93"/>
        <v>100</v>
      </c>
      <c r="Q1493" t="s">
        <v>8323</v>
      </c>
      <c r="R1493" t="s">
        <v>8325</v>
      </c>
      <c r="S1493" s="13">
        <f t="shared" si="94"/>
        <v>42050.651388888888</v>
      </c>
      <c r="T1493" s="13">
        <f t="shared" si="95"/>
        <v>41991.713460648149</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8">
        <f t="shared" si="92"/>
        <v>7.4999999999999997E-3</v>
      </c>
      <c r="P1494">
        <f t="shared" si="93"/>
        <v>15</v>
      </c>
      <c r="Q1494" t="s">
        <v>8323</v>
      </c>
      <c r="R1494" t="s">
        <v>8325</v>
      </c>
      <c r="S1494" s="13">
        <f t="shared" si="94"/>
        <v>40712.884791666671</v>
      </c>
      <c r="T1494" s="13">
        <f t="shared" si="95"/>
        <v>40682.884791666671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8">
        <f t="shared" si="92"/>
        <v>0</v>
      </c>
      <c r="P1495" t="e">
        <f t="shared" si="93"/>
        <v>#DIV/0!</v>
      </c>
      <c r="Q1495" t="s">
        <v>8323</v>
      </c>
      <c r="R1495" t="s">
        <v>8325</v>
      </c>
      <c r="S1495" s="13">
        <f t="shared" si="94"/>
        <v>41441.866608796299</v>
      </c>
      <c r="T1495" s="13">
        <f t="shared" si="95"/>
        <v>41411.866608796299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8">
        <f t="shared" si="92"/>
        <v>8.8999999999999996E-2</v>
      </c>
      <c r="P1496">
        <f t="shared" si="93"/>
        <v>40.450000000000003</v>
      </c>
      <c r="Q1496" t="s">
        <v>8323</v>
      </c>
      <c r="R1496" t="s">
        <v>8325</v>
      </c>
      <c r="S1496" s="13">
        <f t="shared" si="94"/>
        <v>42097.651388888888</v>
      </c>
      <c r="T1496" s="13">
        <f t="shared" si="95"/>
        <v>42067.722372685181</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8">
        <f t="shared" si="92"/>
        <v>0</v>
      </c>
      <c r="P1497" t="e">
        <f t="shared" si="93"/>
        <v>#DIV/0!</v>
      </c>
      <c r="Q1497" t="s">
        <v>8323</v>
      </c>
      <c r="R1497" t="s">
        <v>8325</v>
      </c>
      <c r="S1497" s="13">
        <f t="shared" si="94"/>
        <v>40782.789710648147</v>
      </c>
      <c r="T1497" s="13">
        <f t="shared" si="95"/>
        <v>40752.789710648147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8">
        <f t="shared" si="92"/>
        <v>0</v>
      </c>
      <c r="P1498" t="e">
        <f t="shared" si="93"/>
        <v>#DIV/0!</v>
      </c>
      <c r="Q1498" t="s">
        <v>8323</v>
      </c>
      <c r="R1498" t="s">
        <v>8325</v>
      </c>
      <c r="S1498" s="13">
        <f t="shared" si="94"/>
        <v>41898.475219907406</v>
      </c>
      <c r="T1498" s="13">
        <f t="shared" si="95"/>
        <v>41838.475219907406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8">
        <f t="shared" si="92"/>
        <v>6.666666666666667E-5</v>
      </c>
      <c r="P1499">
        <f t="shared" si="93"/>
        <v>1</v>
      </c>
      <c r="Q1499" t="s">
        <v>8323</v>
      </c>
      <c r="R1499" t="s">
        <v>8325</v>
      </c>
      <c r="S1499" s="13">
        <f t="shared" si="94"/>
        <v>41486.821527777778</v>
      </c>
      <c r="T1499" s="13">
        <f t="shared" si="95"/>
        <v>41444.64261574074</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8">
        <f t="shared" si="92"/>
        <v>1.9E-2</v>
      </c>
      <c r="P1500">
        <f t="shared" si="93"/>
        <v>19</v>
      </c>
      <c r="Q1500" t="s">
        <v>8323</v>
      </c>
      <c r="R1500" t="s">
        <v>8325</v>
      </c>
      <c r="S1500" s="13">
        <f t="shared" si="94"/>
        <v>41885.983541666668</v>
      </c>
      <c r="T1500" s="13">
        <f t="shared" si="95"/>
        <v>41840.983541666668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8">
        <f t="shared" si="92"/>
        <v>2.5000000000000001E-3</v>
      </c>
      <c r="P1501">
        <f t="shared" si="93"/>
        <v>5</v>
      </c>
      <c r="Q1501" t="s">
        <v>8323</v>
      </c>
      <c r="R1501" t="s">
        <v>8325</v>
      </c>
      <c r="S1501" s="13">
        <f t="shared" si="94"/>
        <v>42587.007326388892</v>
      </c>
      <c r="T1501" s="13">
        <f t="shared" si="95"/>
        <v>42527.007326388892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8">
        <f t="shared" si="92"/>
        <v>0.25035714285714283</v>
      </c>
      <c r="P1502">
        <f t="shared" si="93"/>
        <v>46.73</v>
      </c>
      <c r="Q1502" t="s">
        <v>8323</v>
      </c>
      <c r="R1502" t="s">
        <v>8325</v>
      </c>
      <c r="S1502" s="13">
        <f t="shared" si="94"/>
        <v>41395.904594907406</v>
      </c>
      <c r="T1502" s="13">
        <f t="shared" si="95"/>
        <v>41365.904594907406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8">
        <f t="shared" si="92"/>
        <v>1.6633076923076924</v>
      </c>
      <c r="P1503">
        <f t="shared" si="93"/>
        <v>97.73</v>
      </c>
      <c r="Q1503" t="s">
        <v>8339</v>
      </c>
      <c r="R1503" t="s">
        <v>8340</v>
      </c>
      <c r="S1503" s="13">
        <f t="shared" si="94"/>
        <v>42193.583599537036</v>
      </c>
      <c r="T1503" s="13">
        <f t="shared" si="95"/>
        <v>42163.583599537036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8">
        <f t="shared" si="92"/>
        <v>1.0144545454545455</v>
      </c>
      <c r="P1504">
        <f t="shared" si="93"/>
        <v>67.84</v>
      </c>
      <c r="Q1504" t="s">
        <v>8339</v>
      </c>
      <c r="R1504" t="s">
        <v>8340</v>
      </c>
      <c r="S1504" s="13">
        <f t="shared" si="94"/>
        <v>42454.916666666672</v>
      </c>
      <c r="T1504" s="13">
        <f t="shared" si="95"/>
        <v>42426.542592592596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8">
        <f t="shared" si="92"/>
        <v>1.0789146666666667</v>
      </c>
      <c r="P1505">
        <f t="shared" si="93"/>
        <v>56.98</v>
      </c>
      <c r="Q1505" t="s">
        <v>8339</v>
      </c>
      <c r="R1505" t="s">
        <v>8340</v>
      </c>
      <c r="S1505" s="13">
        <f t="shared" si="94"/>
        <v>42666.347233796296</v>
      </c>
      <c r="T1505" s="13">
        <f t="shared" si="95"/>
        <v>42606.347233796296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8">
        <f t="shared" si="92"/>
        <v>2.7793846153846156</v>
      </c>
      <c r="P1506">
        <f t="shared" si="93"/>
        <v>67.16</v>
      </c>
      <c r="Q1506" t="s">
        <v>8339</v>
      </c>
      <c r="R1506" t="s">
        <v>8340</v>
      </c>
      <c r="S1506" s="13">
        <f t="shared" si="94"/>
        <v>41800.356249999997</v>
      </c>
      <c r="T1506" s="13">
        <f t="shared" si="95"/>
        <v>41772.657685185186</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8">
        <f t="shared" si="92"/>
        <v>1.0358125</v>
      </c>
      <c r="P1507">
        <f t="shared" si="93"/>
        <v>48.04</v>
      </c>
      <c r="Q1507" t="s">
        <v>8339</v>
      </c>
      <c r="R1507" t="s">
        <v>8340</v>
      </c>
      <c r="S1507" s="13">
        <f t="shared" si="94"/>
        <v>42451.834027777775</v>
      </c>
      <c r="T1507" s="13">
        <f t="shared" si="95"/>
        <v>42414.44332175926</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8">
        <f t="shared" si="92"/>
        <v>1.1140000000000001</v>
      </c>
      <c r="P1508">
        <f t="shared" si="93"/>
        <v>38.86</v>
      </c>
      <c r="Q1508" t="s">
        <v>8339</v>
      </c>
      <c r="R1508" t="s">
        <v>8340</v>
      </c>
      <c r="S1508" s="13">
        <f t="shared" si="94"/>
        <v>41844.785925925928</v>
      </c>
      <c r="T1508" s="13">
        <f t="shared" si="95"/>
        <v>41814.785925925928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8">
        <f t="shared" si="92"/>
        <v>2.15</v>
      </c>
      <c r="P1509">
        <f t="shared" si="93"/>
        <v>78.180000000000007</v>
      </c>
      <c r="Q1509" t="s">
        <v>8339</v>
      </c>
      <c r="R1509" t="s">
        <v>8340</v>
      </c>
      <c r="S1509" s="13">
        <f t="shared" si="94"/>
        <v>40313.340277777781</v>
      </c>
      <c r="T1509" s="13">
        <f t="shared" si="95"/>
        <v>40254.450335648151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8">
        <f t="shared" si="92"/>
        <v>1.1076216216216217</v>
      </c>
      <c r="P1510">
        <f t="shared" si="93"/>
        <v>97.11</v>
      </c>
      <c r="Q1510" t="s">
        <v>8339</v>
      </c>
      <c r="R1510" t="s">
        <v>8340</v>
      </c>
      <c r="S1510" s="13">
        <f t="shared" si="94"/>
        <v>41817.614363425928</v>
      </c>
      <c r="T1510" s="13">
        <f t="shared" si="95"/>
        <v>41786.614363425928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8">
        <f t="shared" si="92"/>
        <v>1.2364125714285714</v>
      </c>
      <c r="P1511">
        <f t="shared" si="93"/>
        <v>110.39</v>
      </c>
      <c r="Q1511" t="s">
        <v>8339</v>
      </c>
      <c r="R1511" t="s">
        <v>8340</v>
      </c>
      <c r="S1511" s="13">
        <f t="shared" si="94"/>
        <v>42780.957638888889</v>
      </c>
      <c r="T1511" s="13">
        <f t="shared" si="95"/>
        <v>42751.533391203702</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8">
        <f t="shared" si="92"/>
        <v>1.0103500000000001</v>
      </c>
      <c r="P1512">
        <f t="shared" si="93"/>
        <v>39.92</v>
      </c>
      <c r="Q1512" t="s">
        <v>8339</v>
      </c>
      <c r="R1512" t="s">
        <v>8340</v>
      </c>
      <c r="S1512" s="13">
        <f t="shared" si="94"/>
        <v>41839.385162037033</v>
      </c>
      <c r="T1512" s="13">
        <f t="shared" si="95"/>
        <v>41809.385162037033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8">
        <f t="shared" si="92"/>
        <v>1.1179285714285714</v>
      </c>
      <c r="P1513">
        <f t="shared" si="93"/>
        <v>75.98</v>
      </c>
      <c r="Q1513" t="s">
        <v>8339</v>
      </c>
      <c r="R1513" t="s">
        <v>8340</v>
      </c>
      <c r="S1513" s="13">
        <f t="shared" si="94"/>
        <v>42326.625046296293</v>
      </c>
      <c r="T1513" s="13">
        <f t="shared" si="95"/>
        <v>42296.583379629628</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8">
        <f t="shared" si="92"/>
        <v>5.5877142857142861</v>
      </c>
      <c r="P1514">
        <f t="shared" si="93"/>
        <v>58.38</v>
      </c>
      <c r="Q1514" t="s">
        <v>8339</v>
      </c>
      <c r="R1514" t="s">
        <v>8340</v>
      </c>
      <c r="S1514" s="13">
        <f t="shared" si="94"/>
        <v>42771.684479166666</v>
      </c>
      <c r="T1514" s="13">
        <f t="shared" si="95"/>
        <v>42741.684479166666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8">
        <f t="shared" si="92"/>
        <v>1.5001875</v>
      </c>
      <c r="P1515">
        <f t="shared" si="93"/>
        <v>55.82</v>
      </c>
      <c r="Q1515" t="s">
        <v>8339</v>
      </c>
      <c r="R1515" t="s">
        <v>8340</v>
      </c>
      <c r="S1515" s="13">
        <f t="shared" si="94"/>
        <v>41836.637337962966</v>
      </c>
      <c r="T1515" s="13">
        <f t="shared" si="95"/>
        <v>41806.637337962966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8">
        <f t="shared" si="92"/>
        <v>1.0647599999999999</v>
      </c>
      <c r="P1516">
        <f t="shared" si="93"/>
        <v>151.24</v>
      </c>
      <c r="Q1516" t="s">
        <v>8339</v>
      </c>
      <c r="R1516" t="s">
        <v>8340</v>
      </c>
      <c r="S1516" s="13">
        <f t="shared" si="94"/>
        <v>42274.597685185188</v>
      </c>
      <c r="T1516" s="13">
        <f t="shared" si="95"/>
        <v>42234.597685185188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8">
        <f t="shared" si="92"/>
        <v>1.57189</v>
      </c>
      <c r="P1517">
        <f t="shared" si="93"/>
        <v>849.67</v>
      </c>
      <c r="Q1517" t="s">
        <v>8339</v>
      </c>
      <c r="R1517" t="s">
        <v>8340</v>
      </c>
      <c r="S1517" s="13">
        <f t="shared" si="94"/>
        <v>42445.211770833332</v>
      </c>
      <c r="T1517" s="13">
        <f t="shared" si="95"/>
        <v>42415.253437499996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8">
        <f t="shared" si="92"/>
        <v>1.0865882352941176</v>
      </c>
      <c r="P1518">
        <f t="shared" si="93"/>
        <v>159.24</v>
      </c>
      <c r="Q1518" t="s">
        <v>8339</v>
      </c>
      <c r="R1518" t="s">
        <v>8340</v>
      </c>
      <c r="S1518" s="13">
        <f t="shared" si="94"/>
        <v>42649.583333333328</v>
      </c>
      <c r="T1518" s="13">
        <f t="shared" si="95"/>
        <v>42619.466342592597</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8">
        <f t="shared" si="92"/>
        <v>1.6197999999999999</v>
      </c>
      <c r="P1519">
        <f t="shared" si="93"/>
        <v>39.51</v>
      </c>
      <c r="Q1519" t="s">
        <v>8339</v>
      </c>
      <c r="R1519" t="s">
        <v>8340</v>
      </c>
      <c r="S1519" s="13">
        <f t="shared" si="94"/>
        <v>41979.25</v>
      </c>
      <c r="T1519" s="13">
        <f t="shared" si="95"/>
        <v>41948.56658564815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8">
        <f t="shared" si="92"/>
        <v>2.0536666666666665</v>
      </c>
      <c r="P1520">
        <f t="shared" si="93"/>
        <v>130.53</v>
      </c>
      <c r="Q1520" t="s">
        <v>8339</v>
      </c>
      <c r="R1520" t="s">
        <v>8340</v>
      </c>
      <c r="S1520" s="13">
        <f t="shared" si="94"/>
        <v>41790.8200462963</v>
      </c>
      <c r="T1520" s="13">
        <f t="shared" si="95"/>
        <v>41760.8200462963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8">
        <f t="shared" si="92"/>
        <v>1.033638888888889</v>
      </c>
      <c r="P1521">
        <f t="shared" si="93"/>
        <v>64.16</v>
      </c>
      <c r="Q1521" t="s">
        <v>8339</v>
      </c>
      <c r="R1521" t="s">
        <v>8340</v>
      </c>
      <c r="S1521" s="13">
        <f t="shared" si="94"/>
        <v>41810.915972222225</v>
      </c>
      <c r="T1521" s="13">
        <f t="shared" si="95"/>
        <v>41782.741701388892</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8">
        <f t="shared" si="92"/>
        <v>1.0347222222222223</v>
      </c>
      <c r="P1522">
        <f t="shared" si="93"/>
        <v>111.53</v>
      </c>
      <c r="Q1522" t="s">
        <v>8339</v>
      </c>
      <c r="R1522" t="s">
        <v>8340</v>
      </c>
      <c r="S1522" s="13">
        <f t="shared" si="94"/>
        <v>41992.166666666672</v>
      </c>
      <c r="T1522" s="13">
        <f t="shared" si="95"/>
        <v>41955.857789351852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8">
        <f t="shared" si="92"/>
        <v>1.0681333333333334</v>
      </c>
      <c r="P1523">
        <f t="shared" si="93"/>
        <v>170.45</v>
      </c>
      <c r="Q1523" t="s">
        <v>8339</v>
      </c>
      <c r="R1523" t="s">
        <v>8340</v>
      </c>
      <c r="S1523" s="13">
        <f t="shared" si="94"/>
        <v>42528.167719907404</v>
      </c>
      <c r="T1523" s="13">
        <f t="shared" si="95"/>
        <v>42493.167719907404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8">
        <f t="shared" si="92"/>
        <v>1.3896574712643677</v>
      </c>
      <c r="P1524">
        <f t="shared" si="93"/>
        <v>133.74</v>
      </c>
      <c r="Q1524" t="s">
        <v>8339</v>
      </c>
      <c r="R1524" t="s">
        <v>8340</v>
      </c>
      <c r="S1524" s="13">
        <f t="shared" si="94"/>
        <v>41929.830312500002</v>
      </c>
      <c r="T1524" s="13">
        <f t="shared" si="95"/>
        <v>41899.830312500002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8">
        <f t="shared" si="92"/>
        <v>1.2484324324324325</v>
      </c>
      <c r="P1525">
        <f t="shared" si="93"/>
        <v>95.83</v>
      </c>
      <c r="Q1525" t="s">
        <v>8339</v>
      </c>
      <c r="R1525" t="s">
        <v>8340</v>
      </c>
      <c r="S1525" s="13">
        <f t="shared" si="94"/>
        <v>41996</v>
      </c>
      <c r="T1525" s="13">
        <f t="shared" si="95"/>
        <v>41964.751342592594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8">
        <f t="shared" si="92"/>
        <v>2.0699999999999998</v>
      </c>
      <c r="P1526">
        <f t="shared" si="93"/>
        <v>221.79</v>
      </c>
      <c r="Q1526" t="s">
        <v>8339</v>
      </c>
      <c r="R1526" t="s">
        <v>8340</v>
      </c>
      <c r="S1526" s="13">
        <f t="shared" si="94"/>
        <v>42786.501041666663</v>
      </c>
      <c r="T1526" s="13">
        <f t="shared" si="95"/>
        <v>42756.501041666663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8">
        <f t="shared" si="92"/>
        <v>1.7400576923076922</v>
      </c>
      <c r="P1527">
        <f t="shared" si="93"/>
        <v>32.32</v>
      </c>
      <c r="Q1527" t="s">
        <v>8339</v>
      </c>
      <c r="R1527" t="s">
        <v>8340</v>
      </c>
      <c r="S1527" s="13">
        <f t="shared" si="94"/>
        <v>42600.702986111108</v>
      </c>
      <c r="T1527" s="13">
        <f t="shared" si="95"/>
        <v>42570.702986111108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8">
        <f t="shared" si="92"/>
        <v>1.2032608695652174</v>
      </c>
      <c r="P1528">
        <f t="shared" si="93"/>
        <v>98.84</v>
      </c>
      <c r="Q1528" t="s">
        <v>8339</v>
      </c>
      <c r="R1528" t="s">
        <v>8340</v>
      </c>
      <c r="S1528" s="13">
        <f t="shared" si="94"/>
        <v>42388.276006944448</v>
      </c>
      <c r="T1528" s="13">
        <f t="shared" si="95"/>
        <v>42339.276006944448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8">
        <f t="shared" si="92"/>
        <v>1.1044428571428573</v>
      </c>
      <c r="P1529">
        <f t="shared" si="93"/>
        <v>55.22</v>
      </c>
      <c r="Q1529" t="s">
        <v>8339</v>
      </c>
      <c r="R1529" t="s">
        <v>8340</v>
      </c>
      <c r="S1529" s="13">
        <f t="shared" si="94"/>
        <v>42808.558865740735</v>
      </c>
      <c r="T1529" s="13">
        <f t="shared" si="95"/>
        <v>42780.600532407407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8">
        <f t="shared" si="92"/>
        <v>2.8156666666666665</v>
      </c>
      <c r="P1530">
        <f t="shared" si="93"/>
        <v>52.79</v>
      </c>
      <c r="Q1530" t="s">
        <v>8339</v>
      </c>
      <c r="R1530" t="s">
        <v>8340</v>
      </c>
      <c r="S1530" s="13">
        <f t="shared" si="94"/>
        <v>42767</v>
      </c>
      <c r="T1530" s="13">
        <f t="shared" si="95"/>
        <v>42736.732893518521</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8">
        <f t="shared" si="92"/>
        <v>1.0067894736842105</v>
      </c>
      <c r="P1531">
        <f t="shared" si="93"/>
        <v>135.66999999999999</v>
      </c>
      <c r="Q1531" t="s">
        <v>8339</v>
      </c>
      <c r="R1531" t="s">
        <v>8340</v>
      </c>
      <c r="S1531" s="13">
        <f t="shared" si="94"/>
        <v>42082.587037037039</v>
      </c>
      <c r="T1531" s="13">
        <f t="shared" si="95"/>
        <v>42052.628703703704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8">
        <f t="shared" si="92"/>
        <v>1.3482571428571428</v>
      </c>
      <c r="P1532">
        <f t="shared" si="93"/>
        <v>53.99</v>
      </c>
      <c r="Q1532" t="s">
        <v>8339</v>
      </c>
      <c r="R1532" t="s">
        <v>8340</v>
      </c>
      <c r="S1532" s="13">
        <f t="shared" si="94"/>
        <v>42300.767303240747</v>
      </c>
      <c r="T1532" s="13">
        <f t="shared" si="95"/>
        <v>42275.767303240747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8">
        <f t="shared" si="92"/>
        <v>1.7595744680851064</v>
      </c>
      <c r="P1533">
        <f t="shared" si="93"/>
        <v>56.64</v>
      </c>
      <c r="Q1533" t="s">
        <v>8339</v>
      </c>
      <c r="R1533" t="s">
        <v>8340</v>
      </c>
      <c r="S1533" s="13">
        <f t="shared" si="94"/>
        <v>41974.125</v>
      </c>
      <c r="T1533" s="13">
        <f t="shared" si="95"/>
        <v>41941.802384259259</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8">
        <f t="shared" si="92"/>
        <v>4.8402000000000003</v>
      </c>
      <c r="P1534">
        <f t="shared" si="93"/>
        <v>82.32</v>
      </c>
      <c r="Q1534" t="s">
        <v>8339</v>
      </c>
      <c r="R1534" t="s">
        <v>8340</v>
      </c>
      <c r="S1534" s="13">
        <f t="shared" si="94"/>
        <v>42415.625</v>
      </c>
      <c r="T1534" s="13">
        <f t="shared" si="95"/>
        <v>42391.475289351853</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8">
        <f t="shared" si="92"/>
        <v>1.4514</v>
      </c>
      <c r="P1535">
        <f t="shared" si="93"/>
        <v>88.26</v>
      </c>
      <c r="Q1535" t="s">
        <v>8339</v>
      </c>
      <c r="R1535" t="s">
        <v>8340</v>
      </c>
      <c r="S1535" s="13">
        <f t="shared" si="94"/>
        <v>42492.165972222225</v>
      </c>
      <c r="T1535" s="13">
        <f t="shared" si="95"/>
        <v>42443.00204861111</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8">
        <f t="shared" si="92"/>
        <v>4.1773333333333333</v>
      </c>
      <c r="P1536">
        <f t="shared" si="93"/>
        <v>84.91</v>
      </c>
      <c r="Q1536" t="s">
        <v>8339</v>
      </c>
      <c r="R1536" t="s">
        <v>8340</v>
      </c>
      <c r="S1536" s="13">
        <f t="shared" si="94"/>
        <v>42251.67432870371</v>
      </c>
      <c r="T1536" s="13">
        <f t="shared" si="95"/>
        <v>42221.67432870371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8">
        <f t="shared" si="92"/>
        <v>1.3242499999999999</v>
      </c>
      <c r="P1537">
        <f t="shared" si="93"/>
        <v>48.15</v>
      </c>
      <c r="Q1537" t="s">
        <v>8339</v>
      </c>
      <c r="R1537" t="s">
        <v>8340</v>
      </c>
      <c r="S1537" s="13">
        <f t="shared" si="94"/>
        <v>42513.916666666672</v>
      </c>
      <c r="T1537" s="13">
        <f t="shared" si="95"/>
        <v>42484.829062500001</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8">
        <f t="shared" si="92"/>
        <v>2.5030841666666666</v>
      </c>
      <c r="P1538">
        <f t="shared" si="93"/>
        <v>66.02</v>
      </c>
      <c r="Q1538" t="s">
        <v>8339</v>
      </c>
      <c r="R1538" t="s">
        <v>8340</v>
      </c>
      <c r="S1538" s="13">
        <f t="shared" si="94"/>
        <v>42243.802199074074</v>
      </c>
      <c r="T1538" s="13">
        <f t="shared" si="95"/>
        <v>42213.802199074074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8">
        <f t="shared" ref="O1539:O1602" si="96">E1539/D1539</f>
        <v>1.7989999999999999</v>
      </c>
      <c r="P1539">
        <f t="shared" ref="P1539:P1602" si="97">ROUND((E1539/L1539),2)</f>
        <v>96.38</v>
      </c>
      <c r="Q1539" t="s">
        <v>8339</v>
      </c>
      <c r="R1539" t="s">
        <v>8340</v>
      </c>
      <c r="S1539" s="13">
        <f t="shared" ref="S1539:S1602" si="98">(((I1539/60)/60)/24)+DATE(1970,1,1)</f>
        <v>42588.75</v>
      </c>
      <c r="T1539" s="13">
        <f t="shared" ref="T1539:T1602" si="99">(((J1539/60)/60)/24)+DATE(1970,1,1)</f>
        <v>42552.315127314811</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8">
        <f t="shared" si="96"/>
        <v>1.0262857142857142</v>
      </c>
      <c r="P1540">
        <f t="shared" si="97"/>
        <v>156.16999999999999</v>
      </c>
      <c r="Q1540" t="s">
        <v>8339</v>
      </c>
      <c r="R1540" t="s">
        <v>8340</v>
      </c>
      <c r="S1540" s="13">
        <f t="shared" si="98"/>
        <v>42026.782060185185</v>
      </c>
      <c r="T1540" s="13">
        <f t="shared" si="99"/>
        <v>41981.782060185185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8">
        <f t="shared" si="96"/>
        <v>1.359861</v>
      </c>
      <c r="P1541">
        <f t="shared" si="97"/>
        <v>95.76</v>
      </c>
      <c r="Q1541" t="s">
        <v>8339</v>
      </c>
      <c r="R1541" t="s">
        <v>8340</v>
      </c>
      <c r="S1541" s="13">
        <f t="shared" si="98"/>
        <v>42738.919201388882</v>
      </c>
      <c r="T1541" s="13">
        <f t="shared" si="99"/>
        <v>42705.919201388882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8">
        <f t="shared" si="96"/>
        <v>1.1786666666666668</v>
      </c>
      <c r="P1542">
        <f t="shared" si="97"/>
        <v>180.41</v>
      </c>
      <c r="Q1542" t="s">
        <v>8339</v>
      </c>
      <c r="R1542" t="s">
        <v>8340</v>
      </c>
      <c r="S1542" s="13">
        <f t="shared" si="98"/>
        <v>41969.052083333328</v>
      </c>
      <c r="T1542" s="13">
        <f t="shared" si="99"/>
        <v>41939.00712962963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8">
        <f t="shared" si="96"/>
        <v>3.3333333333333332E-4</v>
      </c>
      <c r="P1543">
        <f t="shared" si="97"/>
        <v>3</v>
      </c>
      <c r="Q1543" t="s">
        <v>8339</v>
      </c>
      <c r="R1543" t="s">
        <v>8344</v>
      </c>
      <c r="S1543" s="13">
        <f t="shared" si="98"/>
        <v>42004.712245370371</v>
      </c>
      <c r="T1543" s="13">
        <f t="shared" si="99"/>
        <v>41974.712245370371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8">
        <f t="shared" si="96"/>
        <v>0.04</v>
      </c>
      <c r="P1544">
        <f t="shared" si="97"/>
        <v>20</v>
      </c>
      <c r="Q1544" t="s">
        <v>8339</v>
      </c>
      <c r="R1544" t="s">
        <v>8344</v>
      </c>
      <c r="S1544" s="13">
        <f t="shared" si="98"/>
        <v>42185.996527777781</v>
      </c>
      <c r="T1544" s="13">
        <f t="shared" si="99"/>
        <v>42170.996527777781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8">
        <f t="shared" si="96"/>
        <v>4.4444444444444444E-3</v>
      </c>
      <c r="P1545">
        <f t="shared" si="97"/>
        <v>10</v>
      </c>
      <c r="Q1545" t="s">
        <v>8339</v>
      </c>
      <c r="R1545" t="s">
        <v>8344</v>
      </c>
      <c r="S1545" s="13">
        <f t="shared" si="98"/>
        <v>41965.551319444443</v>
      </c>
      <c r="T1545" s="13">
        <f t="shared" si="99"/>
        <v>41935.509652777779</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8">
        <f t="shared" si="96"/>
        <v>0</v>
      </c>
      <c r="P1546" t="e">
        <f t="shared" si="97"/>
        <v>#DIV/0!</v>
      </c>
      <c r="Q1546" t="s">
        <v>8339</v>
      </c>
      <c r="R1546" t="s">
        <v>8344</v>
      </c>
      <c r="S1546" s="13">
        <f t="shared" si="98"/>
        <v>42095.012499999997</v>
      </c>
      <c r="T1546" s="13">
        <f t="shared" si="99"/>
        <v>42053.051203703704</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8">
        <f t="shared" si="96"/>
        <v>3.3333333333333332E-4</v>
      </c>
      <c r="P1547">
        <f t="shared" si="97"/>
        <v>1</v>
      </c>
      <c r="Q1547" t="s">
        <v>8339</v>
      </c>
      <c r="R1547" t="s">
        <v>8344</v>
      </c>
      <c r="S1547" s="13">
        <f t="shared" si="98"/>
        <v>42065.886111111111</v>
      </c>
      <c r="T1547" s="13">
        <f t="shared" si="99"/>
        <v>42031.884652777779</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8">
        <f t="shared" si="96"/>
        <v>0.28899999999999998</v>
      </c>
      <c r="P1548">
        <f t="shared" si="97"/>
        <v>26.27</v>
      </c>
      <c r="Q1548" t="s">
        <v>8339</v>
      </c>
      <c r="R1548" t="s">
        <v>8344</v>
      </c>
      <c r="S1548" s="13">
        <f t="shared" si="98"/>
        <v>41899.212951388887</v>
      </c>
      <c r="T1548" s="13">
        <f t="shared" si="99"/>
        <v>41839.212951388887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8">
        <f t="shared" si="96"/>
        <v>0</v>
      </c>
      <c r="P1549" t="e">
        <f t="shared" si="97"/>
        <v>#DIV/0!</v>
      </c>
      <c r="Q1549" t="s">
        <v>8339</v>
      </c>
      <c r="R1549" t="s">
        <v>8344</v>
      </c>
      <c r="S1549" s="13">
        <f t="shared" si="98"/>
        <v>42789.426875000005</v>
      </c>
      <c r="T1549" s="13">
        <f t="shared" si="99"/>
        <v>42782.426875000005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8">
        <f t="shared" si="96"/>
        <v>8.5714285714285715E-2</v>
      </c>
      <c r="P1550">
        <f t="shared" si="97"/>
        <v>60</v>
      </c>
      <c r="Q1550" t="s">
        <v>8339</v>
      </c>
      <c r="R1550" t="s">
        <v>8344</v>
      </c>
      <c r="S1550" s="13">
        <f t="shared" si="98"/>
        <v>42316.923842592587</v>
      </c>
      <c r="T1550" s="13">
        <f t="shared" si="99"/>
        <v>42286.88217592593</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8">
        <f t="shared" si="96"/>
        <v>0.34</v>
      </c>
      <c r="P1551">
        <f t="shared" si="97"/>
        <v>28.33</v>
      </c>
      <c r="Q1551" t="s">
        <v>8339</v>
      </c>
      <c r="R1551" t="s">
        <v>8344</v>
      </c>
      <c r="S1551" s="13">
        <f t="shared" si="98"/>
        <v>42311.177766203706</v>
      </c>
      <c r="T1551" s="13">
        <f t="shared" si="99"/>
        <v>42281.136099537034</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8">
        <f t="shared" si="96"/>
        <v>0.13466666666666666</v>
      </c>
      <c r="P1552">
        <f t="shared" si="97"/>
        <v>14.43</v>
      </c>
      <c r="Q1552" t="s">
        <v>8339</v>
      </c>
      <c r="R1552" t="s">
        <v>8344</v>
      </c>
      <c r="S1552" s="13">
        <f t="shared" si="98"/>
        <v>42502.449467592596</v>
      </c>
      <c r="T1552" s="13">
        <f t="shared" si="99"/>
        <v>42472.449467592596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8">
        <f t="shared" si="96"/>
        <v>0</v>
      </c>
      <c r="P1553" t="e">
        <f t="shared" si="97"/>
        <v>#DIV/0!</v>
      </c>
      <c r="Q1553" t="s">
        <v>8339</v>
      </c>
      <c r="R1553" t="s">
        <v>8344</v>
      </c>
      <c r="S1553" s="13">
        <f t="shared" si="98"/>
        <v>42151.824525462958</v>
      </c>
      <c r="T1553" s="13">
        <f t="shared" si="99"/>
        <v>42121.824525462958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8">
        <f t="shared" si="96"/>
        <v>0.49186046511627907</v>
      </c>
      <c r="P1554">
        <f t="shared" si="97"/>
        <v>132.19</v>
      </c>
      <c r="Q1554" t="s">
        <v>8339</v>
      </c>
      <c r="R1554" t="s">
        <v>8344</v>
      </c>
      <c r="S1554" s="13">
        <f t="shared" si="98"/>
        <v>41913.165972222225</v>
      </c>
      <c r="T1554" s="13">
        <f t="shared" si="99"/>
        <v>41892.688750000001</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8">
        <f t="shared" si="96"/>
        <v>0</v>
      </c>
      <c r="P1555" t="e">
        <f t="shared" si="97"/>
        <v>#DIV/0!</v>
      </c>
      <c r="Q1555" t="s">
        <v>8339</v>
      </c>
      <c r="R1555" t="s">
        <v>8344</v>
      </c>
      <c r="S1555" s="13">
        <f t="shared" si="98"/>
        <v>42249.282951388886</v>
      </c>
      <c r="T1555" s="13">
        <f t="shared" si="99"/>
        <v>42219.282951388886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8">
        <f t="shared" si="96"/>
        <v>0</v>
      </c>
      <c r="P1556" t="e">
        <f t="shared" si="97"/>
        <v>#DIV/0!</v>
      </c>
      <c r="Q1556" t="s">
        <v>8339</v>
      </c>
      <c r="R1556" t="s">
        <v>8344</v>
      </c>
      <c r="S1556" s="13">
        <f t="shared" si="98"/>
        <v>42218.252199074079</v>
      </c>
      <c r="T1556" s="13">
        <f t="shared" si="99"/>
        <v>42188.252199074079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8">
        <f t="shared" si="96"/>
        <v>0</v>
      </c>
      <c r="P1557" t="e">
        <f t="shared" si="97"/>
        <v>#DIV/0!</v>
      </c>
      <c r="Q1557" t="s">
        <v>8339</v>
      </c>
      <c r="R1557" t="s">
        <v>8344</v>
      </c>
      <c r="S1557" s="13">
        <f t="shared" si="98"/>
        <v>42264.708333333328</v>
      </c>
      <c r="T1557" s="13">
        <f t="shared" si="99"/>
        <v>42241.613796296297</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8">
        <f t="shared" si="96"/>
        <v>0.45133333333333331</v>
      </c>
      <c r="P1558">
        <f t="shared" si="97"/>
        <v>56.42</v>
      </c>
      <c r="Q1558" t="s">
        <v>8339</v>
      </c>
      <c r="R1558" t="s">
        <v>8344</v>
      </c>
      <c r="S1558" s="13">
        <f t="shared" si="98"/>
        <v>42555.153055555551</v>
      </c>
      <c r="T1558" s="13">
        <f t="shared" si="99"/>
        <v>42525.153055555551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8">
        <f t="shared" si="96"/>
        <v>0.04</v>
      </c>
      <c r="P1559">
        <f t="shared" si="97"/>
        <v>100</v>
      </c>
      <c r="Q1559" t="s">
        <v>8339</v>
      </c>
      <c r="R1559" t="s">
        <v>8344</v>
      </c>
      <c r="S1559" s="13">
        <f t="shared" si="98"/>
        <v>41902.65315972222</v>
      </c>
      <c r="T1559" s="13">
        <f t="shared" si="99"/>
        <v>41871.65315972222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8">
        <f t="shared" si="96"/>
        <v>4.6666666666666669E-2</v>
      </c>
      <c r="P1560">
        <f t="shared" si="97"/>
        <v>11.67</v>
      </c>
      <c r="Q1560" t="s">
        <v>8339</v>
      </c>
      <c r="R1560" t="s">
        <v>8344</v>
      </c>
      <c r="S1560" s="13">
        <f t="shared" si="98"/>
        <v>42244.508333333331</v>
      </c>
      <c r="T1560" s="13">
        <f t="shared" si="99"/>
        <v>42185.397673611107</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8">
        <f t="shared" si="96"/>
        <v>3.3333333333333335E-3</v>
      </c>
      <c r="P1561">
        <f t="shared" si="97"/>
        <v>50</v>
      </c>
      <c r="Q1561" t="s">
        <v>8339</v>
      </c>
      <c r="R1561" t="s">
        <v>8344</v>
      </c>
      <c r="S1561" s="13">
        <f t="shared" si="98"/>
        <v>42123.05322916666</v>
      </c>
      <c r="T1561" s="13">
        <f t="shared" si="99"/>
        <v>42108.05322916666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8">
        <f t="shared" si="96"/>
        <v>3.7600000000000001E-2</v>
      </c>
      <c r="P1562">
        <f t="shared" si="97"/>
        <v>23.5</v>
      </c>
      <c r="Q1562" t="s">
        <v>8339</v>
      </c>
      <c r="R1562" t="s">
        <v>8344</v>
      </c>
      <c r="S1562" s="13">
        <f t="shared" si="98"/>
        <v>41956.062418981484</v>
      </c>
      <c r="T1562" s="13">
        <f t="shared" si="99"/>
        <v>41936.020752314813</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8">
        <f t="shared" si="96"/>
        <v>6.7000000000000002E-3</v>
      </c>
      <c r="P1563">
        <f t="shared" si="97"/>
        <v>67</v>
      </c>
      <c r="Q1563" t="s">
        <v>8323</v>
      </c>
      <c r="R1563" t="s">
        <v>8345</v>
      </c>
      <c r="S1563" s="13">
        <f t="shared" si="98"/>
        <v>41585.083368055559</v>
      </c>
      <c r="T1563" s="13">
        <f t="shared" si="99"/>
        <v>41555.041701388887</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8">
        <f t="shared" si="96"/>
        <v>0</v>
      </c>
      <c r="P1564" t="e">
        <f t="shared" si="97"/>
        <v>#DIV/0!</v>
      </c>
      <c r="Q1564" t="s">
        <v>8323</v>
      </c>
      <c r="R1564" t="s">
        <v>8345</v>
      </c>
      <c r="S1564" s="13">
        <f t="shared" si="98"/>
        <v>40149.034722222219</v>
      </c>
      <c r="T1564" s="13">
        <f t="shared" si="99"/>
        <v>40079.566157407404</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8">
        <f t="shared" si="96"/>
        <v>1.4166666666666666E-2</v>
      </c>
      <c r="P1565">
        <f t="shared" si="97"/>
        <v>42.5</v>
      </c>
      <c r="Q1565" t="s">
        <v>8323</v>
      </c>
      <c r="R1565" t="s">
        <v>8345</v>
      </c>
      <c r="S1565" s="13">
        <f t="shared" si="98"/>
        <v>41712.700821759259</v>
      </c>
      <c r="T1565" s="13">
        <f t="shared" si="99"/>
        <v>41652.742488425924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8">
        <f t="shared" si="96"/>
        <v>1E-3</v>
      </c>
      <c r="P1566">
        <f t="shared" si="97"/>
        <v>10</v>
      </c>
      <c r="Q1566" t="s">
        <v>8323</v>
      </c>
      <c r="R1566" t="s">
        <v>8345</v>
      </c>
      <c r="S1566" s="13">
        <f t="shared" si="98"/>
        <v>42152.836805555555</v>
      </c>
      <c r="T1566" s="13">
        <f t="shared" si="99"/>
        <v>42121.367002314815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8">
        <f t="shared" si="96"/>
        <v>2.5000000000000001E-2</v>
      </c>
      <c r="P1567">
        <f t="shared" si="97"/>
        <v>100</v>
      </c>
      <c r="Q1567" t="s">
        <v>8323</v>
      </c>
      <c r="R1567" t="s">
        <v>8345</v>
      </c>
      <c r="S1567" s="13">
        <f t="shared" si="98"/>
        <v>40702.729872685188</v>
      </c>
      <c r="T1567" s="13">
        <f t="shared" si="99"/>
        <v>40672.729872685188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8">
        <f t="shared" si="96"/>
        <v>0.21249999999999999</v>
      </c>
      <c r="P1568">
        <f t="shared" si="97"/>
        <v>108.05</v>
      </c>
      <c r="Q1568" t="s">
        <v>8323</v>
      </c>
      <c r="R1568" t="s">
        <v>8345</v>
      </c>
      <c r="S1568" s="13">
        <f t="shared" si="98"/>
        <v>42578.916666666672</v>
      </c>
      <c r="T1568" s="13">
        <f t="shared" si="99"/>
        <v>42549.916712962964</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8">
        <f t="shared" si="96"/>
        <v>4.1176470588235294E-2</v>
      </c>
      <c r="P1569">
        <f t="shared" si="97"/>
        <v>26.92</v>
      </c>
      <c r="Q1569" t="s">
        <v>8323</v>
      </c>
      <c r="R1569" t="s">
        <v>8345</v>
      </c>
      <c r="S1569" s="13">
        <f t="shared" si="98"/>
        <v>41687</v>
      </c>
      <c r="T1569" s="13">
        <f t="shared" si="99"/>
        <v>41671.936863425923</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8">
        <f t="shared" si="96"/>
        <v>0.13639999999999999</v>
      </c>
      <c r="P1570">
        <f t="shared" si="97"/>
        <v>155</v>
      </c>
      <c r="Q1570" t="s">
        <v>8323</v>
      </c>
      <c r="R1570" t="s">
        <v>8345</v>
      </c>
      <c r="S1570" s="13">
        <f t="shared" si="98"/>
        <v>41997.062326388885</v>
      </c>
      <c r="T1570" s="13">
        <f t="shared" si="99"/>
        <v>41962.062326388885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8">
        <f t="shared" si="96"/>
        <v>0</v>
      </c>
      <c r="P1571" t="e">
        <f t="shared" si="97"/>
        <v>#DIV/0!</v>
      </c>
      <c r="Q1571" t="s">
        <v>8323</v>
      </c>
      <c r="R1571" t="s">
        <v>8345</v>
      </c>
      <c r="S1571" s="13">
        <f t="shared" si="98"/>
        <v>41419.679560185185</v>
      </c>
      <c r="T1571" s="13">
        <f t="shared" si="99"/>
        <v>41389.679560185185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8">
        <f t="shared" si="96"/>
        <v>0.41399999999999998</v>
      </c>
      <c r="P1572">
        <f t="shared" si="97"/>
        <v>47.77</v>
      </c>
      <c r="Q1572" t="s">
        <v>8323</v>
      </c>
      <c r="R1572" t="s">
        <v>8345</v>
      </c>
      <c r="S1572" s="13">
        <f t="shared" si="98"/>
        <v>42468.771782407406</v>
      </c>
      <c r="T1572" s="13">
        <f t="shared" si="99"/>
        <v>42438.813449074078</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8">
        <f t="shared" si="96"/>
        <v>6.6115702479338841E-3</v>
      </c>
      <c r="P1573">
        <f t="shared" si="97"/>
        <v>20</v>
      </c>
      <c r="Q1573" t="s">
        <v>8323</v>
      </c>
      <c r="R1573" t="s">
        <v>8345</v>
      </c>
      <c r="S1573" s="13">
        <f t="shared" si="98"/>
        <v>42174.769479166673</v>
      </c>
      <c r="T1573" s="13">
        <f t="shared" si="99"/>
        <v>42144.769479166673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8">
        <f t="shared" si="96"/>
        <v>0.05</v>
      </c>
      <c r="P1574">
        <f t="shared" si="97"/>
        <v>41.67</v>
      </c>
      <c r="Q1574" t="s">
        <v>8323</v>
      </c>
      <c r="R1574" t="s">
        <v>8345</v>
      </c>
      <c r="S1574" s="13">
        <f t="shared" si="98"/>
        <v>42428.999305555553</v>
      </c>
      <c r="T1574" s="13">
        <f t="shared" si="99"/>
        <v>42404.033090277779</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8">
        <f t="shared" si="96"/>
        <v>2.4777777777777777E-2</v>
      </c>
      <c r="P1575">
        <f t="shared" si="97"/>
        <v>74.33</v>
      </c>
      <c r="Q1575" t="s">
        <v>8323</v>
      </c>
      <c r="R1575" t="s">
        <v>8345</v>
      </c>
      <c r="S1575" s="13">
        <f t="shared" si="98"/>
        <v>42826.165972222225</v>
      </c>
      <c r="T1575" s="13">
        <f t="shared" si="99"/>
        <v>42786.000023148154</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8">
        <f t="shared" si="96"/>
        <v>5.0599999999999999E-2</v>
      </c>
      <c r="P1576">
        <f t="shared" si="97"/>
        <v>84.33</v>
      </c>
      <c r="Q1576" t="s">
        <v>8323</v>
      </c>
      <c r="R1576" t="s">
        <v>8345</v>
      </c>
      <c r="S1576" s="13">
        <f t="shared" si="98"/>
        <v>42052.927418981482</v>
      </c>
      <c r="T1576" s="13">
        <f t="shared" si="99"/>
        <v>42017.927418981482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8">
        <f t="shared" si="96"/>
        <v>0.2291</v>
      </c>
      <c r="P1577">
        <f t="shared" si="97"/>
        <v>65.459999999999994</v>
      </c>
      <c r="Q1577" t="s">
        <v>8323</v>
      </c>
      <c r="R1577" t="s">
        <v>8345</v>
      </c>
      <c r="S1577" s="13">
        <f t="shared" si="98"/>
        <v>41829.524259259262</v>
      </c>
      <c r="T1577" s="13">
        <f t="shared" si="99"/>
        <v>41799.524259259262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8">
        <f t="shared" si="96"/>
        <v>0.13</v>
      </c>
      <c r="P1578">
        <f t="shared" si="97"/>
        <v>65</v>
      </c>
      <c r="Q1578" t="s">
        <v>8323</v>
      </c>
      <c r="R1578" t="s">
        <v>8345</v>
      </c>
      <c r="S1578" s="13">
        <f t="shared" si="98"/>
        <v>42185.879259259258</v>
      </c>
      <c r="T1578" s="13">
        <f t="shared" si="99"/>
        <v>42140.879259259258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8">
        <f t="shared" si="96"/>
        <v>5.4999999999999997E-3</v>
      </c>
      <c r="P1579">
        <f t="shared" si="97"/>
        <v>27.5</v>
      </c>
      <c r="Q1579" t="s">
        <v>8323</v>
      </c>
      <c r="R1579" t="s">
        <v>8345</v>
      </c>
      <c r="S1579" s="13">
        <f t="shared" si="98"/>
        <v>41114.847777777781</v>
      </c>
      <c r="T1579" s="13">
        <f t="shared" si="99"/>
        <v>41054.847777777781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8">
        <f t="shared" si="96"/>
        <v>0.10806536636794939</v>
      </c>
      <c r="P1580">
        <f t="shared" si="97"/>
        <v>51.25</v>
      </c>
      <c r="Q1580" t="s">
        <v>8323</v>
      </c>
      <c r="R1580" t="s">
        <v>8345</v>
      </c>
      <c r="S1580" s="13">
        <f t="shared" si="98"/>
        <v>40423.083333333336</v>
      </c>
      <c r="T1580" s="13">
        <f t="shared" si="99"/>
        <v>40399.065868055557</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8">
        <f t="shared" si="96"/>
        <v>8.4008400840084006E-3</v>
      </c>
      <c r="P1581">
        <f t="shared" si="97"/>
        <v>14</v>
      </c>
      <c r="Q1581" t="s">
        <v>8323</v>
      </c>
      <c r="R1581" t="s">
        <v>8345</v>
      </c>
      <c r="S1581" s="13">
        <f t="shared" si="98"/>
        <v>41514.996423611112</v>
      </c>
      <c r="T1581" s="13">
        <f t="shared" si="99"/>
        <v>41481.996423611112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8">
        <f t="shared" si="96"/>
        <v>0</v>
      </c>
      <c r="P1582" t="e">
        <f t="shared" si="97"/>
        <v>#DIV/0!</v>
      </c>
      <c r="Q1582" t="s">
        <v>8323</v>
      </c>
      <c r="R1582" t="s">
        <v>8345</v>
      </c>
      <c r="S1582" s="13">
        <f t="shared" si="98"/>
        <v>41050.050069444449</v>
      </c>
      <c r="T1582" s="13">
        <f t="shared" si="99"/>
        <v>40990.050069444449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8">
        <f t="shared" si="96"/>
        <v>5.0000000000000001E-3</v>
      </c>
      <c r="P1583">
        <f t="shared" si="97"/>
        <v>5</v>
      </c>
      <c r="Q1583" t="s">
        <v>8339</v>
      </c>
      <c r="R1583" t="s">
        <v>8346</v>
      </c>
      <c r="S1583" s="13">
        <f t="shared" si="98"/>
        <v>42357.448958333334</v>
      </c>
      <c r="T1583" s="13">
        <f t="shared" si="99"/>
        <v>42325.448958333334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8">
        <f t="shared" si="96"/>
        <v>9.2999999999999999E-2</v>
      </c>
      <c r="P1584">
        <f t="shared" si="97"/>
        <v>31</v>
      </c>
      <c r="Q1584" t="s">
        <v>8339</v>
      </c>
      <c r="R1584" t="s">
        <v>8346</v>
      </c>
      <c r="S1584" s="13">
        <f t="shared" si="98"/>
        <v>42303.888888888891</v>
      </c>
      <c r="T1584" s="13">
        <f t="shared" si="99"/>
        <v>42246.789965277778</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8">
        <f t="shared" si="96"/>
        <v>7.5000000000000002E-4</v>
      </c>
      <c r="P1585">
        <f t="shared" si="97"/>
        <v>15</v>
      </c>
      <c r="Q1585" t="s">
        <v>8339</v>
      </c>
      <c r="R1585" t="s">
        <v>8346</v>
      </c>
      <c r="S1585" s="13">
        <f t="shared" si="98"/>
        <v>41907.904988425929</v>
      </c>
      <c r="T1585" s="13">
        <f t="shared" si="99"/>
        <v>41877.904988425929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8">
        <f t="shared" si="96"/>
        <v>0</v>
      </c>
      <c r="P1586" t="e">
        <f t="shared" si="97"/>
        <v>#DIV/0!</v>
      </c>
      <c r="Q1586" t="s">
        <v>8339</v>
      </c>
      <c r="R1586" t="s">
        <v>8346</v>
      </c>
      <c r="S1586" s="13">
        <f t="shared" si="98"/>
        <v>41789.649317129632</v>
      </c>
      <c r="T1586" s="13">
        <f t="shared" si="99"/>
        <v>41779.649317129632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8">
        <f t="shared" si="96"/>
        <v>0.79</v>
      </c>
      <c r="P1587">
        <f t="shared" si="97"/>
        <v>131.66999999999999</v>
      </c>
      <c r="Q1587" t="s">
        <v>8339</v>
      </c>
      <c r="R1587" t="s">
        <v>8346</v>
      </c>
      <c r="S1587" s="13">
        <f t="shared" si="98"/>
        <v>42729.458333333328</v>
      </c>
      <c r="T1587" s="13">
        <f t="shared" si="99"/>
        <v>42707.895462962959</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8">
        <f t="shared" si="96"/>
        <v>0</v>
      </c>
      <c r="P1588" t="e">
        <f t="shared" si="97"/>
        <v>#DIV/0!</v>
      </c>
      <c r="Q1588" t="s">
        <v>8339</v>
      </c>
      <c r="R1588" t="s">
        <v>8346</v>
      </c>
      <c r="S1588" s="13">
        <f t="shared" si="98"/>
        <v>42099.062754629631</v>
      </c>
      <c r="T1588" s="13">
        <f t="shared" si="99"/>
        <v>42069.104421296302</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8">
        <f t="shared" si="96"/>
        <v>1.3333333333333334E-4</v>
      </c>
      <c r="P1589">
        <f t="shared" si="97"/>
        <v>1</v>
      </c>
      <c r="Q1589" t="s">
        <v>8339</v>
      </c>
      <c r="R1589" t="s">
        <v>8346</v>
      </c>
      <c r="S1589" s="13">
        <f t="shared" si="98"/>
        <v>41986.950983796298</v>
      </c>
      <c r="T1589" s="13">
        <f t="shared" si="99"/>
        <v>41956.950983796298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8">
        <f t="shared" si="96"/>
        <v>0</v>
      </c>
      <c r="P1590" t="e">
        <f t="shared" si="97"/>
        <v>#DIV/0!</v>
      </c>
      <c r="Q1590" t="s">
        <v>8339</v>
      </c>
      <c r="R1590" t="s">
        <v>8346</v>
      </c>
      <c r="S1590" s="13">
        <f t="shared" si="98"/>
        <v>42035.841666666667</v>
      </c>
      <c r="T1590" s="13">
        <f t="shared" si="99"/>
        <v>42005.24998842593</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8">
        <f t="shared" si="96"/>
        <v>0</v>
      </c>
      <c r="P1591" t="e">
        <f t="shared" si="97"/>
        <v>#DIV/0!</v>
      </c>
      <c r="Q1591" t="s">
        <v>8339</v>
      </c>
      <c r="R1591" t="s">
        <v>8346</v>
      </c>
      <c r="S1591" s="13">
        <f t="shared" si="98"/>
        <v>42286.984791666662</v>
      </c>
      <c r="T1591" s="13">
        <f t="shared" si="99"/>
        <v>42256.984791666662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8">
        <f t="shared" si="96"/>
        <v>1.7000000000000001E-2</v>
      </c>
      <c r="P1592">
        <f t="shared" si="97"/>
        <v>510</v>
      </c>
      <c r="Q1592" t="s">
        <v>8339</v>
      </c>
      <c r="R1592" t="s">
        <v>8346</v>
      </c>
      <c r="S1592" s="13">
        <f t="shared" si="98"/>
        <v>42270.857222222221</v>
      </c>
      <c r="T1592" s="13">
        <f t="shared" si="99"/>
        <v>42240.857222222221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8">
        <f t="shared" si="96"/>
        <v>0.29228571428571426</v>
      </c>
      <c r="P1593">
        <f t="shared" si="97"/>
        <v>44.48</v>
      </c>
      <c r="Q1593" t="s">
        <v>8339</v>
      </c>
      <c r="R1593" t="s">
        <v>8346</v>
      </c>
      <c r="S1593" s="13">
        <f t="shared" si="98"/>
        <v>42463.68450231482</v>
      </c>
      <c r="T1593" s="13">
        <f t="shared" si="99"/>
        <v>42433.726168981477</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8">
        <f t="shared" si="96"/>
        <v>0</v>
      </c>
      <c r="P1594" t="e">
        <f t="shared" si="97"/>
        <v>#DIV/0!</v>
      </c>
      <c r="Q1594" t="s">
        <v>8339</v>
      </c>
      <c r="R1594" t="s">
        <v>8346</v>
      </c>
      <c r="S1594" s="13">
        <f t="shared" si="98"/>
        <v>42091.031076388885</v>
      </c>
      <c r="T1594" s="13">
        <f t="shared" si="99"/>
        <v>42046.072743055556</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8">
        <f t="shared" si="96"/>
        <v>1.3636363636363637E-4</v>
      </c>
      <c r="P1595">
        <f t="shared" si="97"/>
        <v>1</v>
      </c>
      <c r="Q1595" t="s">
        <v>8339</v>
      </c>
      <c r="R1595" t="s">
        <v>8346</v>
      </c>
      <c r="S1595" s="13">
        <f t="shared" si="98"/>
        <v>42063.845543981486</v>
      </c>
      <c r="T1595" s="13">
        <f t="shared" si="99"/>
        <v>42033.845543981486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8">
        <f t="shared" si="96"/>
        <v>0.20499999999999999</v>
      </c>
      <c r="P1596">
        <f t="shared" si="97"/>
        <v>20.5</v>
      </c>
      <c r="Q1596" t="s">
        <v>8339</v>
      </c>
      <c r="R1596" t="s">
        <v>8346</v>
      </c>
      <c r="S1596" s="13">
        <f t="shared" si="98"/>
        <v>42505.681249999994</v>
      </c>
      <c r="T1596" s="13">
        <f t="shared" si="99"/>
        <v>42445.712754629625</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8">
        <f t="shared" si="96"/>
        <v>2.8E-3</v>
      </c>
      <c r="P1597">
        <f t="shared" si="97"/>
        <v>40</v>
      </c>
      <c r="Q1597" t="s">
        <v>8339</v>
      </c>
      <c r="R1597" t="s">
        <v>8346</v>
      </c>
      <c r="S1597" s="13">
        <f t="shared" si="98"/>
        <v>41808.842361111114</v>
      </c>
      <c r="T1597" s="13">
        <f t="shared" si="99"/>
        <v>41780.050092592595</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8">
        <f t="shared" si="96"/>
        <v>2.3076923076923078E-2</v>
      </c>
      <c r="P1598">
        <f t="shared" si="97"/>
        <v>25</v>
      </c>
      <c r="Q1598" t="s">
        <v>8339</v>
      </c>
      <c r="R1598" t="s">
        <v>8346</v>
      </c>
      <c r="S1598" s="13">
        <f t="shared" si="98"/>
        <v>41986.471863425926</v>
      </c>
      <c r="T1598" s="13">
        <f t="shared" si="99"/>
        <v>41941.430196759262</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8">
        <f t="shared" si="96"/>
        <v>0</v>
      </c>
      <c r="P1599" t="e">
        <f t="shared" si="97"/>
        <v>#DIV/0!</v>
      </c>
      <c r="Q1599" t="s">
        <v>8339</v>
      </c>
      <c r="R1599" t="s">
        <v>8346</v>
      </c>
      <c r="S1599" s="13">
        <f t="shared" si="98"/>
        <v>42633.354131944448</v>
      </c>
      <c r="T1599" s="13">
        <f t="shared" si="99"/>
        <v>42603.354131944448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8">
        <f t="shared" si="96"/>
        <v>1.25E-3</v>
      </c>
      <c r="P1600">
        <f t="shared" si="97"/>
        <v>1</v>
      </c>
      <c r="Q1600" t="s">
        <v>8339</v>
      </c>
      <c r="R1600" t="s">
        <v>8346</v>
      </c>
      <c r="S1600" s="13">
        <f t="shared" si="98"/>
        <v>42211.667337962965</v>
      </c>
      <c r="T1600" s="13">
        <f t="shared" si="99"/>
        <v>42151.667337962965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8">
        <f t="shared" si="96"/>
        <v>0</v>
      </c>
      <c r="P1601" t="e">
        <f t="shared" si="97"/>
        <v>#DIV/0!</v>
      </c>
      <c r="Q1601" t="s">
        <v>8339</v>
      </c>
      <c r="R1601" t="s">
        <v>8346</v>
      </c>
      <c r="S1601" s="13">
        <f t="shared" si="98"/>
        <v>42468.497407407413</v>
      </c>
      <c r="T1601" s="13">
        <f t="shared" si="99"/>
        <v>42438.53907407407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8">
        <f t="shared" si="96"/>
        <v>7.3400000000000007E-2</v>
      </c>
      <c r="P1602">
        <f t="shared" si="97"/>
        <v>40.78</v>
      </c>
      <c r="Q1602" t="s">
        <v>8339</v>
      </c>
      <c r="R1602" t="s">
        <v>8346</v>
      </c>
      <c r="S1602" s="13">
        <f t="shared" si="98"/>
        <v>41835.21597222222</v>
      </c>
      <c r="T1602" s="13">
        <f t="shared" si="99"/>
        <v>41791.057314814818</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8">
        <f t="shared" ref="O1603:O1666" si="100">E1603/D1603</f>
        <v>1.082492</v>
      </c>
      <c r="P1603">
        <f t="shared" ref="P1603:P1666" si="101">ROUND((E1603/L1603),2)</f>
        <v>48.33</v>
      </c>
      <c r="Q1603" t="s">
        <v>8326</v>
      </c>
      <c r="R1603" t="s">
        <v>8327</v>
      </c>
      <c r="S1603" s="13">
        <f t="shared" ref="S1603:S1666" si="102">(((I1603/60)/60)/24)+DATE(1970,1,1)</f>
        <v>40668.092974537038</v>
      </c>
      <c r="T1603" s="13">
        <f t="shared" ref="T1603:T1666" si="103">(((J1603/60)/60)/24)+DATE(1970,1,1)</f>
        <v>40638.092974537038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8">
        <f t="shared" si="100"/>
        <v>1.0016666666666667</v>
      </c>
      <c r="P1604">
        <f t="shared" si="101"/>
        <v>46.95</v>
      </c>
      <c r="Q1604" t="s">
        <v>8326</v>
      </c>
      <c r="R1604" t="s">
        <v>8327</v>
      </c>
      <c r="S1604" s="13">
        <f t="shared" si="102"/>
        <v>40830.958333333336</v>
      </c>
      <c r="T1604" s="13">
        <f t="shared" si="103"/>
        <v>40788.297650462962</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8">
        <f t="shared" si="100"/>
        <v>1.0003299999999999</v>
      </c>
      <c r="P1605">
        <f t="shared" si="101"/>
        <v>66.69</v>
      </c>
      <c r="Q1605" t="s">
        <v>8326</v>
      </c>
      <c r="R1605" t="s">
        <v>8327</v>
      </c>
      <c r="S1605" s="13">
        <f t="shared" si="102"/>
        <v>40936.169664351852</v>
      </c>
      <c r="T1605" s="13">
        <f t="shared" si="103"/>
        <v>40876.169664351852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8">
        <f t="shared" si="100"/>
        <v>1.2210714285714286</v>
      </c>
      <c r="P1606">
        <f t="shared" si="101"/>
        <v>48.84</v>
      </c>
      <c r="Q1606" t="s">
        <v>8326</v>
      </c>
      <c r="R1606" t="s">
        <v>8327</v>
      </c>
      <c r="S1606" s="13">
        <f t="shared" si="102"/>
        <v>40985.80364583333</v>
      </c>
      <c r="T1606" s="13">
        <f t="shared" si="103"/>
        <v>40945.845312500001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8">
        <f t="shared" si="100"/>
        <v>1.0069333333333335</v>
      </c>
      <c r="P1607">
        <f t="shared" si="101"/>
        <v>137.31</v>
      </c>
      <c r="Q1607" t="s">
        <v>8326</v>
      </c>
      <c r="R1607" t="s">
        <v>8327</v>
      </c>
      <c r="S1607" s="13">
        <f t="shared" si="102"/>
        <v>40756.291666666664</v>
      </c>
      <c r="T1607" s="13">
        <f t="shared" si="103"/>
        <v>40747.012881944444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8">
        <f t="shared" si="100"/>
        <v>1.01004125</v>
      </c>
      <c r="P1608">
        <f t="shared" si="101"/>
        <v>87.83</v>
      </c>
      <c r="Q1608" t="s">
        <v>8326</v>
      </c>
      <c r="R1608" t="s">
        <v>8327</v>
      </c>
      <c r="S1608" s="13">
        <f t="shared" si="102"/>
        <v>40626.069884259261</v>
      </c>
      <c r="T1608" s="13">
        <f t="shared" si="103"/>
        <v>40536.111550925925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8">
        <f t="shared" si="100"/>
        <v>1.4511000000000001</v>
      </c>
      <c r="P1609">
        <f t="shared" si="101"/>
        <v>70.790000000000006</v>
      </c>
      <c r="Q1609" t="s">
        <v>8326</v>
      </c>
      <c r="R1609" t="s">
        <v>8327</v>
      </c>
      <c r="S1609" s="13">
        <f t="shared" si="102"/>
        <v>41074.80846064815</v>
      </c>
      <c r="T1609" s="13">
        <f t="shared" si="103"/>
        <v>41053.80846064815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8">
        <f t="shared" si="100"/>
        <v>1.0125</v>
      </c>
      <c r="P1610">
        <f t="shared" si="101"/>
        <v>52.83</v>
      </c>
      <c r="Q1610" t="s">
        <v>8326</v>
      </c>
      <c r="R1610" t="s">
        <v>8327</v>
      </c>
      <c r="S1610" s="13">
        <f t="shared" si="102"/>
        <v>41640.226388888892</v>
      </c>
      <c r="T1610" s="13">
        <f t="shared" si="103"/>
        <v>41607.83085648148</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8">
        <f t="shared" si="100"/>
        <v>1.1833333333333333</v>
      </c>
      <c r="P1611">
        <f t="shared" si="101"/>
        <v>443.75</v>
      </c>
      <c r="Q1611" t="s">
        <v>8326</v>
      </c>
      <c r="R1611" t="s">
        <v>8327</v>
      </c>
      <c r="S1611" s="13">
        <f t="shared" si="102"/>
        <v>40849.333333333336</v>
      </c>
      <c r="T1611" s="13">
        <f t="shared" si="103"/>
        <v>40796.001261574071</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8">
        <f t="shared" si="100"/>
        <v>2.7185000000000001</v>
      </c>
      <c r="P1612">
        <f t="shared" si="101"/>
        <v>48.54</v>
      </c>
      <c r="Q1612" t="s">
        <v>8326</v>
      </c>
      <c r="R1612" t="s">
        <v>8327</v>
      </c>
      <c r="S1612" s="13">
        <f t="shared" si="102"/>
        <v>41258.924884259257</v>
      </c>
      <c r="T1612" s="13">
        <f t="shared" si="103"/>
        <v>41228.924884259257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8">
        <f t="shared" si="100"/>
        <v>1.25125</v>
      </c>
      <c r="P1613">
        <f t="shared" si="101"/>
        <v>37.07</v>
      </c>
      <c r="Q1613" t="s">
        <v>8326</v>
      </c>
      <c r="R1613" t="s">
        <v>8327</v>
      </c>
      <c r="S1613" s="13">
        <f t="shared" si="102"/>
        <v>41430.00037037037</v>
      </c>
      <c r="T1613" s="13">
        <f t="shared" si="103"/>
        <v>41409.00037037037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8">
        <f t="shared" si="100"/>
        <v>1.1000000000000001</v>
      </c>
      <c r="P1614">
        <f t="shared" si="101"/>
        <v>50</v>
      </c>
      <c r="Q1614" t="s">
        <v>8326</v>
      </c>
      <c r="R1614" t="s">
        <v>8327</v>
      </c>
      <c r="S1614" s="13">
        <f t="shared" si="102"/>
        <v>41276.874814814815</v>
      </c>
      <c r="T1614" s="13">
        <f t="shared" si="103"/>
        <v>41246.874814814815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8">
        <f t="shared" si="100"/>
        <v>1.0149999999999999</v>
      </c>
      <c r="P1615">
        <f t="shared" si="101"/>
        <v>39.04</v>
      </c>
      <c r="Q1615" t="s">
        <v>8326</v>
      </c>
      <c r="R1615" t="s">
        <v>8327</v>
      </c>
      <c r="S1615" s="13">
        <f t="shared" si="102"/>
        <v>41112.069467592592</v>
      </c>
      <c r="T1615" s="13">
        <f t="shared" si="103"/>
        <v>41082.069467592592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8">
        <f t="shared" si="100"/>
        <v>1.0269999999999999</v>
      </c>
      <c r="P1616">
        <f t="shared" si="101"/>
        <v>66.69</v>
      </c>
      <c r="Q1616" t="s">
        <v>8326</v>
      </c>
      <c r="R1616" t="s">
        <v>8327</v>
      </c>
      <c r="S1616" s="13">
        <f t="shared" si="102"/>
        <v>41854.708333333336</v>
      </c>
      <c r="T1616" s="13">
        <f t="shared" si="103"/>
        <v>41794.981122685182</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8">
        <f t="shared" si="100"/>
        <v>1.1412500000000001</v>
      </c>
      <c r="P1617">
        <f t="shared" si="101"/>
        <v>67.13</v>
      </c>
      <c r="Q1617" t="s">
        <v>8326</v>
      </c>
      <c r="R1617" t="s">
        <v>8327</v>
      </c>
      <c r="S1617" s="13">
        <f t="shared" si="102"/>
        <v>40890.092546296299</v>
      </c>
      <c r="T1617" s="13">
        <f t="shared" si="103"/>
        <v>40845.050879629627</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8">
        <f t="shared" si="100"/>
        <v>1.042</v>
      </c>
      <c r="P1618">
        <f t="shared" si="101"/>
        <v>66.37</v>
      </c>
      <c r="Q1618" t="s">
        <v>8326</v>
      </c>
      <c r="R1618" t="s">
        <v>8327</v>
      </c>
      <c r="S1618" s="13">
        <f t="shared" si="102"/>
        <v>41235.916666666664</v>
      </c>
      <c r="T1618" s="13">
        <f t="shared" si="103"/>
        <v>41194.715520833335</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8">
        <f t="shared" si="100"/>
        <v>1.4585714285714286</v>
      </c>
      <c r="P1619">
        <f t="shared" si="101"/>
        <v>64.62</v>
      </c>
      <c r="Q1619" t="s">
        <v>8326</v>
      </c>
      <c r="R1619" t="s">
        <v>8327</v>
      </c>
      <c r="S1619" s="13">
        <f t="shared" si="102"/>
        <v>41579.791666666664</v>
      </c>
      <c r="T1619" s="13">
        <f t="shared" si="103"/>
        <v>41546.664212962962</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8">
        <f t="shared" si="100"/>
        <v>1.0506666666666666</v>
      </c>
      <c r="P1620">
        <f t="shared" si="101"/>
        <v>58.37</v>
      </c>
      <c r="Q1620" t="s">
        <v>8326</v>
      </c>
      <c r="R1620" t="s">
        <v>8327</v>
      </c>
      <c r="S1620" s="13">
        <f t="shared" si="102"/>
        <v>41341.654340277775</v>
      </c>
      <c r="T1620" s="13">
        <f t="shared" si="103"/>
        <v>41301.654340277775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8">
        <f t="shared" si="100"/>
        <v>1.3333333333333333</v>
      </c>
      <c r="P1621">
        <f t="shared" si="101"/>
        <v>86.96</v>
      </c>
      <c r="Q1621" t="s">
        <v>8326</v>
      </c>
      <c r="R1621" t="s">
        <v>8327</v>
      </c>
      <c r="S1621" s="13">
        <f t="shared" si="102"/>
        <v>41897.18618055556</v>
      </c>
      <c r="T1621" s="13">
        <f t="shared" si="103"/>
        <v>41876.18618055556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8">
        <f t="shared" si="100"/>
        <v>1.1299999999999999</v>
      </c>
      <c r="P1622">
        <f t="shared" si="101"/>
        <v>66.47</v>
      </c>
      <c r="Q1622" t="s">
        <v>8326</v>
      </c>
      <c r="R1622" t="s">
        <v>8327</v>
      </c>
      <c r="S1622" s="13">
        <f t="shared" si="102"/>
        <v>41328.339583333334</v>
      </c>
      <c r="T1622" s="13">
        <f t="shared" si="103"/>
        <v>41321.339583333334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8">
        <f t="shared" si="100"/>
        <v>1.212</v>
      </c>
      <c r="P1623">
        <f t="shared" si="101"/>
        <v>163.78</v>
      </c>
      <c r="Q1623" t="s">
        <v>8326</v>
      </c>
      <c r="R1623" t="s">
        <v>8327</v>
      </c>
      <c r="S1623" s="13">
        <f t="shared" si="102"/>
        <v>41057.165972222225</v>
      </c>
      <c r="T1623" s="13">
        <f t="shared" si="103"/>
        <v>41003.60665509259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8">
        <f t="shared" si="100"/>
        <v>1.0172463768115942</v>
      </c>
      <c r="P1624">
        <f t="shared" si="101"/>
        <v>107.98</v>
      </c>
      <c r="Q1624" t="s">
        <v>8326</v>
      </c>
      <c r="R1624" t="s">
        <v>8327</v>
      </c>
      <c r="S1624" s="13">
        <f t="shared" si="102"/>
        <v>41990.332638888889</v>
      </c>
      <c r="T1624" s="13">
        <f t="shared" si="103"/>
        <v>41950.29483796296</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8">
        <f t="shared" si="100"/>
        <v>1.0106666666666666</v>
      </c>
      <c r="P1625">
        <f t="shared" si="101"/>
        <v>42.11</v>
      </c>
      <c r="Q1625" t="s">
        <v>8326</v>
      </c>
      <c r="R1625" t="s">
        <v>8327</v>
      </c>
      <c r="S1625" s="13">
        <f t="shared" si="102"/>
        <v>41513.688530092593</v>
      </c>
      <c r="T1625" s="13">
        <f t="shared" si="103"/>
        <v>41453.688530092593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8">
        <f t="shared" si="100"/>
        <v>1.18</v>
      </c>
      <c r="P1626">
        <f t="shared" si="101"/>
        <v>47.2</v>
      </c>
      <c r="Q1626" t="s">
        <v>8326</v>
      </c>
      <c r="R1626" t="s">
        <v>8327</v>
      </c>
      <c r="S1626" s="13">
        <f t="shared" si="102"/>
        <v>41283.367303240739</v>
      </c>
      <c r="T1626" s="13">
        <f t="shared" si="103"/>
        <v>41243.367303240739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8">
        <f t="shared" si="100"/>
        <v>1.5533333333333332</v>
      </c>
      <c r="P1627">
        <f t="shared" si="101"/>
        <v>112.02</v>
      </c>
      <c r="Q1627" t="s">
        <v>8326</v>
      </c>
      <c r="R1627" t="s">
        <v>8327</v>
      </c>
      <c r="S1627" s="13">
        <f t="shared" si="102"/>
        <v>41163.699687500004</v>
      </c>
      <c r="T1627" s="13">
        <f t="shared" si="103"/>
        <v>41135.699687500004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8">
        <f t="shared" si="100"/>
        <v>1.0118750000000001</v>
      </c>
      <c r="P1628">
        <f t="shared" si="101"/>
        <v>74.95</v>
      </c>
      <c r="Q1628" t="s">
        <v>8326</v>
      </c>
      <c r="R1628" t="s">
        <v>8327</v>
      </c>
      <c r="S1628" s="13">
        <f t="shared" si="102"/>
        <v>41609.889664351853</v>
      </c>
      <c r="T1628" s="13">
        <f t="shared" si="103"/>
        <v>41579.847997685189</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8">
        <f t="shared" si="100"/>
        <v>1.17</v>
      </c>
      <c r="P1629">
        <f t="shared" si="101"/>
        <v>61.58</v>
      </c>
      <c r="Q1629" t="s">
        <v>8326</v>
      </c>
      <c r="R1629" t="s">
        <v>8327</v>
      </c>
      <c r="S1629" s="13">
        <f t="shared" si="102"/>
        <v>41239.207638888889</v>
      </c>
      <c r="T1629" s="13">
        <f t="shared" si="103"/>
        <v>41205.707048611112</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8">
        <f t="shared" si="100"/>
        <v>1.00925</v>
      </c>
      <c r="P1630">
        <f t="shared" si="101"/>
        <v>45.88</v>
      </c>
      <c r="Q1630" t="s">
        <v>8326</v>
      </c>
      <c r="R1630" t="s">
        <v>8327</v>
      </c>
      <c r="S1630" s="13">
        <f t="shared" si="102"/>
        <v>41807.737060185187</v>
      </c>
      <c r="T1630" s="13">
        <f t="shared" si="103"/>
        <v>41774.737060185187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8">
        <f t="shared" si="100"/>
        <v>1.0366666666666666</v>
      </c>
      <c r="P1631">
        <f t="shared" si="101"/>
        <v>75.849999999999994</v>
      </c>
      <c r="Q1631" t="s">
        <v>8326</v>
      </c>
      <c r="R1631" t="s">
        <v>8327</v>
      </c>
      <c r="S1631" s="13">
        <f t="shared" si="102"/>
        <v>41690.867280092592</v>
      </c>
      <c r="T1631" s="13">
        <f t="shared" si="103"/>
        <v>41645.867280092592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8">
        <f t="shared" si="100"/>
        <v>2.6524999999999999</v>
      </c>
      <c r="P1632">
        <f t="shared" si="101"/>
        <v>84.21</v>
      </c>
      <c r="Q1632" t="s">
        <v>8326</v>
      </c>
      <c r="R1632" t="s">
        <v>8327</v>
      </c>
      <c r="S1632" s="13">
        <f t="shared" si="102"/>
        <v>40970.290972222225</v>
      </c>
      <c r="T1632" s="13">
        <f t="shared" si="103"/>
        <v>40939.837673611109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8">
        <f t="shared" si="100"/>
        <v>1.5590999999999999</v>
      </c>
      <c r="P1633">
        <f t="shared" si="101"/>
        <v>117.23</v>
      </c>
      <c r="Q1633" t="s">
        <v>8326</v>
      </c>
      <c r="R1633" t="s">
        <v>8327</v>
      </c>
      <c r="S1633" s="13">
        <f t="shared" si="102"/>
        <v>41194.859502314815</v>
      </c>
      <c r="T1633" s="13">
        <f t="shared" si="103"/>
        <v>41164.859502314815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8">
        <f t="shared" si="100"/>
        <v>1.0162500000000001</v>
      </c>
      <c r="P1634">
        <f t="shared" si="101"/>
        <v>86.49</v>
      </c>
      <c r="Q1634" t="s">
        <v>8326</v>
      </c>
      <c r="R1634" t="s">
        <v>8327</v>
      </c>
      <c r="S1634" s="13">
        <f t="shared" si="102"/>
        <v>40810.340902777774</v>
      </c>
      <c r="T1634" s="13">
        <f t="shared" si="103"/>
        <v>40750.340902777774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8">
        <f t="shared" si="100"/>
        <v>1</v>
      </c>
      <c r="P1635">
        <f t="shared" si="101"/>
        <v>172.41</v>
      </c>
      <c r="Q1635" t="s">
        <v>8326</v>
      </c>
      <c r="R1635" t="s">
        <v>8327</v>
      </c>
      <c r="S1635" s="13">
        <f t="shared" si="102"/>
        <v>40924.208333333336</v>
      </c>
      <c r="T1635" s="13">
        <f t="shared" si="103"/>
        <v>40896.883750000001</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8">
        <f t="shared" si="100"/>
        <v>1.0049999999999999</v>
      </c>
      <c r="P1636">
        <f t="shared" si="101"/>
        <v>62.81</v>
      </c>
      <c r="Q1636" t="s">
        <v>8326</v>
      </c>
      <c r="R1636" t="s">
        <v>8327</v>
      </c>
      <c r="S1636" s="13">
        <f t="shared" si="102"/>
        <v>40696.249305555553</v>
      </c>
      <c r="T1636" s="13">
        <f t="shared" si="103"/>
        <v>40658.189826388887</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8">
        <f t="shared" si="100"/>
        <v>1.2529999999999999</v>
      </c>
      <c r="P1637">
        <f t="shared" si="101"/>
        <v>67.73</v>
      </c>
      <c r="Q1637" t="s">
        <v>8326</v>
      </c>
      <c r="R1637" t="s">
        <v>8327</v>
      </c>
      <c r="S1637" s="13">
        <f t="shared" si="102"/>
        <v>42562.868761574078</v>
      </c>
      <c r="T1637" s="13">
        <f t="shared" si="103"/>
        <v>42502.868761574078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8">
        <f t="shared" si="100"/>
        <v>1.0355555555555556</v>
      </c>
      <c r="P1638">
        <f t="shared" si="101"/>
        <v>53.56</v>
      </c>
      <c r="Q1638" t="s">
        <v>8326</v>
      </c>
      <c r="R1638" t="s">
        <v>8327</v>
      </c>
      <c r="S1638" s="13">
        <f t="shared" si="102"/>
        <v>40706.166666666664</v>
      </c>
      <c r="T1638" s="13">
        <f t="shared" si="103"/>
        <v>40663.08666666667</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8">
        <f t="shared" si="100"/>
        <v>1.038</v>
      </c>
      <c r="P1639">
        <f t="shared" si="101"/>
        <v>34.6</v>
      </c>
      <c r="Q1639" t="s">
        <v>8326</v>
      </c>
      <c r="R1639" t="s">
        <v>8327</v>
      </c>
      <c r="S1639" s="13">
        <f t="shared" si="102"/>
        <v>40178.98541666667</v>
      </c>
      <c r="T1639" s="13">
        <f t="shared" si="103"/>
        <v>40122.751620370371</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8">
        <f t="shared" si="100"/>
        <v>1.05</v>
      </c>
      <c r="P1640">
        <f t="shared" si="101"/>
        <v>38.89</v>
      </c>
      <c r="Q1640" t="s">
        <v>8326</v>
      </c>
      <c r="R1640" t="s">
        <v>8327</v>
      </c>
      <c r="S1640" s="13">
        <f t="shared" si="102"/>
        <v>41333.892361111109</v>
      </c>
      <c r="T1640" s="13">
        <f t="shared" si="103"/>
        <v>41288.68712962963</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8">
        <f t="shared" si="100"/>
        <v>1</v>
      </c>
      <c r="P1641">
        <f t="shared" si="101"/>
        <v>94.74</v>
      </c>
      <c r="Q1641" t="s">
        <v>8326</v>
      </c>
      <c r="R1641" t="s">
        <v>8327</v>
      </c>
      <c r="S1641" s="13">
        <f t="shared" si="102"/>
        <v>40971.652372685188</v>
      </c>
      <c r="T1641" s="13">
        <f t="shared" si="103"/>
        <v>40941.652372685188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8">
        <f t="shared" si="100"/>
        <v>1.6986000000000001</v>
      </c>
      <c r="P1642">
        <f t="shared" si="101"/>
        <v>39.97</v>
      </c>
      <c r="Q1642" t="s">
        <v>8326</v>
      </c>
      <c r="R1642" t="s">
        <v>8327</v>
      </c>
      <c r="S1642" s="13">
        <f t="shared" si="102"/>
        <v>40393.082638888889</v>
      </c>
      <c r="T1642" s="13">
        <f t="shared" si="103"/>
        <v>40379.23096064815</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8">
        <f t="shared" si="100"/>
        <v>1.014</v>
      </c>
      <c r="P1643">
        <f t="shared" si="101"/>
        <v>97.5</v>
      </c>
      <c r="Q1643" t="s">
        <v>8326</v>
      </c>
      <c r="R1643" t="s">
        <v>8347</v>
      </c>
      <c r="S1643" s="13">
        <f t="shared" si="102"/>
        <v>41992.596574074079</v>
      </c>
      <c r="T1643" s="13">
        <f t="shared" si="103"/>
        <v>41962.596574074079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8">
        <f t="shared" si="100"/>
        <v>1</v>
      </c>
      <c r="P1644">
        <f t="shared" si="101"/>
        <v>42.86</v>
      </c>
      <c r="Q1644" t="s">
        <v>8326</v>
      </c>
      <c r="R1644" t="s">
        <v>8347</v>
      </c>
      <c r="S1644" s="13">
        <f t="shared" si="102"/>
        <v>40708.024618055555</v>
      </c>
      <c r="T1644" s="13">
        <f t="shared" si="103"/>
        <v>40688.024618055555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8">
        <f t="shared" si="100"/>
        <v>1.2470000000000001</v>
      </c>
      <c r="P1645">
        <f t="shared" si="101"/>
        <v>168.51</v>
      </c>
      <c r="Q1645" t="s">
        <v>8326</v>
      </c>
      <c r="R1645" t="s">
        <v>8347</v>
      </c>
      <c r="S1645" s="13">
        <f t="shared" si="102"/>
        <v>41176.824212962965</v>
      </c>
      <c r="T1645" s="13">
        <f t="shared" si="103"/>
        <v>41146.824212962965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8">
        <f t="shared" si="100"/>
        <v>1.095</v>
      </c>
      <c r="P1646">
        <f t="shared" si="101"/>
        <v>85.55</v>
      </c>
      <c r="Q1646" t="s">
        <v>8326</v>
      </c>
      <c r="R1646" t="s">
        <v>8347</v>
      </c>
      <c r="S1646" s="13">
        <f t="shared" si="102"/>
        <v>41235.101388888892</v>
      </c>
      <c r="T1646" s="13">
        <f t="shared" si="103"/>
        <v>41175.05972222222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8">
        <f t="shared" si="100"/>
        <v>1.1080000000000001</v>
      </c>
      <c r="P1647">
        <f t="shared" si="101"/>
        <v>554</v>
      </c>
      <c r="Q1647" t="s">
        <v>8326</v>
      </c>
      <c r="R1647" t="s">
        <v>8347</v>
      </c>
      <c r="S1647" s="13">
        <f t="shared" si="102"/>
        <v>41535.617361111108</v>
      </c>
      <c r="T1647" s="13">
        <f t="shared" si="103"/>
        <v>41521.617361111108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8">
        <f t="shared" si="100"/>
        <v>1.1020000000000001</v>
      </c>
      <c r="P1648">
        <f t="shared" si="101"/>
        <v>26.55</v>
      </c>
      <c r="Q1648" t="s">
        <v>8326</v>
      </c>
      <c r="R1648" t="s">
        <v>8347</v>
      </c>
      <c r="S1648" s="13">
        <f t="shared" si="102"/>
        <v>41865.757638888892</v>
      </c>
      <c r="T1648" s="13">
        <f t="shared" si="103"/>
        <v>41833.450266203705</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8">
        <f t="shared" si="100"/>
        <v>1.0471999999999999</v>
      </c>
      <c r="P1649">
        <f t="shared" si="101"/>
        <v>113.83</v>
      </c>
      <c r="Q1649" t="s">
        <v>8326</v>
      </c>
      <c r="R1649" t="s">
        <v>8347</v>
      </c>
      <c r="S1649" s="13">
        <f t="shared" si="102"/>
        <v>41069.409456018519</v>
      </c>
      <c r="T1649" s="13">
        <f t="shared" si="103"/>
        <v>41039.409456018519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8">
        <f t="shared" si="100"/>
        <v>1.2526086956521738</v>
      </c>
      <c r="P1650">
        <f t="shared" si="101"/>
        <v>32.01</v>
      </c>
      <c r="Q1650" t="s">
        <v>8326</v>
      </c>
      <c r="R1650" t="s">
        <v>8347</v>
      </c>
      <c r="S1650" s="13">
        <f t="shared" si="102"/>
        <v>40622.662986111114</v>
      </c>
      <c r="T1650" s="13">
        <f t="shared" si="103"/>
        <v>40592.704652777778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8">
        <f t="shared" si="100"/>
        <v>1.0058763157894737</v>
      </c>
      <c r="P1651">
        <f t="shared" si="101"/>
        <v>47.19</v>
      </c>
      <c r="Q1651" t="s">
        <v>8326</v>
      </c>
      <c r="R1651" t="s">
        <v>8347</v>
      </c>
      <c r="S1651" s="13">
        <f t="shared" si="102"/>
        <v>41782.684664351851</v>
      </c>
      <c r="T1651" s="13">
        <f t="shared" si="103"/>
        <v>41737.684664351851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8">
        <f t="shared" si="100"/>
        <v>1.4155</v>
      </c>
      <c r="P1652">
        <f t="shared" si="101"/>
        <v>88.47</v>
      </c>
      <c r="Q1652" t="s">
        <v>8326</v>
      </c>
      <c r="R1652" t="s">
        <v>8347</v>
      </c>
      <c r="S1652" s="13">
        <f t="shared" si="102"/>
        <v>41556.435613425929</v>
      </c>
      <c r="T1652" s="13">
        <f t="shared" si="103"/>
        <v>41526.435613425929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8">
        <f t="shared" si="100"/>
        <v>1.0075000000000001</v>
      </c>
      <c r="P1653">
        <f t="shared" si="101"/>
        <v>100.75</v>
      </c>
      <c r="Q1653" t="s">
        <v>8326</v>
      </c>
      <c r="R1653" t="s">
        <v>8347</v>
      </c>
      <c r="S1653" s="13">
        <f t="shared" si="102"/>
        <v>40659.290972222225</v>
      </c>
      <c r="T1653" s="13">
        <f t="shared" si="103"/>
        <v>40625.900694444441</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8">
        <f t="shared" si="100"/>
        <v>1.0066666666666666</v>
      </c>
      <c r="P1654">
        <f t="shared" si="101"/>
        <v>64.709999999999994</v>
      </c>
      <c r="Q1654" t="s">
        <v>8326</v>
      </c>
      <c r="R1654" t="s">
        <v>8347</v>
      </c>
      <c r="S1654" s="13">
        <f t="shared" si="102"/>
        <v>41602.534641203703</v>
      </c>
      <c r="T1654" s="13">
        <f t="shared" si="103"/>
        <v>41572.492974537039</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8">
        <f t="shared" si="100"/>
        <v>1.7423040000000001</v>
      </c>
      <c r="P1655">
        <f t="shared" si="101"/>
        <v>51.85</v>
      </c>
      <c r="Q1655" t="s">
        <v>8326</v>
      </c>
      <c r="R1655" t="s">
        <v>8347</v>
      </c>
      <c r="S1655" s="13">
        <f t="shared" si="102"/>
        <v>40657.834444444445</v>
      </c>
      <c r="T1655" s="13">
        <f t="shared" si="103"/>
        <v>40626.834444444445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8">
        <f t="shared" si="100"/>
        <v>1.199090909090909</v>
      </c>
      <c r="P1656">
        <f t="shared" si="101"/>
        <v>38.79</v>
      </c>
      <c r="Q1656" t="s">
        <v>8326</v>
      </c>
      <c r="R1656" t="s">
        <v>8347</v>
      </c>
      <c r="S1656" s="13">
        <f t="shared" si="102"/>
        <v>41017.890740740739</v>
      </c>
      <c r="T1656" s="13">
        <f t="shared" si="103"/>
        <v>40987.890740740739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8">
        <f t="shared" si="100"/>
        <v>1.4286666666666668</v>
      </c>
      <c r="P1657">
        <f t="shared" si="101"/>
        <v>44.65</v>
      </c>
      <c r="Q1657" t="s">
        <v>8326</v>
      </c>
      <c r="R1657" t="s">
        <v>8347</v>
      </c>
      <c r="S1657" s="13">
        <f t="shared" si="102"/>
        <v>41004.750231481477</v>
      </c>
      <c r="T1657" s="13">
        <f t="shared" si="103"/>
        <v>40974.791898148149</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8">
        <f t="shared" si="100"/>
        <v>1.0033493333333334</v>
      </c>
      <c r="P1658">
        <f t="shared" si="101"/>
        <v>156.77000000000001</v>
      </c>
      <c r="Q1658" t="s">
        <v>8326</v>
      </c>
      <c r="R1658" t="s">
        <v>8347</v>
      </c>
      <c r="S1658" s="13">
        <f t="shared" si="102"/>
        <v>41256.928842592592</v>
      </c>
      <c r="T1658" s="13">
        <f t="shared" si="103"/>
        <v>41226.928842592592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8">
        <f t="shared" si="100"/>
        <v>1.0493380000000001</v>
      </c>
      <c r="P1659">
        <f t="shared" si="101"/>
        <v>118.7</v>
      </c>
      <c r="Q1659" t="s">
        <v>8326</v>
      </c>
      <c r="R1659" t="s">
        <v>8347</v>
      </c>
      <c r="S1659" s="13">
        <f t="shared" si="102"/>
        <v>41053.782037037039</v>
      </c>
      <c r="T1659" s="13">
        <f t="shared" si="103"/>
        <v>41023.782037037039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8">
        <f t="shared" si="100"/>
        <v>1.3223333333333334</v>
      </c>
      <c r="P1660">
        <f t="shared" si="101"/>
        <v>74.150000000000006</v>
      </c>
      <c r="Q1660" t="s">
        <v>8326</v>
      </c>
      <c r="R1660" t="s">
        <v>8347</v>
      </c>
      <c r="S1660" s="13">
        <f t="shared" si="102"/>
        <v>41261.597222222219</v>
      </c>
      <c r="T1660" s="13">
        <f t="shared" si="103"/>
        <v>41223.22184027778</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8">
        <f t="shared" si="100"/>
        <v>1.1279999999999999</v>
      </c>
      <c r="P1661">
        <f t="shared" si="101"/>
        <v>12.53</v>
      </c>
      <c r="Q1661" t="s">
        <v>8326</v>
      </c>
      <c r="R1661" t="s">
        <v>8347</v>
      </c>
      <c r="S1661" s="13">
        <f t="shared" si="102"/>
        <v>41625.5</v>
      </c>
      <c r="T1661" s="13">
        <f t="shared" si="103"/>
        <v>41596.913437499999</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8">
        <f t="shared" si="100"/>
        <v>12.5375</v>
      </c>
      <c r="P1662">
        <f t="shared" si="101"/>
        <v>27.86</v>
      </c>
      <c r="Q1662" t="s">
        <v>8326</v>
      </c>
      <c r="R1662" t="s">
        <v>8347</v>
      </c>
      <c r="S1662" s="13">
        <f t="shared" si="102"/>
        <v>42490.915972222225</v>
      </c>
      <c r="T1662" s="13">
        <f t="shared" si="103"/>
        <v>42459.693865740745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8">
        <f t="shared" si="100"/>
        <v>1.0250632911392406</v>
      </c>
      <c r="P1663">
        <f t="shared" si="101"/>
        <v>80.180000000000007</v>
      </c>
      <c r="Q1663" t="s">
        <v>8326</v>
      </c>
      <c r="R1663" t="s">
        <v>8347</v>
      </c>
      <c r="S1663" s="13">
        <f t="shared" si="102"/>
        <v>42386.875</v>
      </c>
      <c r="T1663" s="13">
        <f t="shared" si="103"/>
        <v>42343.998043981483</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8">
        <f t="shared" si="100"/>
        <v>1.026375</v>
      </c>
      <c r="P1664">
        <f t="shared" si="101"/>
        <v>132.44</v>
      </c>
      <c r="Q1664" t="s">
        <v>8326</v>
      </c>
      <c r="R1664" t="s">
        <v>8347</v>
      </c>
      <c r="S1664" s="13">
        <f t="shared" si="102"/>
        <v>40908.239999999998</v>
      </c>
      <c r="T1664" s="13">
        <f t="shared" si="103"/>
        <v>40848.198333333334</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8">
        <f t="shared" si="100"/>
        <v>1.08</v>
      </c>
      <c r="P1665">
        <f t="shared" si="101"/>
        <v>33.75</v>
      </c>
      <c r="Q1665" t="s">
        <v>8326</v>
      </c>
      <c r="R1665" t="s">
        <v>8347</v>
      </c>
      <c r="S1665" s="13">
        <f t="shared" si="102"/>
        <v>42036.02207175926</v>
      </c>
      <c r="T1665" s="13">
        <f t="shared" si="103"/>
        <v>42006.02207175926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8">
        <f t="shared" si="100"/>
        <v>1.2240879999999998</v>
      </c>
      <c r="P1666">
        <f t="shared" si="101"/>
        <v>34.380000000000003</v>
      </c>
      <c r="Q1666" t="s">
        <v>8326</v>
      </c>
      <c r="R1666" t="s">
        <v>8347</v>
      </c>
      <c r="S1666" s="13">
        <f t="shared" si="102"/>
        <v>40984.165972222225</v>
      </c>
      <c r="T1666" s="13">
        <f t="shared" si="103"/>
        <v>40939.761782407404</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8">
        <f t="shared" ref="O1667:O1730" si="104">E1667/D1667</f>
        <v>1.1945714285714286</v>
      </c>
      <c r="P1667">
        <f t="shared" ref="P1667:P1730" si="105">ROUND((E1667/L1667),2)</f>
        <v>44.96</v>
      </c>
      <c r="Q1667" t="s">
        <v>8326</v>
      </c>
      <c r="R1667" t="s">
        <v>8347</v>
      </c>
      <c r="S1667" s="13">
        <f t="shared" ref="S1667:S1730" si="106">(((I1667/60)/60)/24)+DATE(1970,1,1)</f>
        <v>40596.125</v>
      </c>
      <c r="T1667" s="13">
        <f t="shared" ref="T1667:T1730" si="107">(((J1667/60)/60)/24)+DATE(1970,1,1)</f>
        <v>40564.649456018517</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8">
        <f t="shared" si="104"/>
        <v>1.6088</v>
      </c>
      <c r="P1668">
        <f t="shared" si="105"/>
        <v>41.04</v>
      </c>
      <c r="Q1668" t="s">
        <v>8326</v>
      </c>
      <c r="R1668" t="s">
        <v>8347</v>
      </c>
      <c r="S1668" s="13">
        <f t="shared" si="106"/>
        <v>41361.211493055554</v>
      </c>
      <c r="T1668" s="13">
        <f t="shared" si="107"/>
        <v>41331.253159722226</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8">
        <f t="shared" si="104"/>
        <v>1.2685294117647059</v>
      </c>
      <c r="P1669">
        <f t="shared" si="105"/>
        <v>52.6</v>
      </c>
      <c r="Q1669" t="s">
        <v>8326</v>
      </c>
      <c r="R1669" t="s">
        <v>8347</v>
      </c>
      <c r="S1669" s="13">
        <f t="shared" si="106"/>
        <v>41709.290972222225</v>
      </c>
      <c r="T1669" s="13">
        <f t="shared" si="107"/>
        <v>41682.0705787037</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8">
        <f t="shared" si="104"/>
        <v>1.026375</v>
      </c>
      <c r="P1670">
        <f t="shared" si="105"/>
        <v>70.78</v>
      </c>
      <c r="Q1670" t="s">
        <v>8326</v>
      </c>
      <c r="R1670" t="s">
        <v>8347</v>
      </c>
      <c r="S1670" s="13">
        <f t="shared" si="106"/>
        <v>40875.191423611112</v>
      </c>
      <c r="T1670" s="13">
        <f t="shared" si="107"/>
        <v>40845.14975694444</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8">
        <f t="shared" si="104"/>
        <v>1.3975</v>
      </c>
      <c r="P1671">
        <f t="shared" si="105"/>
        <v>53.75</v>
      </c>
      <c r="Q1671" t="s">
        <v>8326</v>
      </c>
      <c r="R1671" t="s">
        <v>8347</v>
      </c>
      <c r="S1671" s="13">
        <f t="shared" si="106"/>
        <v>42521.885138888887</v>
      </c>
      <c r="T1671" s="13">
        <f t="shared" si="107"/>
        <v>42461.885138888887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8">
        <f t="shared" si="104"/>
        <v>1.026</v>
      </c>
      <c r="P1672">
        <f t="shared" si="105"/>
        <v>44.61</v>
      </c>
      <c r="Q1672" t="s">
        <v>8326</v>
      </c>
      <c r="R1672" t="s">
        <v>8347</v>
      </c>
      <c r="S1672" s="13">
        <f t="shared" si="106"/>
        <v>40364.166666666664</v>
      </c>
      <c r="T1672" s="13">
        <f t="shared" si="107"/>
        <v>40313.930543981485</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8">
        <f t="shared" si="104"/>
        <v>1.0067349999999999</v>
      </c>
      <c r="P1673">
        <f t="shared" si="105"/>
        <v>26.15</v>
      </c>
      <c r="Q1673" t="s">
        <v>8326</v>
      </c>
      <c r="R1673" t="s">
        <v>8347</v>
      </c>
      <c r="S1673" s="13">
        <f t="shared" si="106"/>
        <v>42583.54414351852</v>
      </c>
      <c r="T1673" s="13">
        <f t="shared" si="107"/>
        <v>42553.54414351852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8">
        <f t="shared" si="104"/>
        <v>1.1294117647058823</v>
      </c>
      <c r="P1674">
        <f t="shared" si="105"/>
        <v>39.18</v>
      </c>
      <c r="Q1674" t="s">
        <v>8326</v>
      </c>
      <c r="R1674" t="s">
        <v>8347</v>
      </c>
      <c r="S1674" s="13">
        <f t="shared" si="106"/>
        <v>41064.656597222223</v>
      </c>
      <c r="T1674" s="13">
        <f t="shared" si="107"/>
        <v>41034.656597222223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8">
        <f t="shared" si="104"/>
        <v>1.2809523809523808</v>
      </c>
      <c r="P1675">
        <f t="shared" si="105"/>
        <v>45.59</v>
      </c>
      <c r="Q1675" t="s">
        <v>8326</v>
      </c>
      <c r="R1675" t="s">
        <v>8347</v>
      </c>
      <c r="S1675" s="13">
        <f t="shared" si="106"/>
        <v>42069.878379629634</v>
      </c>
      <c r="T1675" s="13">
        <f t="shared" si="107"/>
        <v>42039.878379629634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8">
        <f t="shared" si="104"/>
        <v>2.0169999999999999</v>
      </c>
      <c r="P1676">
        <f t="shared" si="105"/>
        <v>89.25</v>
      </c>
      <c r="Q1676" t="s">
        <v>8326</v>
      </c>
      <c r="R1676" t="s">
        <v>8347</v>
      </c>
      <c r="S1676" s="13">
        <f t="shared" si="106"/>
        <v>42600.290972222225</v>
      </c>
      <c r="T1676" s="13">
        <f t="shared" si="107"/>
        <v>42569.605393518519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8">
        <f t="shared" si="104"/>
        <v>1.37416</v>
      </c>
      <c r="P1677">
        <f t="shared" si="105"/>
        <v>40.42</v>
      </c>
      <c r="Q1677" t="s">
        <v>8326</v>
      </c>
      <c r="R1677" t="s">
        <v>8347</v>
      </c>
      <c r="S1677" s="13">
        <f t="shared" si="106"/>
        <v>40832.918749999997</v>
      </c>
      <c r="T1677" s="13">
        <f t="shared" si="107"/>
        <v>40802.733101851853</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8">
        <f t="shared" si="104"/>
        <v>1.1533333333333333</v>
      </c>
      <c r="P1678">
        <f t="shared" si="105"/>
        <v>82.38</v>
      </c>
      <c r="Q1678" t="s">
        <v>8326</v>
      </c>
      <c r="R1678" t="s">
        <v>8347</v>
      </c>
      <c r="S1678" s="13">
        <f t="shared" si="106"/>
        <v>41020.165972222225</v>
      </c>
      <c r="T1678" s="13">
        <f t="shared" si="107"/>
        <v>40973.72623842593</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8">
        <f t="shared" si="104"/>
        <v>1.1166666666666667</v>
      </c>
      <c r="P1679">
        <f t="shared" si="105"/>
        <v>159.52000000000001</v>
      </c>
      <c r="Q1679" t="s">
        <v>8326</v>
      </c>
      <c r="R1679" t="s">
        <v>8347</v>
      </c>
      <c r="S1679" s="13">
        <f t="shared" si="106"/>
        <v>42476.249305555553</v>
      </c>
      <c r="T1679" s="13">
        <f t="shared" si="107"/>
        <v>42416.407129629632</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8">
        <f t="shared" si="104"/>
        <v>1.1839999999999999</v>
      </c>
      <c r="P1680">
        <f t="shared" si="105"/>
        <v>36.24</v>
      </c>
      <c r="Q1680" t="s">
        <v>8326</v>
      </c>
      <c r="R1680" t="s">
        <v>8347</v>
      </c>
      <c r="S1680" s="13">
        <f t="shared" si="106"/>
        <v>41676.854988425926</v>
      </c>
      <c r="T1680" s="13">
        <f t="shared" si="107"/>
        <v>41662.854988425926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8">
        <f t="shared" si="104"/>
        <v>1.75</v>
      </c>
      <c r="P1681">
        <f t="shared" si="105"/>
        <v>62.5</v>
      </c>
      <c r="Q1681" t="s">
        <v>8326</v>
      </c>
      <c r="R1681" t="s">
        <v>8347</v>
      </c>
      <c r="S1681" s="13">
        <f t="shared" si="106"/>
        <v>40746.068807870368</v>
      </c>
      <c r="T1681" s="13">
        <f t="shared" si="107"/>
        <v>40723.068807870368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8">
        <f t="shared" si="104"/>
        <v>1.175</v>
      </c>
      <c r="P1682">
        <f t="shared" si="105"/>
        <v>47</v>
      </c>
      <c r="Q1682" t="s">
        <v>8326</v>
      </c>
      <c r="R1682" t="s">
        <v>8347</v>
      </c>
      <c r="S1682" s="13">
        <f t="shared" si="106"/>
        <v>41832.757719907408</v>
      </c>
      <c r="T1682" s="13">
        <f t="shared" si="107"/>
        <v>41802.757719907408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8">
        <f t="shared" si="104"/>
        <v>1.0142212307692309</v>
      </c>
      <c r="P1683">
        <f t="shared" si="105"/>
        <v>74.58</v>
      </c>
      <c r="Q1683" t="s">
        <v>8326</v>
      </c>
      <c r="R1683" t="s">
        <v>8348</v>
      </c>
      <c r="S1683" s="13">
        <f t="shared" si="106"/>
        <v>42823.083333333328</v>
      </c>
      <c r="T1683" s="13">
        <f t="shared" si="107"/>
        <v>42774.121342592596</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8">
        <f t="shared" si="104"/>
        <v>0</v>
      </c>
      <c r="P1684" t="e">
        <f t="shared" si="105"/>
        <v>#DIV/0!</v>
      </c>
      <c r="Q1684" t="s">
        <v>8326</v>
      </c>
      <c r="R1684" t="s">
        <v>8348</v>
      </c>
      <c r="S1684" s="13">
        <f t="shared" si="106"/>
        <v>42839.171990740739</v>
      </c>
      <c r="T1684" s="13">
        <f t="shared" si="107"/>
        <v>42779.21365740741</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8">
        <f t="shared" si="104"/>
        <v>0.21714285714285714</v>
      </c>
      <c r="P1685">
        <f t="shared" si="105"/>
        <v>76</v>
      </c>
      <c r="Q1685" t="s">
        <v>8326</v>
      </c>
      <c r="R1685" t="s">
        <v>8348</v>
      </c>
      <c r="S1685" s="13">
        <f t="shared" si="106"/>
        <v>42832.781689814816</v>
      </c>
      <c r="T1685" s="13">
        <f t="shared" si="107"/>
        <v>42808.781689814816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8">
        <f t="shared" si="104"/>
        <v>1.0912500000000001</v>
      </c>
      <c r="P1686">
        <f t="shared" si="105"/>
        <v>86.44</v>
      </c>
      <c r="Q1686" t="s">
        <v>8326</v>
      </c>
      <c r="R1686" t="s">
        <v>8348</v>
      </c>
      <c r="S1686" s="13">
        <f t="shared" si="106"/>
        <v>42811.773622685185</v>
      </c>
      <c r="T1686" s="13">
        <f t="shared" si="107"/>
        <v>42783.815289351856</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8">
        <f t="shared" si="104"/>
        <v>1.0285714285714285</v>
      </c>
      <c r="P1687">
        <f t="shared" si="105"/>
        <v>24</v>
      </c>
      <c r="Q1687" t="s">
        <v>8326</v>
      </c>
      <c r="R1687" t="s">
        <v>8348</v>
      </c>
      <c r="S1687" s="13">
        <f t="shared" si="106"/>
        <v>42818.208599537036</v>
      </c>
      <c r="T1687" s="13">
        <f t="shared" si="107"/>
        <v>42788.2502662037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8">
        <f t="shared" si="104"/>
        <v>3.5999999999999999E-3</v>
      </c>
      <c r="P1688">
        <f t="shared" si="105"/>
        <v>18</v>
      </c>
      <c r="Q1688" t="s">
        <v>8326</v>
      </c>
      <c r="R1688" t="s">
        <v>8348</v>
      </c>
      <c r="S1688" s="13">
        <f t="shared" si="106"/>
        <v>42852.802303240736</v>
      </c>
      <c r="T1688" s="13">
        <f t="shared" si="107"/>
        <v>42792.843969907408</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8">
        <f t="shared" si="104"/>
        <v>0.3125</v>
      </c>
      <c r="P1689">
        <f t="shared" si="105"/>
        <v>80.13</v>
      </c>
      <c r="Q1689" t="s">
        <v>8326</v>
      </c>
      <c r="R1689" t="s">
        <v>8348</v>
      </c>
      <c r="S1689" s="13">
        <f t="shared" si="106"/>
        <v>42835.84375</v>
      </c>
      <c r="T1689" s="13">
        <f t="shared" si="107"/>
        <v>42802.046817129631</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8">
        <f t="shared" si="104"/>
        <v>0.443</v>
      </c>
      <c r="P1690">
        <f t="shared" si="105"/>
        <v>253.14</v>
      </c>
      <c r="Q1690" t="s">
        <v>8326</v>
      </c>
      <c r="R1690" t="s">
        <v>8348</v>
      </c>
      <c r="S1690" s="13">
        <f t="shared" si="106"/>
        <v>42834.492986111116</v>
      </c>
      <c r="T1690" s="13">
        <f t="shared" si="107"/>
        <v>42804.534652777773</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8">
        <f t="shared" si="104"/>
        <v>1</v>
      </c>
      <c r="P1691">
        <f t="shared" si="105"/>
        <v>171.43</v>
      </c>
      <c r="Q1691" t="s">
        <v>8326</v>
      </c>
      <c r="R1691" t="s">
        <v>8348</v>
      </c>
      <c r="S1691" s="13">
        <f t="shared" si="106"/>
        <v>42810.900810185187</v>
      </c>
      <c r="T1691" s="13">
        <f t="shared" si="107"/>
        <v>42780.942476851851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8">
        <f t="shared" si="104"/>
        <v>0.254</v>
      </c>
      <c r="P1692">
        <f t="shared" si="105"/>
        <v>57.73</v>
      </c>
      <c r="Q1692" t="s">
        <v>8326</v>
      </c>
      <c r="R1692" t="s">
        <v>8348</v>
      </c>
      <c r="S1692" s="13">
        <f t="shared" si="106"/>
        <v>42831.389374999999</v>
      </c>
      <c r="T1692" s="13">
        <f t="shared" si="107"/>
        <v>42801.43104166667</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8">
        <f t="shared" si="104"/>
        <v>0.33473333333333333</v>
      </c>
      <c r="P1693">
        <f t="shared" si="105"/>
        <v>264.26</v>
      </c>
      <c r="Q1693" t="s">
        <v>8326</v>
      </c>
      <c r="R1693" t="s">
        <v>8348</v>
      </c>
      <c r="S1693" s="13">
        <f t="shared" si="106"/>
        <v>42828.041666666672</v>
      </c>
      <c r="T1693" s="13">
        <f t="shared" si="107"/>
        <v>42795.701481481476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8">
        <f t="shared" si="104"/>
        <v>0.47799999999999998</v>
      </c>
      <c r="P1694">
        <f t="shared" si="105"/>
        <v>159.33000000000001</v>
      </c>
      <c r="Q1694" t="s">
        <v>8326</v>
      </c>
      <c r="R1694" t="s">
        <v>8348</v>
      </c>
      <c r="S1694" s="13">
        <f t="shared" si="106"/>
        <v>42820.999305555553</v>
      </c>
      <c r="T1694" s="13">
        <f t="shared" si="107"/>
        <v>42788.151238425926</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8">
        <f t="shared" si="104"/>
        <v>9.3333333333333338E-2</v>
      </c>
      <c r="P1695">
        <f t="shared" si="105"/>
        <v>35</v>
      </c>
      <c r="Q1695" t="s">
        <v>8326</v>
      </c>
      <c r="R1695" t="s">
        <v>8348</v>
      </c>
      <c r="S1695" s="13">
        <f t="shared" si="106"/>
        <v>42834.833333333328</v>
      </c>
      <c r="T1695" s="13">
        <f t="shared" si="107"/>
        <v>42803.920277777783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8">
        <f t="shared" si="104"/>
        <v>5.0000000000000001E-4</v>
      </c>
      <c r="P1696">
        <f t="shared" si="105"/>
        <v>5</v>
      </c>
      <c r="Q1696" t="s">
        <v>8326</v>
      </c>
      <c r="R1696" t="s">
        <v>8348</v>
      </c>
      <c r="S1696" s="13">
        <f t="shared" si="106"/>
        <v>42821.191666666666</v>
      </c>
      <c r="T1696" s="13">
        <f t="shared" si="107"/>
        <v>42791.669837962967</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8">
        <f t="shared" si="104"/>
        <v>0.11708333333333333</v>
      </c>
      <c r="P1697">
        <f t="shared" si="105"/>
        <v>61.09</v>
      </c>
      <c r="Q1697" t="s">
        <v>8326</v>
      </c>
      <c r="R1697" t="s">
        <v>8348</v>
      </c>
      <c r="S1697" s="13">
        <f t="shared" si="106"/>
        <v>42835.041666666672</v>
      </c>
      <c r="T1697" s="13">
        <f t="shared" si="107"/>
        <v>42801.031412037039</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8">
        <f t="shared" si="104"/>
        <v>0</v>
      </c>
      <c r="P1698" t="e">
        <f t="shared" si="105"/>
        <v>#DIV/0!</v>
      </c>
      <c r="Q1698" t="s">
        <v>8326</v>
      </c>
      <c r="R1698" t="s">
        <v>8348</v>
      </c>
      <c r="S1698" s="13">
        <f t="shared" si="106"/>
        <v>42826.027905092589</v>
      </c>
      <c r="T1698" s="13">
        <f t="shared" si="107"/>
        <v>42796.069571759261</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8">
        <f t="shared" si="104"/>
        <v>0.20208000000000001</v>
      </c>
      <c r="P1699">
        <f t="shared" si="105"/>
        <v>114.82</v>
      </c>
      <c r="Q1699" t="s">
        <v>8326</v>
      </c>
      <c r="R1699" t="s">
        <v>8348</v>
      </c>
      <c r="S1699" s="13">
        <f t="shared" si="106"/>
        <v>42834.991296296299</v>
      </c>
      <c r="T1699" s="13">
        <f t="shared" si="107"/>
        <v>42805.032962962956</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8">
        <f t="shared" si="104"/>
        <v>0</v>
      </c>
      <c r="P1700" t="e">
        <f t="shared" si="105"/>
        <v>#DIV/0!</v>
      </c>
      <c r="Q1700" t="s">
        <v>8326</v>
      </c>
      <c r="R1700" t="s">
        <v>8348</v>
      </c>
      <c r="S1700" s="13">
        <f t="shared" si="106"/>
        <v>42820.147916666669</v>
      </c>
      <c r="T1700" s="13">
        <f t="shared" si="107"/>
        <v>42796.207870370374</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8">
        <f t="shared" si="104"/>
        <v>4.2311459353574929E-2</v>
      </c>
      <c r="P1701">
        <f t="shared" si="105"/>
        <v>54</v>
      </c>
      <c r="Q1701" t="s">
        <v>8326</v>
      </c>
      <c r="R1701" t="s">
        <v>8348</v>
      </c>
      <c r="S1701" s="13">
        <f t="shared" si="106"/>
        <v>42836.863946759258</v>
      </c>
      <c r="T1701" s="13">
        <f t="shared" si="107"/>
        <v>42806.863946759258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8">
        <f t="shared" si="104"/>
        <v>0.2606</v>
      </c>
      <c r="P1702">
        <f t="shared" si="105"/>
        <v>65.97</v>
      </c>
      <c r="Q1702" t="s">
        <v>8326</v>
      </c>
      <c r="R1702" t="s">
        <v>8348</v>
      </c>
      <c r="S1702" s="13">
        <f t="shared" si="106"/>
        <v>42826.166666666672</v>
      </c>
      <c r="T1702" s="13">
        <f t="shared" si="107"/>
        <v>42796.071643518517</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8">
        <f t="shared" si="104"/>
        <v>1.9801980198019802E-3</v>
      </c>
      <c r="P1703">
        <f t="shared" si="105"/>
        <v>5</v>
      </c>
      <c r="Q1703" t="s">
        <v>8326</v>
      </c>
      <c r="R1703" t="s">
        <v>8348</v>
      </c>
      <c r="S1703" s="13">
        <f t="shared" si="106"/>
        <v>42019.664409722223</v>
      </c>
      <c r="T1703" s="13">
        <f t="shared" si="107"/>
        <v>41989.664409722223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8">
        <f t="shared" si="104"/>
        <v>6.0606060606060605E-5</v>
      </c>
      <c r="P1704">
        <f t="shared" si="105"/>
        <v>1</v>
      </c>
      <c r="Q1704" t="s">
        <v>8326</v>
      </c>
      <c r="R1704" t="s">
        <v>8348</v>
      </c>
      <c r="S1704" s="13">
        <f t="shared" si="106"/>
        <v>42093.828125</v>
      </c>
      <c r="T1704" s="13">
        <f t="shared" si="107"/>
        <v>42063.869791666672</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8">
        <f t="shared" si="104"/>
        <v>1.0200000000000001E-2</v>
      </c>
      <c r="P1705">
        <f t="shared" si="105"/>
        <v>25.5</v>
      </c>
      <c r="Q1705" t="s">
        <v>8326</v>
      </c>
      <c r="R1705" t="s">
        <v>8348</v>
      </c>
      <c r="S1705" s="13">
        <f t="shared" si="106"/>
        <v>42247.281678240746</v>
      </c>
      <c r="T1705" s="13">
        <f t="shared" si="107"/>
        <v>42187.281678240746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8">
        <f t="shared" si="104"/>
        <v>0.65100000000000002</v>
      </c>
      <c r="P1706">
        <f t="shared" si="105"/>
        <v>118.36</v>
      </c>
      <c r="Q1706" t="s">
        <v>8326</v>
      </c>
      <c r="R1706" t="s">
        <v>8348</v>
      </c>
      <c r="S1706" s="13">
        <f t="shared" si="106"/>
        <v>42051.139733796299</v>
      </c>
      <c r="T1706" s="13">
        <f t="shared" si="107"/>
        <v>42021.139733796299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8">
        <f t="shared" si="104"/>
        <v>0</v>
      </c>
      <c r="P1707" t="e">
        <f t="shared" si="105"/>
        <v>#DIV/0!</v>
      </c>
      <c r="Q1707" t="s">
        <v>8326</v>
      </c>
      <c r="R1707" t="s">
        <v>8348</v>
      </c>
      <c r="S1707" s="13">
        <f t="shared" si="106"/>
        <v>42256.666666666672</v>
      </c>
      <c r="T1707" s="13">
        <f t="shared" si="107"/>
        <v>42245.016736111109</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8">
        <f t="shared" si="104"/>
        <v>0</v>
      </c>
      <c r="P1708" t="e">
        <f t="shared" si="105"/>
        <v>#DIV/0!</v>
      </c>
      <c r="Q1708" t="s">
        <v>8326</v>
      </c>
      <c r="R1708" t="s">
        <v>8348</v>
      </c>
      <c r="S1708" s="13">
        <f t="shared" si="106"/>
        <v>42239.306388888886</v>
      </c>
      <c r="T1708" s="13">
        <f t="shared" si="107"/>
        <v>42179.306388888886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8">
        <f t="shared" si="104"/>
        <v>9.74E-2</v>
      </c>
      <c r="P1709">
        <f t="shared" si="105"/>
        <v>54.11</v>
      </c>
      <c r="Q1709" t="s">
        <v>8326</v>
      </c>
      <c r="R1709" t="s">
        <v>8348</v>
      </c>
      <c r="S1709" s="13">
        <f t="shared" si="106"/>
        <v>42457.679340277777</v>
      </c>
      <c r="T1709" s="13">
        <f t="shared" si="107"/>
        <v>42427.721006944441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8">
        <f t="shared" si="104"/>
        <v>0</v>
      </c>
      <c r="P1710" t="e">
        <f t="shared" si="105"/>
        <v>#DIV/0!</v>
      </c>
      <c r="Q1710" t="s">
        <v>8326</v>
      </c>
      <c r="R1710" t="s">
        <v>8348</v>
      </c>
      <c r="S1710" s="13">
        <f t="shared" si="106"/>
        <v>42491.866967592592</v>
      </c>
      <c r="T1710" s="13">
        <f t="shared" si="107"/>
        <v>42451.866967592592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8">
        <f t="shared" si="104"/>
        <v>4.8571428571428571E-2</v>
      </c>
      <c r="P1711">
        <f t="shared" si="105"/>
        <v>21.25</v>
      </c>
      <c r="Q1711" t="s">
        <v>8326</v>
      </c>
      <c r="R1711" t="s">
        <v>8348</v>
      </c>
      <c r="S1711" s="13">
        <f t="shared" si="106"/>
        <v>41882.818749999999</v>
      </c>
      <c r="T1711" s="13">
        <f t="shared" si="107"/>
        <v>41841.56381944444</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8">
        <f t="shared" si="104"/>
        <v>6.7999999999999996E-3</v>
      </c>
      <c r="P1712">
        <f t="shared" si="105"/>
        <v>34</v>
      </c>
      <c r="Q1712" t="s">
        <v>8326</v>
      </c>
      <c r="R1712" t="s">
        <v>8348</v>
      </c>
      <c r="S1712" s="13">
        <f t="shared" si="106"/>
        <v>42387.541666666672</v>
      </c>
      <c r="T1712" s="13">
        <f t="shared" si="107"/>
        <v>42341.59129629629</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8">
        <f t="shared" si="104"/>
        <v>0.105</v>
      </c>
      <c r="P1713">
        <f t="shared" si="105"/>
        <v>525</v>
      </c>
      <c r="Q1713" t="s">
        <v>8326</v>
      </c>
      <c r="R1713" t="s">
        <v>8348</v>
      </c>
      <c r="S1713" s="13">
        <f t="shared" si="106"/>
        <v>41883.646226851852</v>
      </c>
      <c r="T1713" s="13">
        <f t="shared" si="107"/>
        <v>41852.646226851852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8">
        <f t="shared" si="104"/>
        <v>0</v>
      </c>
      <c r="P1714" t="e">
        <f t="shared" si="105"/>
        <v>#DIV/0!</v>
      </c>
      <c r="Q1714" t="s">
        <v>8326</v>
      </c>
      <c r="R1714" t="s">
        <v>8348</v>
      </c>
      <c r="S1714" s="13">
        <f t="shared" si="106"/>
        <v>42185.913807870369</v>
      </c>
      <c r="T1714" s="13">
        <f t="shared" si="107"/>
        <v>42125.913807870369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8">
        <f t="shared" si="104"/>
        <v>1.6666666666666666E-2</v>
      </c>
      <c r="P1715">
        <f t="shared" si="105"/>
        <v>50</v>
      </c>
      <c r="Q1715" t="s">
        <v>8326</v>
      </c>
      <c r="R1715" t="s">
        <v>8348</v>
      </c>
      <c r="S1715" s="13">
        <f t="shared" si="106"/>
        <v>41917.801064814819</v>
      </c>
      <c r="T1715" s="13">
        <f t="shared" si="107"/>
        <v>41887.801064814819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8">
        <f t="shared" si="104"/>
        <v>7.868E-2</v>
      </c>
      <c r="P1716">
        <f t="shared" si="105"/>
        <v>115.71</v>
      </c>
      <c r="Q1716" t="s">
        <v>8326</v>
      </c>
      <c r="R1716" t="s">
        <v>8348</v>
      </c>
      <c r="S1716" s="13">
        <f t="shared" si="106"/>
        <v>42125.918530092589</v>
      </c>
      <c r="T1716" s="13">
        <f t="shared" si="107"/>
        <v>42095.918530092589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8">
        <f t="shared" si="104"/>
        <v>2.2000000000000001E-3</v>
      </c>
      <c r="P1717">
        <f t="shared" si="105"/>
        <v>5.5</v>
      </c>
      <c r="Q1717" t="s">
        <v>8326</v>
      </c>
      <c r="R1717" t="s">
        <v>8348</v>
      </c>
      <c r="S1717" s="13">
        <f t="shared" si="106"/>
        <v>42094.140277777777</v>
      </c>
      <c r="T1717" s="13">
        <f t="shared" si="107"/>
        <v>42064.217418981483</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8">
        <f t="shared" si="104"/>
        <v>7.4999999999999997E-2</v>
      </c>
      <c r="P1718">
        <f t="shared" si="105"/>
        <v>50</v>
      </c>
      <c r="Q1718" t="s">
        <v>8326</v>
      </c>
      <c r="R1718" t="s">
        <v>8348</v>
      </c>
      <c r="S1718" s="13">
        <f t="shared" si="106"/>
        <v>42713.619201388887</v>
      </c>
      <c r="T1718" s="13">
        <f t="shared" si="107"/>
        <v>42673.577534722222</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8">
        <f t="shared" si="104"/>
        <v>0.42725880551301687</v>
      </c>
      <c r="P1719">
        <f t="shared" si="105"/>
        <v>34.020000000000003</v>
      </c>
      <c r="Q1719" t="s">
        <v>8326</v>
      </c>
      <c r="R1719" t="s">
        <v>8348</v>
      </c>
      <c r="S1719" s="13">
        <f t="shared" si="106"/>
        <v>42481.166666666672</v>
      </c>
      <c r="T1719" s="13">
        <f t="shared" si="107"/>
        <v>42460.98192129629</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8">
        <f t="shared" si="104"/>
        <v>2.142857142857143E-3</v>
      </c>
      <c r="P1720">
        <f t="shared" si="105"/>
        <v>37.5</v>
      </c>
      <c r="Q1720" t="s">
        <v>8326</v>
      </c>
      <c r="R1720" t="s">
        <v>8348</v>
      </c>
      <c r="S1720" s="13">
        <f t="shared" si="106"/>
        <v>42504.207638888889</v>
      </c>
      <c r="T1720" s="13">
        <f t="shared" si="107"/>
        <v>42460.610520833332</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8">
        <f t="shared" si="104"/>
        <v>8.7500000000000008E-3</v>
      </c>
      <c r="P1721">
        <f t="shared" si="105"/>
        <v>11.67</v>
      </c>
      <c r="Q1721" t="s">
        <v>8326</v>
      </c>
      <c r="R1721" t="s">
        <v>8348</v>
      </c>
      <c r="S1721" s="13">
        <f t="shared" si="106"/>
        <v>41899.534618055557</v>
      </c>
      <c r="T1721" s="13">
        <f t="shared" si="107"/>
        <v>41869.534618055557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8">
        <f t="shared" si="104"/>
        <v>5.6250000000000001E-2</v>
      </c>
      <c r="P1722">
        <f t="shared" si="105"/>
        <v>28.13</v>
      </c>
      <c r="Q1722" t="s">
        <v>8326</v>
      </c>
      <c r="R1722" t="s">
        <v>8348</v>
      </c>
      <c r="S1722" s="13">
        <f t="shared" si="106"/>
        <v>41952.824895833335</v>
      </c>
      <c r="T1722" s="13">
        <f t="shared" si="107"/>
        <v>41922.783229166671</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8">
        <f t="shared" si="104"/>
        <v>0</v>
      </c>
      <c r="P1723" t="e">
        <f t="shared" si="105"/>
        <v>#DIV/0!</v>
      </c>
      <c r="Q1723" t="s">
        <v>8326</v>
      </c>
      <c r="R1723" t="s">
        <v>8348</v>
      </c>
      <c r="S1723" s="13">
        <f t="shared" si="106"/>
        <v>42349.461377314816</v>
      </c>
      <c r="T1723" s="13">
        <f t="shared" si="107"/>
        <v>42319.461377314816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8">
        <f t="shared" si="104"/>
        <v>3.4722222222222224E-4</v>
      </c>
      <c r="P1724">
        <f t="shared" si="105"/>
        <v>1</v>
      </c>
      <c r="Q1724" t="s">
        <v>8326</v>
      </c>
      <c r="R1724" t="s">
        <v>8348</v>
      </c>
      <c r="S1724" s="13">
        <f t="shared" si="106"/>
        <v>42463.006944444445</v>
      </c>
      <c r="T1724" s="13">
        <f t="shared" si="107"/>
        <v>42425.960983796293</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8">
        <f t="shared" si="104"/>
        <v>6.5000000000000002E-2</v>
      </c>
      <c r="P1725">
        <f t="shared" si="105"/>
        <v>216.67</v>
      </c>
      <c r="Q1725" t="s">
        <v>8326</v>
      </c>
      <c r="R1725" t="s">
        <v>8348</v>
      </c>
      <c r="S1725" s="13">
        <f t="shared" si="106"/>
        <v>42186.25</v>
      </c>
      <c r="T1725" s="13">
        <f t="shared" si="107"/>
        <v>42129.82540509259</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8">
        <f t="shared" si="104"/>
        <v>5.8333333333333336E-3</v>
      </c>
      <c r="P1726">
        <f t="shared" si="105"/>
        <v>8.75</v>
      </c>
      <c r="Q1726" t="s">
        <v>8326</v>
      </c>
      <c r="R1726" t="s">
        <v>8348</v>
      </c>
      <c r="S1726" s="13">
        <f t="shared" si="106"/>
        <v>41942.932430555556</v>
      </c>
      <c r="T1726" s="13">
        <f t="shared" si="107"/>
        <v>41912.932430555556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8">
        <f t="shared" si="104"/>
        <v>0.10181818181818182</v>
      </c>
      <c r="P1727">
        <f t="shared" si="105"/>
        <v>62.22</v>
      </c>
      <c r="Q1727" t="s">
        <v>8326</v>
      </c>
      <c r="R1727" t="s">
        <v>8348</v>
      </c>
      <c r="S1727" s="13">
        <f t="shared" si="106"/>
        <v>41875.968159722222</v>
      </c>
      <c r="T1727" s="13">
        <f t="shared" si="107"/>
        <v>41845.968159722222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8">
        <f t="shared" si="104"/>
        <v>0.33784615384615385</v>
      </c>
      <c r="P1728">
        <f t="shared" si="105"/>
        <v>137.25</v>
      </c>
      <c r="Q1728" t="s">
        <v>8326</v>
      </c>
      <c r="R1728" t="s">
        <v>8348</v>
      </c>
      <c r="S1728" s="13">
        <f t="shared" si="106"/>
        <v>41817.919722222221</v>
      </c>
      <c r="T1728" s="13">
        <f t="shared" si="107"/>
        <v>41788.919722222221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8">
        <f t="shared" si="104"/>
        <v>3.3333333333333332E-4</v>
      </c>
      <c r="P1729">
        <f t="shared" si="105"/>
        <v>1</v>
      </c>
      <c r="Q1729" t="s">
        <v>8326</v>
      </c>
      <c r="R1729" t="s">
        <v>8348</v>
      </c>
      <c r="S1729" s="13">
        <f t="shared" si="106"/>
        <v>42099.458333333328</v>
      </c>
      <c r="T1729" s="13">
        <f t="shared" si="107"/>
        <v>42044.927974537044</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8">
        <f t="shared" si="104"/>
        <v>0.68400000000000005</v>
      </c>
      <c r="P1730">
        <f t="shared" si="105"/>
        <v>122.14</v>
      </c>
      <c r="Q1730" t="s">
        <v>8326</v>
      </c>
      <c r="R1730" t="s">
        <v>8348</v>
      </c>
      <c r="S1730" s="13">
        <f t="shared" si="106"/>
        <v>42298.625856481478</v>
      </c>
      <c r="T1730" s="13">
        <f t="shared" si="107"/>
        <v>42268.625856481478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8">
        <f t="shared" ref="O1731:O1794" si="108">E1731/D1731</f>
        <v>0</v>
      </c>
      <c r="P1731" t="e">
        <f t="shared" ref="P1731:P1794" si="109">ROUND((E1731/L1731),2)</f>
        <v>#DIV/0!</v>
      </c>
      <c r="Q1731" t="s">
        <v>8326</v>
      </c>
      <c r="R1731" t="s">
        <v>8348</v>
      </c>
      <c r="S1731" s="13">
        <f t="shared" ref="S1731:S1794" si="110">(((I1731/60)/60)/24)+DATE(1970,1,1)</f>
        <v>42531.052152777775</v>
      </c>
      <c r="T1731" s="13">
        <f t="shared" ref="T1731:T1794" si="111">(((J1731/60)/60)/24)+DATE(1970,1,1)</f>
        <v>42471.052152777775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8">
        <f t="shared" si="108"/>
        <v>0</v>
      </c>
      <c r="P1732" t="e">
        <f t="shared" si="109"/>
        <v>#DIV/0!</v>
      </c>
      <c r="Q1732" t="s">
        <v>8326</v>
      </c>
      <c r="R1732" t="s">
        <v>8348</v>
      </c>
      <c r="S1732" s="13">
        <f t="shared" si="110"/>
        <v>42302.087766203709</v>
      </c>
      <c r="T1732" s="13">
        <f t="shared" si="111"/>
        <v>42272.087766203709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8">
        <f t="shared" si="108"/>
        <v>0</v>
      </c>
      <c r="P1733" t="e">
        <f t="shared" si="109"/>
        <v>#DIV/0!</v>
      </c>
      <c r="Q1733" t="s">
        <v>8326</v>
      </c>
      <c r="R1733" t="s">
        <v>8348</v>
      </c>
      <c r="S1733" s="13">
        <f t="shared" si="110"/>
        <v>42166.625</v>
      </c>
      <c r="T1733" s="13">
        <f t="shared" si="111"/>
        <v>42152.906851851847</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8">
        <f t="shared" si="108"/>
        <v>0</v>
      </c>
      <c r="P1734" t="e">
        <f t="shared" si="109"/>
        <v>#DIV/0!</v>
      </c>
      <c r="Q1734" t="s">
        <v>8326</v>
      </c>
      <c r="R1734" t="s">
        <v>8348</v>
      </c>
      <c r="S1734" s="13">
        <f t="shared" si="110"/>
        <v>42385.208333333328</v>
      </c>
      <c r="T1734" s="13">
        <f t="shared" si="111"/>
        <v>42325.683807870373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8">
        <f t="shared" si="108"/>
        <v>0</v>
      </c>
      <c r="P1735" t="e">
        <f t="shared" si="109"/>
        <v>#DIV/0!</v>
      </c>
      <c r="Q1735" t="s">
        <v>8326</v>
      </c>
      <c r="R1735" t="s">
        <v>8348</v>
      </c>
      <c r="S1735" s="13">
        <f t="shared" si="110"/>
        <v>42626.895833333328</v>
      </c>
      <c r="T1735" s="13">
        <f t="shared" si="111"/>
        <v>42614.675625000003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8">
        <f t="shared" si="108"/>
        <v>2.2222222222222223E-4</v>
      </c>
      <c r="P1736">
        <f t="shared" si="109"/>
        <v>1</v>
      </c>
      <c r="Q1736" t="s">
        <v>8326</v>
      </c>
      <c r="R1736" t="s">
        <v>8348</v>
      </c>
      <c r="S1736" s="13">
        <f t="shared" si="110"/>
        <v>42132.036527777775</v>
      </c>
      <c r="T1736" s="13">
        <f t="shared" si="111"/>
        <v>42102.036527777775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8">
        <f t="shared" si="108"/>
        <v>0.11</v>
      </c>
      <c r="P1737">
        <f t="shared" si="109"/>
        <v>55</v>
      </c>
      <c r="Q1737" t="s">
        <v>8326</v>
      </c>
      <c r="R1737" t="s">
        <v>8348</v>
      </c>
      <c r="S1737" s="13">
        <f t="shared" si="110"/>
        <v>42589.814178240747</v>
      </c>
      <c r="T1737" s="13">
        <f t="shared" si="111"/>
        <v>42559.814178240747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8">
        <f t="shared" si="108"/>
        <v>7.3333333333333332E-3</v>
      </c>
      <c r="P1738">
        <f t="shared" si="109"/>
        <v>22</v>
      </c>
      <c r="Q1738" t="s">
        <v>8326</v>
      </c>
      <c r="R1738" t="s">
        <v>8348</v>
      </c>
      <c r="S1738" s="13">
        <f t="shared" si="110"/>
        <v>42316.90315972222</v>
      </c>
      <c r="T1738" s="13">
        <f t="shared" si="111"/>
        <v>42286.861493055556</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8">
        <f t="shared" si="108"/>
        <v>0.21249999999999999</v>
      </c>
      <c r="P1739">
        <f t="shared" si="109"/>
        <v>56.67</v>
      </c>
      <c r="Q1739" t="s">
        <v>8326</v>
      </c>
      <c r="R1739" t="s">
        <v>8348</v>
      </c>
      <c r="S1739" s="13">
        <f t="shared" si="110"/>
        <v>42205.948981481488</v>
      </c>
      <c r="T1739" s="13">
        <f t="shared" si="111"/>
        <v>42175.948981481488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8">
        <f t="shared" si="108"/>
        <v>4.0000000000000001E-3</v>
      </c>
      <c r="P1740">
        <f t="shared" si="109"/>
        <v>20</v>
      </c>
      <c r="Q1740" t="s">
        <v>8326</v>
      </c>
      <c r="R1740" t="s">
        <v>8348</v>
      </c>
      <c r="S1740" s="13">
        <f t="shared" si="110"/>
        <v>41914.874328703707</v>
      </c>
      <c r="T1740" s="13">
        <f t="shared" si="111"/>
        <v>41884.874328703707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8">
        <f t="shared" si="108"/>
        <v>1E-3</v>
      </c>
      <c r="P1741">
        <f t="shared" si="109"/>
        <v>1</v>
      </c>
      <c r="Q1741" t="s">
        <v>8326</v>
      </c>
      <c r="R1741" t="s">
        <v>8348</v>
      </c>
      <c r="S1741" s="13">
        <f t="shared" si="110"/>
        <v>42494.832546296297</v>
      </c>
      <c r="T1741" s="13">
        <f t="shared" si="111"/>
        <v>42435.874212962968</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8">
        <f t="shared" si="108"/>
        <v>0</v>
      </c>
      <c r="P1742" t="e">
        <f t="shared" si="109"/>
        <v>#DIV/0!</v>
      </c>
      <c r="Q1742" t="s">
        <v>8326</v>
      </c>
      <c r="R1742" t="s">
        <v>8348</v>
      </c>
      <c r="S1742" s="13">
        <f t="shared" si="110"/>
        <v>42201.817384259266</v>
      </c>
      <c r="T1742" s="13">
        <f t="shared" si="111"/>
        <v>42171.817384259266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8">
        <f t="shared" si="108"/>
        <v>1.1083333333333334</v>
      </c>
      <c r="P1743">
        <f t="shared" si="109"/>
        <v>25.58</v>
      </c>
      <c r="Q1743" t="s">
        <v>8339</v>
      </c>
      <c r="R1743" t="s">
        <v>8340</v>
      </c>
      <c r="S1743" s="13">
        <f t="shared" si="110"/>
        <v>42165.628136574072</v>
      </c>
      <c r="T1743" s="13">
        <f t="shared" si="111"/>
        <v>42120.628136574072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8">
        <f t="shared" si="108"/>
        <v>1.0874999999999999</v>
      </c>
      <c r="P1744">
        <f t="shared" si="109"/>
        <v>63.97</v>
      </c>
      <c r="Q1744" t="s">
        <v>8339</v>
      </c>
      <c r="R1744" t="s">
        <v>8340</v>
      </c>
      <c r="S1744" s="13">
        <f t="shared" si="110"/>
        <v>42742.875</v>
      </c>
      <c r="T1744" s="13">
        <f t="shared" si="111"/>
        <v>42710.876967592587</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8">
        <f t="shared" si="108"/>
        <v>1.0041666666666667</v>
      </c>
      <c r="P1745">
        <f t="shared" si="109"/>
        <v>89.93</v>
      </c>
      <c r="Q1745" t="s">
        <v>8339</v>
      </c>
      <c r="R1745" t="s">
        <v>8340</v>
      </c>
      <c r="S1745" s="13">
        <f t="shared" si="110"/>
        <v>42609.165972222225</v>
      </c>
      <c r="T1745" s="13">
        <f t="shared" si="111"/>
        <v>42586.925636574073</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8">
        <f t="shared" si="108"/>
        <v>1.1845454545454546</v>
      </c>
      <c r="P1746">
        <f t="shared" si="109"/>
        <v>93.07</v>
      </c>
      <c r="Q1746" t="s">
        <v>8339</v>
      </c>
      <c r="R1746" t="s">
        <v>8340</v>
      </c>
      <c r="S1746" s="13">
        <f t="shared" si="110"/>
        <v>42071.563391203701</v>
      </c>
      <c r="T1746" s="13">
        <f t="shared" si="111"/>
        <v>42026.605057870373</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8">
        <f t="shared" si="108"/>
        <v>1.1401428571428571</v>
      </c>
      <c r="P1747">
        <f t="shared" si="109"/>
        <v>89.67</v>
      </c>
      <c r="Q1747" t="s">
        <v>8339</v>
      </c>
      <c r="R1747" t="s">
        <v>8340</v>
      </c>
      <c r="S1747" s="13">
        <f t="shared" si="110"/>
        <v>42726.083333333328</v>
      </c>
      <c r="T1747" s="13">
        <f t="shared" si="111"/>
        <v>42690.259699074071</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8">
        <f t="shared" si="108"/>
        <v>1.4810000000000001</v>
      </c>
      <c r="P1748">
        <f t="shared" si="109"/>
        <v>207.62</v>
      </c>
      <c r="Q1748" t="s">
        <v>8339</v>
      </c>
      <c r="R1748" t="s">
        <v>8340</v>
      </c>
      <c r="S1748" s="13">
        <f t="shared" si="110"/>
        <v>42698.083333333328</v>
      </c>
      <c r="T1748" s="13">
        <f t="shared" si="111"/>
        <v>42668.176701388889</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8">
        <f t="shared" si="108"/>
        <v>1.0495555555555556</v>
      </c>
      <c r="P1749">
        <f t="shared" si="109"/>
        <v>59.41</v>
      </c>
      <c r="Q1749" t="s">
        <v>8339</v>
      </c>
      <c r="R1749" t="s">
        <v>8340</v>
      </c>
      <c r="S1749" s="13">
        <f t="shared" si="110"/>
        <v>42321.625</v>
      </c>
      <c r="T1749" s="13">
        <f t="shared" si="111"/>
        <v>42292.435532407413</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8">
        <f t="shared" si="108"/>
        <v>1.29948</v>
      </c>
      <c r="P1750">
        <f t="shared" si="109"/>
        <v>358.97</v>
      </c>
      <c r="Q1750" t="s">
        <v>8339</v>
      </c>
      <c r="R1750" t="s">
        <v>8340</v>
      </c>
      <c r="S1750" s="13">
        <f t="shared" si="110"/>
        <v>42249.950729166667</v>
      </c>
      <c r="T1750" s="13">
        <f t="shared" si="111"/>
        <v>42219.950729166667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8">
        <f t="shared" si="108"/>
        <v>1.2348756218905472</v>
      </c>
      <c r="P1751">
        <f t="shared" si="109"/>
        <v>94.74</v>
      </c>
      <c r="Q1751" t="s">
        <v>8339</v>
      </c>
      <c r="R1751" t="s">
        <v>8340</v>
      </c>
      <c r="S1751" s="13">
        <f t="shared" si="110"/>
        <v>42795.791666666672</v>
      </c>
      <c r="T1751" s="13">
        <f t="shared" si="111"/>
        <v>42758.975937499999</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8">
        <f t="shared" si="108"/>
        <v>2.0162</v>
      </c>
      <c r="P1752">
        <f t="shared" si="109"/>
        <v>80.650000000000006</v>
      </c>
      <c r="Q1752" t="s">
        <v>8339</v>
      </c>
      <c r="R1752" t="s">
        <v>8340</v>
      </c>
      <c r="S1752" s="13">
        <f t="shared" si="110"/>
        <v>42479.836851851855</v>
      </c>
      <c r="T1752" s="13">
        <f t="shared" si="111"/>
        <v>42454.836851851855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8">
        <f t="shared" si="108"/>
        <v>1.0289999999999999</v>
      </c>
      <c r="P1753">
        <f t="shared" si="109"/>
        <v>168.69</v>
      </c>
      <c r="Q1753" t="s">
        <v>8339</v>
      </c>
      <c r="R1753" t="s">
        <v>8340</v>
      </c>
      <c r="S1753" s="13">
        <f t="shared" si="110"/>
        <v>42082.739849537036</v>
      </c>
      <c r="T1753" s="13">
        <f t="shared" si="111"/>
        <v>42052.7815162037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8">
        <f t="shared" si="108"/>
        <v>2.6016666666666666</v>
      </c>
      <c r="P1754">
        <f t="shared" si="109"/>
        <v>34.69</v>
      </c>
      <c r="Q1754" t="s">
        <v>8339</v>
      </c>
      <c r="R1754" t="s">
        <v>8340</v>
      </c>
      <c r="S1754" s="13">
        <f t="shared" si="110"/>
        <v>42657.253263888888</v>
      </c>
      <c r="T1754" s="13">
        <f t="shared" si="111"/>
        <v>42627.253263888888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8">
        <f t="shared" si="108"/>
        <v>1.08</v>
      </c>
      <c r="P1755">
        <f t="shared" si="109"/>
        <v>462.86</v>
      </c>
      <c r="Q1755" t="s">
        <v>8339</v>
      </c>
      <c r="R1755" t="s">
        <v>8340</v>
      </c>
      <c r="S1755" s="13">
        <f t="shared" si="110"/>
        <v>42450.707962962959</v>
      </c>
      <c r="T1755" s="13">
        <f t="shared" si="111"/>
        <v>42420.74962962963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8">
        <f t="shared" si="108"/>
        <v>1.1052941176470588</v>
      </c>
      <c r="P1756">
        <f t="shared" si="109"/>
        <v>104.39</v>
      </c>
      <c r="Q1756" t="s">
        <v>8339</v>
      </c>
      <c r="R1756" t="s">
        <v>8340</v>
      </c>
      <c r="S1756" s="13">
        <f t="shared" si="110"/>
        <v>42097.835104166668</v>
      </c>
      <c r="T1756" s="13">
        <f t="shared" si="111"/>
        <v>42067.876770833333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8">
        <f t="shared" si="108"/>
        <v>1.2</v>
      </c>
      <c r="P1757">
        <f t="shared" si="109"/>
        <v>7.5</v>
      </c>
      <c r="Q1757" t="s">
        <v>8339</v>
      </c>
      <c r="R1757" t="s">
        <v>8340</v>
      </c>
      <c r="S1757" s="13">
        <f t="shared" si="110"/>
        <v>42282.788900462961</v>
      </c>
      <c r="T1757" s="13">
        <f t="shared" si="111"/>
        <v>42252.788900462961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8">
        <f t="shared" si="108"/>
        <v>1.0282909090909091</v>
      </c>
      <c r="P1758">
        <f t="shared" si="109"/>
        <v>47.13</v>
      </c>
      <c r="Q1758" t="s">
        <v>8339</v>
      </c>
      <c r="R1758" t="s">
        <v>8340</v>
      </c>
      <c r="S1758" s="13">
        <f t="shared" si="110"/>
        <v>42611.167465277773</v>
      </c>
      <c r="T1758" s="13">
        <f t="shared" si="111"/>
        <v>42571.167465277773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8">
        <f t="shared" si="108"/>
        <v>1.1599999999999999</v>
      </c>
      <c r="P1759">
        <f t="shared" si="109"/>
        <v>414.29</v>
      </c>
      <c r="Q1759" t="s">
        <v>8339</v>
      </c>
      <c r="R1759" t="s">
        <v>8340</v>
      </c>
      <c r="S1759" s="13">
        <f t="shared" si="110"/>
        <v>42763.811805555553</v>
      </c>
      <c r="T1759" s="13">
        <f t="shared" si="111"/>
        <v>42733.827349537038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8">
        <f t="shared" si="108"/>
        <v>1.147</v>
      </c>
      <c r="P1760">
        <f t="shared" si="109"/>
        <v>42.48</v>
      </c>
      <c r="Q1760" t="s">
        <v>8339</v>
      </c>
      <c r="R1760" t="s">
        <v>8340</v>
      </c>
      <c r="S1760" s="13">
        <f t="shared" si="110"/>
        <v>42565.955925925926</v>
      </c>
      <c r="T1760" s="13">
        <f t="shared" si="111"/>
        <v>42505.955925925926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8">
        <f t="shared" si="108"/>
        <v>1.0660000000000001</v>
      </c>
      <c r="P1761">
        <f t="shared" si="109"/>
        <v>108.78</v>
      </c>
      <c r="Q1761" t="s">
        <v>8339</v>
      </c>
      <c r="R1761" t="s">
        <v>8340</v>
      </c>
      <c r="S1761" s="13">
        <f t="shared" si="110"/>
        <v>42088.787372685183</v>
      </c>
      <c r="T1761" s="13">
        <f t="shared" si="111"/>
        <v>42068.829039351855</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8">
        <f t="shared" si="108"/>
        <v>1.6544000000000001</v>
      </c>
      <c r="P1762">
        <f t="shared" si="109"/>
        <v>81.099999999999994</v>
      </c>
      <c r="Q1762" t="s">
        <v>8339</v>
      </c>
      <c r="R1762" t="s">
        <v>8340</v>
      </c>
      <c r="S1762" s="13">
        <f t="shared" si="110"/>
        <v>42425.67260416667</v>
      </c>
      <c r="T1762" s="13">
        <f t="shared" si="111"/>
        <v>42405.67260416667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8">
        <f t="shared" si="108"/>
        <v>1.55</v>
      </c>
      <c r="P1763">
        <f t="shared" si="109"/>
        <v>51.67</v>
      </c>
      <c r="Q1763" t="s">
        <v>8339</v>
      </c>
      <c r="R1763" t="s">
        <v>8340</v>
      </c>
      <c r="S1763" s="13">
        <f t="shared" si="110"/>
        <v>42259.567824074074</v>
      </c>
      <c r="T1763" s="13">
        <f t="shared" si="111"/>
        <v>42209.567824074074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8">
        <f t="shared" si="108"/>
        <v>8.85</v>
      </c>
      <c r="P1764">
        <f t="shared" si="109"/>
        <v>35.4</v>
      </c>
      <c r="Q1764" t="s">
        <v>8339</v>
      </c>
      <c r="R1764" t="s">
        <v>8340</v>
      </c>
      <c r="S1764" s="13">
        <f t="shared" si="110"/>
        <v>42440.982002314813</v>
      </c>
      <c r="T1764" s="13">
        <f t="shared" si="111"/>
        <v>42410.982002314813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8">
        <f t="shared" si="108"/>
        <v>1.0190833333333333</v>
      </c>
      <c r="P1765">
        <f t="shared" si="109"/>
        <v>103.64</v>
      </c>
      <c r="Q1765" t="s">
        <v>8339</v>
      </c>
      <c r="R1765" t="s">
        <v>8340</v>
      </c>
      <c r="S1765" s="13">
        <f t="shared" si="110"/>
        <v>42666.868518518517</v>
      </c>
      <c r="T1765" s="13">
        <f t="shared" si="111"/>
        <v>42636.868518518517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8">
        <f t="shared" si="108"/>
        <v>0.19600000000000001</v>
      </c>
      <c r="P1766">
        <f t="shared" si="109"/>
        <v>55.28</v>
      </c>
      <c r="Q1766" t="s">
        <v>8339</v>
      </c>
      <c r="R1766" t="s">
        <v>8340</v>
      </c>
      <c r="S1766" s="13">
        <f t="shared" si="110"/>
        <v>41854.485868055555</v>
      </c>
      <c r="T1766" s="13">
        <f t="shared" si="111"/>
        <v>41825.485868055555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8">
        <f t="shared" si="108"/>
        <v>0.59467839999999994</v>
      </c>
      <c r="P1767">
        <f t="shared" si="109"/>
        <v>72.17</v>
      </c>
      <c r="Q1767" t="s">
        <v>8339</v>
      </c>
      <c r="R1767" t="s">
        <v>8340</v>
      </c>
      <c r="S1767" s="13">
        <f t="shared" si="110"/>
        <v>41864.980462962965</v>
      </c>
      <c r="T1767" s="13">
        <f t="shared" si="111"/>
        <v>41834.980462962965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8">
        <f t="shared" si="108"/>
        <v>0</v>
      </c>
      <c r="P1768" t="e">
        <f t="shared" si="109"/>
        <v>#DIV/0!</v>
      </c>
      <c r="Q1768" t="s">
        <v>8339</v>
      </c>
      <c r="R1768" t="s">
        <v>8340</v>
      </c>
      <c r="S1768" s="13">
        <f t="shared" si="110"/>
        <v>41876.859814814816</v>
      </c>
      <c r="T1768" s="13">
        <f t="shared" si="111"/>
        <v>41855.859814814816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8">
        <f t="shared" si="108"/>
        <v>0.4572</v>
      </c>
      <c r="P1769">
        <f t="shared" si="109"/>
        <v>58.62</v>
      </c>
      <c r="Q1769" t="s">
        <v>8339</v>
      </c>
      <c r="R1769" t="s">
        <v>8340</v>
      </c>
      <c r="S1769" s="13">
        <f t="shared" si="110"/>
        <v>41854.658379629633</v>
      </c>
      <c r="T1769" s="13">
        <f t="shared" si="111"/>
        <v>41824.658379629633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8">
        <f t="shared" si="108"/>
        <v>3.7400000000000003E-2</v>
      </c>
      <c r="P1770">
        <f t="shared" si="109"/>
        <v>12.47</v>
      </c>
      <c r="Q1770" t="s">
        <v>8339</v>
      </c>
      <c r="R1770" t="s">
        <v>8340</v>
      </c>
      <c r="S1770" s="13">
        <f t="shared" si="110"/>
        <v>41909.560694444444</v>
      </c>
      <c r="T1770" s="13">
        <f t="shared" si="111"/>
        <v>41849.560694444444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8">
        <f t="shared" si="108"/>
        <v>2.7025E-2</v>
      </c>
      <c r="P1771">
        <f t="shared" si="109"/>
        <v>49.14</v>
      </c>
      <c r="Q1771" t="s">
        <v>8339</v>
      </c>
      <c r="R1771" t="s">
        <v>8340</v>
      </c>
      <c r="S1771" s="13">
        <f t="shared" si="110"/>
        <v>42017.818969907406</v>
      </c>
      <c r="T1771" s="13">
        <f t="shared" si="111"/>
        <v>41987.818969907406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8">
        <f t="shared" si="108"/>
        <v>0.56514285714285717</v>
      </c>
      <c r="P1772">
        <f t="shared" si="109"/>
        <v>150.5</v>
      </c>
      <c r="Q1772" t="s">
        <v>8339</v>
      </c>
      <c r="R1772" t="s">
        <v>8340</v>
      </c>
      <c r="S1772" s="13">
        <f t="shared" si="110"/>
        <v>41926.780023148152</v>
      </c>
      <c r="T1772" s="13">
        <f t="shared" si="111"/>
        <v>41891.780023148152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8">
        <f t="shared" si="108"/>
        <v>0.21309523809523809</v>
      </c>
      <c r="P1773">
        <f t="shared" si="109"/>
        <v>35.799999999999997</v>
      </c>
      <c r="Q1773" t="s">
        <v>8339</v>
      </c>
      <c r="R1773" t="s">
        <v>8340</v>
      </c>
      <c r="S1773" s="13">
        <f t="shared" si="110"/>
        <v>41935.979629629634</v>
      </c>
      <c r="T1773" s="13">
        <f t="shared" si="111"/>
        <v>41905.979629629634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8">
        <f t="shared" si="108"/>
        <v>0.156</v>
      </c>
      <c r="P1774">
        <f t="shared" si="109"/>
        <v>45.16</v>
      </c>
      <c r="Q1774" t="s">
        <v>8339</v>
      </c>
      <c r="R1774" t="s">
        <v>8340</v>
      </c>
      <c r="S1774" s="13">
        <f t="shared" si="110"/>
        <v>41826.718009259261</v>
      </c>
      <c r="T1774" s="13">
        <f t="shared" si="111"/>
        <v>41766.718009259261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8">
        <f t="shared" si="108"/>
        <v>6.2566666666666673E-2</v>
      </c>
      <c r="P1775">
        <f t="shared" si="109"/>
        <v>98.79</v>
      </c>
      <c r="Q1775" t="s">
        <v>8339</v>
      </c>
      <c r="R1775" t="s">
        <v>8340</v>
      </c>
      <c r="S1775" s="13">
        <f t="shared" si="110"/>
        <v>42023.760393518518</v>
      </c>
      <c r="T1775" s="13">
        <f t="shared" si="111"/>
        <v>41978.760393518518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8">
        <f t="shared" si="108"/>
        <v>0.4592</v>
      </c>
      <c r="P1776">
        <f t="shared" si="109"/>
        <v>88.31</v>
      </c>
      <c r="Q1776" t="s">
        <v>8339</v>
      </c>
      <c r="R1776" t="s">
        <v>8340</v>
      </c>
      <c r="S1776" s="13">
        <f t="shared" si="110"/>
        <v>41972.624305555553</v>
      </c>
      <c r="T1776" s="13">
        <f t="shared" si="111"/>
        <v>41930.218657407408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8">
        <f t="shared" si="108"/>
        <v>0.65101538461538466</v>
      </c>
      <c r="P1777">
        <f t="shared" si="109"/>
        <v>170.63</v>
      </c>
      <c r="Q1777" t="s">
        <v>8339</v>
      </c>
      <c r="R1777" t="s">
        <v>8340</v>
      </c>
      <c r="S1777" s="13">
        <f t="shared" si="110"/>
        <v>41936.976388888892</v>
      </c>
      <c r="T1777" s="13">
        <f t="shared" si="111"/>
        <v>41891.976388888892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8">
        <f t="shared" si="108"/>
        <v>6.7000000000000004E-2</v>
      </c>
      <c r="P1778">
        <f t="shared" si="109"/>
        <v>83.75</v>
      </c>
      <c r="Q1778" t="s">
        <v>8339</v>
      </c>
      <c r="R1778" t="s">
        <v>8340</v>
      </c>
      <c r="S1778" s="13">
        <f t="shared" si="110"/>
        <v>41941.95684027778</v>
      </c>
      <c r="T1778" s="13">
        <f t="shared" si="111"/>
        <v>41905.95684027778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8">
        <f t="shared" si="108"/>
        <v>0.135625</v>
      </c>
      <c r="P1779">
        <f t="shared" si="109"/>
        <v>65.099999999999994</v>
      </c>
      <c r="Q1779" t="s">
        <v>8339</v>
      </c>
      <c r="R1779" t="s">
        <v>8340</v>
      </c>
      <c r="S1779" s="13">
        <f t="shared" si="110"/>
        <v>42055.357094907406</v>
      </c>
      <c r="T1779" s="13">
        <f t="shared" si="111"/>
        <v>42025.357094907406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8">
        <f t="shared" si="108"/>
        <v>1.9900000000000001E-2</v>
      </c>
      <c r="P1780">
        <f t="shared" si="109"/>
        <v>66.33</v>
      </c>
      <c r="Q1780" t="s">
        <v>8339</v>
      </c>
      <c r="R1780" t="s">
        <v>8340</v>
      </c>
      <c r="S1780" s="13">
        <f t="shared" si="110"/>
        <v>42090.821701388893</v>
      </c>
      <c r="T1780" s="13">
        <f t="shared" si="111"/>
        <v>42045.86336805555</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8">
        <f t="shared" si="108"/>
        <v>0.36236363636363639</v>
      </c>
      <c r="P1781">
        <f t="shared" si="109"/>
        <v>104.89</v>
      </c>
      <c r="Q1781" t="s">
        <v>8339</v>
      </c>
      <c r="R1781" t="s">
        <v>8340</v>
      </c>
      <c r="S1781" s="13">
        <f t="shared" si="110"/>
        <v>42615.691898148143</v>
      </c>
      <c r="T1781" s="13">
        <f t="shared" si="111"/>
        <v>42585.691898148143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8">
        <f t="shared" si="108"/>
        <v>0.39743333333333336</v>
      </c>
      <c r="P1782">
        <f t="shared" si="109"/>
        <v>78.44</v>
      </c>
      <c r="Q1782" t="s">
        <v>8339</v>
      </c>
      <c r="R1782" t="s">
        <v>8340</v>
      </c>
      <c r="S1782" s="13">
        <f t="shared" si="110"/>
        <v>42553.600810185191</v>
      </c>
      <c r="T1782" s="13">
        <f t="shared" si="111"/>
        <v>42493.600810185191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8">
        <f t="shared" si="108"/>
        <v>0.25763636363636366</v>
      </c>
      <c r="P1783">
        <f t="shared" si="109"/>
        <v>59.04</v>
      </c>
      <c r="Q1783" t="s">
        <v>8339</v>
      </c>
      <c r="R1783" t="s">
        <v>8340</v>
      </c>
      <c r="S1783" s="13">
        <f t="shared" si="110"/>
        <v>42628.617418981477</v>
      </c>
      <c r="T1783" s="13">
        <f t="shared" si="111"/>
        <v>42597.617418981477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8">
        <f t="shared" si="108"/>
        <v>0.15491428571428573</v>
      </c>
      <c r="P1784">
        <f t="shared" si="109"/>
        <v>71.34</v>
      </c>
      <c r="Q1784" t="s">
        <v>8339</v>
      </c>
      <c r="R1784" t="s">
        <v>8340</v>
      </c>
      <c r="S1784" s="13">
        <f t="shared" si="110"/>
        <v>42421.575104166666</v>
      </c>
      <c r="T1784" s="13">
        <f t="shared" si="111"/>
        <v>42388.575104166666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8">
        <f t="shared" si="108"/>
        <v>0.236925</v>
      </c>
      <c r="P1785">
        <f t="shared" si="109"/>
        <v>51.23</v>
      </c>
      <c r="Q1785" t="s">
        <v>8339</v>
      </c>
      <c r="R1785" t="s">
        <v>8340</v>
      </c>
      <c r="S1785" s="13">
        <f t="shared" si="110"/>
        <v>42145.949976851851</v>
      </c>
      <c r="T1785" s="13">
        <f t="shared" si="111"/>
        <v>42115.949976851851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8">
        <f t="shared" si="108"/>
        <v>0.39760000000000001</v>
      </c>
      <c r="P1786">
        <f t="shared" si="109"/>
        <v>60.24</v>
      </c>
      <c r="Q1786" t="s">
        <v>8339</v>
      </c>
      <c r="R1786" t="s">
        <v>8340</v>
      </c>
      <c r="S1786" s="13">
        <f t="shared" si="110"/>
        <v>42035.142361111109</v>
      </c>
      <c r="T1786" s="13">
        <f t="shared" si="111"/>
        <v>42003.655555555553</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8">
        <f t="shared" si="108"/>
        <v>0.20220833333333332</v>
      </c>
      <c r="P1787">
        <f t="shared" si="109"/>
        <v>44.94</v>
      </c>
      <c r="Q1787" t="s">
        <v>8339</v>
      </c>
      <c r="R1787" t="s">
        <v>8340</v>
      </c>
      <c r="S1787" s="13">
        <f t="shared" si="110"/>
        <v>41928</v>
      </c>
      <c r="T1787" s="13">
        <f t="shared" si="111"/>
        <v>41897.134895833333</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8">
        <f t="shared" si="108"/>
        <v>0.47631578947368419</v>
      </c>
      <c r="P1788">
        <f t="shared" si="109"/>
        <v>31.21</v>
      </c>
      <c r="Q1788" t="s">
        <v>8339</v>
      </c>
      <c r="R1788" t="s">
        <v>8340</v>
      </c>
      <c r="S1788" s="13">
        <f t="shared" si="110"/>
        <v>41988.550659722227</v>
      </c>
      <c r="T1788" s="13">
        <f t="shared" si="111"/>
        <v>41958.550659722227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8">
        <f t="shared" si="108"/>
        <v>0.15329999999999999</v>
      </c>
      <c r="P1789">
        <f t="shared" si="109"/>
        <v>63.88</v>
      </c>
      <c r="Q1789" t="s">
        <v>8339</v>
      </c>
      <c r="R1789" t="s">
        <v>8340</v>
      </c>
      <c r="S1789" s="13">
        <f t="shared" si="110"/>
        <v>42098.613854166666</v>
      </c>
      <c r="T1789" s="13">
        <f t="shared" si="111"/>
        <v>42068.65552083333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8">
        <f t="shared" si="108"/>
        <v>1.3818181818181818E-2</v>
      </c>
      <c r="P1790">
        <f t="shared" si="109"/>
        <v>19</v>
      </c>
      <c r="Q1790" t="s">
        <v>8339</v>
      </c>
      <c r="R1790" t="s">
        <v>8340</v>
      </c>
      <c r="S1790" s="13">
        <f t="shared" si="110"/>
        <v>41943.94840277778</v>
      </c>
      <c r="T1790" s="13">
        <f t="shared" si="111"/>
        <v>41913.94840277778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8">
        <f t="shared" si="108"/>
        <v>5.0000000000000001E-3</v>
      </c>
      <c r="P1791">
        <f t="shared" si="109"/>
        <v>10</v>
      </c>
      <c r="Q1791" t="s">
        <v>8339</v>
      </c>
      <c r="R1791" t="s">
        <v>8340</v>
      </c>
      <c r="S1791" s="13">
        <f t="shared" si="110"/>
        <v>42016.250034722223</v>
      </c>
      <c r="T1791" s="13">
        <f t="shared" si="111"/>
        <v>41956.250034722223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8">
        <f t="shared" si="108"/>
        <v>4.9575757575757579E-2</v>
      </c>
      <c r="P1792">
        <f t="shared" si="109"/>
        <v>109.07</v>
      </c>
      <c r="Q1792" t="s">
        <v>8339</v>
      </c>
      <c r="R1792" t="s">
        <v>8340</v>
      </c>
      <c r="S1792" s="13">
        <f t="shared" si="110"/>
        <v>42040.674513888895</v>
      </c>
      <c r="T1792" s="13">
        <f t="shared" si="111"/>
        <v>42010.674513888895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8">
        <f t="shared" si="108"/>
        <v>3.5666666666666666E-2</v>
      </c>
      <c r="P1793">
        <f t="shared" si="109"/>
        <v>26.75</v>
      </c>
      <c r="Q1793" t="s">
        <v>8339</v>
      </c>
      <c r="R1793" t="s">
        <v>8340</v>
      </c>
      <c r="S1793" s="13">
        <f t="shared" si="110"/>
        <v>42033.740335648152</v>
      </c>
      <c r="T1793" s="13">
        <f t="shared" si="111"/>
        <v>41973.740335648152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8">
        <f t="shared" si="108"/>
        <v>0.61124000000000001</v>
      </c>
      <c r="P1794">
        <f t="shared" si="109"/>
        <v>109.94</v>
      </c>
      <c r="Q1794" t="s">
        <v>8339</v>
      </c>
      <c r="R1794" t="s">
        <v>8340</v>
      </c>
      <c r="S1794" s="13">
        <f t="shared" si="110"/>
        <v>42226.290972222225</v>
      </c>
      <c r="T1794" s="13">
        <f t="shared" si="111"/>
        <v>42189.031041666662</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8">
        <f t="shared" ref="O1795:O1858" si="112">E1795/D1795</f>
        <v>1.3333333333333334E-2</v>
      </c>
      <c r="P1795">
        <f t="shared" ref="P1795:P1858" si="113">ROUND((E1795/L1795),2)</f>
        <v>20</v>
      </c>
      <c r="Q1795" t="s">
        <v>8339</v>
      </c>
      <c r="R1795" t="s">
        <v>8340</v>
      </c>
      <c r="S1795" s="13">
        <f t="shared" ref="S1795:S1858" si="114">(((I1795/60)/60)/24)+DATE(1970,1,1)</f>
        <v>41970.933333333334</v>
      </c>
      <c r="T1795" s="13">
        <f t="shared" ref="T1795:T1858" si="115">(((J1795/60)/60)/24)+DATE(1970,1,1)</f>
        <v>41940.89166666667</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8">
        <f t="shared" si="112"/>
        <v>0.11077777777777778</v>
      </c>
      <c r="P1796">
        <f t="shared" si="113"/>
        <v>55.39</v>
      </c>
      <c r="Q1796" t="s">
        <v>8339</v>
      </c>
      <c r="R1796" t="s">
        <v>8340</v>
      </c>
      <c r="S1796" s="13">
        <f t="shared" si="114"/>
        <v>42046.551180555558</v>
      </c>
      <c r="T1796" s="13">
        <f t="shared" si="115"/>
        <v>42011.551180555558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8">
        <f t="shared" si="112"/>
        <v>0.38735714285714284</v>
      </c>
      <c r="P1797">
        <f t="shared" si="113"/>
        <v>133.9</v>
      </c>
      <c r="Q1797" t="s">
        <v>8339</v>
      </c>
      <c r="R1797" t="s">
        <v>8340</v>
      </c>
      <c r="S1797" s="13">
        <f t="shared" si="114"/>
        <v>42657.666666666672</v>
      </c>
      <c r="T1797" s="13">
        <f t="shared" si="115"/>
        <v>42628.288668981477</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8">
        <f t="shared" si="112"/>
        <v>0.22052631578947368</v>
      </c>
      <c r="P1798">
        <f t="shared" si="113"/>
        <v>48.72</v>
      </c>
      <c r="Q1798" t="s">
        <v>8339</v>
      </c>
      <c r="R1798" t="s">
        <v>8340</v>
      </c>
      <c r="S1798" s="13">
        <f t="shared" si="114"/>
        <v>42575.439421296294</v>
      </c>
      <c r="T1798" s="13">
        <f t="shared" si="115"/>
        <v>42515.439421296294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8">
        <f t="shared" si="112"/>
        <v>0.67549999999999999</v>
      </c>
      <c r="P1799">
        <f t="shared" si="113"/>
        <v>48.25</v>
      </c>
      <c r="Q1799" t="s">
        <v>8339</v>
      </c>
      <c r="R1799" t="s">
        <v>8340</v>
      </c>
      <c r="S1799" s="13">
        <f t="shared" si="114"/>
        <v>42719.56931712963</v>
      </c>
      <c r="T1799" s="13">
        <f t="shared" si="115"/>
        <v>42689.56931712963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8">
        <f t="shared" si="112"/>
        <v>0.136375</v>
      </c>
      <c r="P1800">
        <f t="shared" si="113"/>
        <v>58.97</v>
      </c>
      <c r="Q1800" t="s">
        <v>8339</v>
      </c>
      <c r="R1800" t="s">
        <v>8340</v>
      </c>
      <c r="S1800" s="13">
        <f t="shared" si="114"/>
        <v>42404.32677083333</v>
      </c>
      <c r="T1800" s="13">
        <f t="shared" si="115"/>
        <v>42344.32677083333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8">
        <f t="shared" si="112"/>
        <v>1.7457500000000001E-2</v>
      </c>
      <c r="P1801">
        <f t="shared" si="113"/>
        <v>11.64</v>
      </c>
      <c r="Q1801" t="s">
        <v>8339</v>
      </c>
      <c r="R1801" t="s">
        <v>8340</v>
      </c>
      <c r="S1801" s="13">
        <f t="shared" si="114"/>
        <v>41954.884351851855</v>
      </c>
      <c r="T1801" s="13">
        <f t="shared" si="115"/>
        <v>41934.842685185184</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8">
        <f t="shared" si="112"/>
        <v>0.20449632511889321</v>
      </c>
      <c r="P1802">
        <f t="shared" si="113"/>
        <v>83.72</v>
      </c>
      <c r="Q1802" t="s">
        <v>8339</v>
      </c>
      <c r="R1802" t="s">
        <v>8340</v>
      </c>
      <c r="S1802" s="13">
        <f t="shared" si="114"/>
        <v>42653.606134259258</v>
      </c>
      <c r="T1802" s="13">
        <f t="shared" si="115"/>
        <v>42623.606134259258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8">
        <f t="shared" si="112"/>
        <v>0.13852941176470587</v>
      </c>
      <c r="P1803">
        <f t="shared" si="113"/>
        <v>63.65</v>
      </c>
      <c r="Q1803" t="s">
        <v>8339</v>
      </c>
      <c r="R1803" t="s">
        <v>8340</v>
      </c>
      <c r="S1803" s="13">
        <f t="shared" si="114"/>
        <v>42353.506944444445</v>
      </c>
      <c r="T1803" s="13">
        <f t="shared" si="115"/>
        <v>42321.660509259258</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8">
        <f t="shared" si="112"/>
        <v>0.48485714285714288</v>
      </c>
      <c r="P1804">
        <f t="shared" si="113"/>
        <v>94.28</v>
      </c>
      <c r="Q1804" t="s">
        <v>8339</v>
      </c>
      <c r="R1804" t="s">
        <v>8340</v>
      </c>
      <c r="S1804" s="13">
        <f t="shared" si="114"/>
        <v>42182.915972222225</v>
      </c>
      <c r="T1804" s="13">
        <f t="shared" si="115"/>
        <v>42159.47256944445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8">
        <f t="shared" si="112"/>
        <v>0.308</v>
      </c>
      <c r="P1805">
        <f t="shared" si="113"/>
        <v>71.87</v>
      </c>
      <c r="Q1805" t="s">
        <v>8339</v>
      </c>
      <c r="R1805" t="s">
        <v>8340</v>
      </c>
      <c r="S1805" s="13">
        <f t="shared" si="114"/>
        <v>42049.071550925932</v>
      </c>
      <c r="T1805" s="13">
        <f t="shared" si="115"/>
        <v>42018.071550925932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8">
        <f t="shared" si="112"/>
        <v>0.35174193548387095</v>
      </c>
      <c r="P1806">
        <f t="shared" si="113"/>
        <v>104.85</v>
      </c>
      <c r="Q1806" t="s">
        <v>8339</v>
      </c>
      <c r="R1806" t="s">
        <v>8340</v>
      </c>
      <c r="S1806" s="13">
        <f t="shared" si="114"/>
        <v>42322.719953703709</v>
      </c>
      <c r="T1806" s="13">
        <f t="shared" si="115"/>
        <v>42282.678287037037</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8">
        <f t="shared" si="112"/>
        <v>0.36404444444444445</v>
      </c>
      <c r="P1807">
        <f t="shared" si="113"/>
        <v>67.14</v>
      </c>
      <c r="Q1807" t="s">
        <v>8339</v>
      </c>
      <c r="R1807" t="s">
        <v>8340</v>
      </c>
      <c r="S1807" s="13">
        <f t="shared" si="114"/>
        <v>42279.75</v>
      </c>
      <c r="T1807" s="13">
        <f t="shared" si="115"/>
        <v>42247.803912037038</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8">
        <f t="shared" si="112"/>
        <v>2.955E-2</v>
      </c>
      <c r="P1808">
        <f t="shared" si="113"/>
        <v>73.88</v>
      </c>
      <c r="Q1808" t="s">
        <v>8339</v>
      </c>
      <c r="R1808" t="s">
        <v>8340</v>
      </c>
      <c r="S1808" s="13">
        <f t="shared" si="114"/>
        <v>41912.638298611113</v>
      </c>
      <c r="T1808" s="13">
        <f t="shared" si="115"/>
        <v>41877.638298611113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8">
        <f t="shared" si="112"/>
        <v>0.1106</v>
      </c>
      <c r="P1809">
        <f t="shared" si="113"/>
        <v>69.13</v>
      </c>
      <c r="Q1809" t="s">
        <v>8339</v>
      </c>
      <c r="R1809" t="s">
        <v>8340</v>
      </c>
      <c r="S1809" s="13">
        <f t="shared" si="114"/>
        <v>41910.068437499998</v>
      </c>
      <c r="T1809" s="13">
        <f t="shared" si="115"/>
        <v>41880.068437499998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8">
        <f t="shared" si="112"/>
        <v>0.41407142857142859</v>
      </c>
      <c r="P1810">
        <f t="shared" si="113"/>
        <v>120.77</v>
      </c>
      <c r="Q1810" t="s">
        <v>8339</v>
      </c>
      <c r="R1810" t="s">
        <v>8340</v>
      </c>
      <c r="S1810" s="13">
        <f t="shared" si="114"/>
        <v>42777.680902777778</v>
      </c>
      <c r="T1810" s="13">
        <f t="shared" si="115"/>
        <v>42742.680902777778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8">
        <f t="shared" si="112"/>
        <v>0.10857142857142857</v>
      </c>
      <c r="P1811">
        <f t="shared" si="113"/>
        <v>42.22</v>
      </c>
      <c r="Q1811" t="s">
        <v>8339</v>
      </c>
      <c r="R1811" t="s">
        <v>8340</v>
      </c>
      <c r="S1811" s="13">
        <f t="shared" si="114"/>
        <v>42064.907858796301</v>
      </c>
      <c r="T1811" s="13">
        <f t="shared" si="115"/>
        <v>42029.907858796301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8">
        <f t="shared" si="112"/>
        <v>3.3333333333333333E-2</v>
      </c>
      <c r="P1812">
        <f t="shared" si="113"/>
        <v>7.5</v>
      </c>
      <c r="Q1812" t="s">
        <v>8339</v>
      </c>
      <c r="R1812" t="s">
        <v>8340</v>
      </c>
      <c r="S1812" s="13">
        <f t="shared" si="114"/>
        <v>41872.91002314815</v>
      </c>
      <c r="T1812" s="13">
        <f t="shared" si="115"/>
        <v>41860.91002314815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8">
        <f t="shared" si="112"/>
        <v>7.407407407407407E-4</v>
      </c>
      <c r="P1813">
        <f t="shared" si="113"/>
        <v>1.54</v>
      </c>
      <c r="Q1813" t="s">
        <v>8339</v>
      </c>
      <c r="R1813" t="s">
        <v>8340</v>
      </c>
      <c r="S1813" s="13">
        <f t="shared" si="114"/>
        <v>41936.166666666664</v>
      </c>
      <c r="T1813" s="13">
        <f t="shared" si="115"/>
        <v>41876.433680555558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8">
        <f t="shared" si="112"/>
        <v>0.13307692307692306</v>
      </c>
      <c r="P1814">
        <f t="shared" si="113"/>
        <v>37.61</v>
      </c>
      <c r="Q1814" t="s">
        <v>8339</v>
      </c>
      <c r="R1814" t="s">
        <v>8340</v>
      </c>
      <c r="S1814" s="13">
        <f t="shared" si="114"/>
        <v>42554.318703703699</v>
      </c>
      <c r="T1814" s="13">
        <f t="shared" si="115"/>
        <v>42524.318703703699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8">
        <f t="shared" si="112"/>
        <v>0</v>
      </c>
      <c r="P1815" t="e">
        <f t="shared" si="113"/>
        <v>#DIV/0!</v>
      </c>
      <c r="Q1815" t="s">
        <v>8339</v>
      </c>
      <c r="R1815" t="s">
        <v>8340</v>
      </c>
      <c r="S1815" s="13">
        <f t="shared" si="114"/>
        <v>41859.889027777775</v>
      </c>
      <c r="T1815" s="13">
        <f t="shared" si="115"/>
        <v>41829.889027777775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8">
        <f t="shared" si="112"/>
        <v>0.49183333333333334</v>
      </c>
      <c r="P1816">
        <f t="shared" si="113"/>
        <v>42.16</v>
      </c>
      <c r="Q1816" t="s">
        <v>8339</v>
      </c>
      <c r="R1816" t="s">
        <v>8340</v>
      </c>
      <c r="S1816" s="13">
        <f t="shared" si="114"/>
        <v>42063.314074074078</v>
      </c>
      <c r="T1816" s="13">
        <f t="shared" si="115"/>
        <v>42033.314074074078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8">
        <f t="shared" si="112"/>
        <v>0</v>
      </c>
      <c r="P1817" t="e">
        <f t="shared" si="113"/>
        <v>#DIV/0!</v>
      </c>
      <c r="Q1817" t="s">
        <v>8339</v>
      </c>
      <c r="R1817" t="s">
        <v>8340</v>
      </c>
      <c r="S1817" s="13">
        <f t="shared" si="114"/>
        <v>42186.906678240746</v>
      </c>
      <c r="T1817" s="13">
        <f t="shared" si="115"/>
        <v>42172.906678240746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8">
        <f t="shared" si="112"/>
        <v>2.036E-2</v>
      </c>
      <c r="P1818">
        <f t="shared" si="113"/>
        <v>84.83</v>
      </c>
      <c r="Q1818" t="s">
        <v>8339</v>
      </c>
      <c r="R1818" t="s">
        <v>8340</v>
      </c>
      <c r="S1818" s="13">
        <f t="shared" si="114"/>
        <v>42576.791666666672</v>
      </c>
      <c r="T1818" s="13">
        <f t="shared" si="115"/>
        <v>42548.876192129625</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8">
        <f t="shared" si="112"/>
        <v>0.52327777777777773</v>
      </c>
      <c r="P1819">
        <f t="shared" si="113"/>
        <v>94.19</v>
      </c>
      <c r="Q1819" t="s">
        <v>8339</v>
      </c>
      <c r="R1819" t="s">
        <v>8340</v>
      </c>
      <c r="S1819" s="13">
        <f t="shared" si="114"/>
        <v>42765.290972222225</v>
      </c>
      <c r="T1819" s="13">
        <f t="shared" si="115"/>
        <v>42705.662118055552</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8">
        <f t="shared" si="112"/>
        <v>0</v>
      </c>
      <c r="P1820" t="e">
        <f t="shared" si="113"/>
        <v>#DIV/0!</v>
      </c>
      <c r="Q1820" t="s">
        <v>8339</v>
      </c>
      <c r="R1820" t="s">
        <v>8340</v>
      </c>
      <c r="S1820" s="13">
        <f t="shared" si="114"/>
        <v>42097.192708333328</v>
      </c>
      <c r="T1820" s="13">
        <f t="shared" si="115"/>
        <v>42067.234375</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8">
        <f t="shared" si="112"/>
        <v>2.0833333333333332E-2</v>
      </c>
      <c r="P1821">
        <f t="shared" si="113"/>
        <v>6.25</v>
      </c>
      <c r="Q1821" t="s">
        <v>8339</v>
      </c>
      <c r="R1821" t="s">
        <v>8340</v>
      </c>
      <c r="S1821" s="13">
        <f t="shared" si="114"/>
        <v>41850.752268518518</v>
      </c>
      <c r="T1821" s="13">
        <f t="shared" si="115"/>
        <v>41820.752268518518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8">
        <f t="shared" si="112"/>
        <v>6.565384615384616E-2</v>
      </c>
      <c r="P1822">
        <f t="shared" si="113"/>
        <v>213.38</v>
      </c>
      <c r="Q1822" t="s">
        <v>8339</v>
      </c>
      <c r="R1822" t="s">
        <v>8340</v>
      </c>
      <c r="S1822" s="13">
        <f t="shared" si="114"/>
        <v>42095.042708333334</v>
      </c>
      <c r="T1822" s="13">
        <f t="shared" si="115"/>
        <v>42065.084375000006</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8">
        <f t="shared" si="112"/>
        <v>1.3489</v>
      </c>
      <c r="P1823">
        <f t="shared" si="113"/>
        <v>59.16</v>
      </c>
      <c r="Q1823" t="s">
        <v>8326</v>
      </c>
      <c r="R1823" t="s">
        <v>8327</v>
      </c>
      <c r="S1823" s="13">
        <f t="shared" si="114"/>
        <v>40971.319062499999</v>
      </c>
      <c r="T1823" s="13">
        <f t="shared" si="115"/>
        <v>40926.319062499999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8">
        <f t="shared" si="112"/>
        <v>1</v>
      </c>
      <c r="P1824">
        <f t="shared" si="113"/>
        <v>27.27</v>
      </c>
      <c r="Q1824" t="s">
        <v>8326</v>
      </c>
      <c r="R1824" t="s">
        <v>8327</v>
      </c>
      <c r="S1824" s="13">
        <f t="shared" si="114"/>
        <v>41670.792361111111</v>
      </c>
      <c r="T1824" s="13">
        <f t="shared" si="115"/>
        <v>41634.797013888885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8">
        <f t="shared" si="112"/>
        <v>1.1585714285714286</v>
      </c>
      <c r="P1825">
        <f t="shared" si="113"/>
        <v>24.58</v>
      </c>
      <c r="Q1825" t="s">
        <v>8326</v>
      </c>
      <c r="R1825" t="s">
        <v>8327</v>
      </c>
      <c r="S1825" s="13">
        <f t="shared" si="114"/>
        <v>41206.684907407405</v>
      </c>
      <c r="T1825" s="13">
        <f t="shared" si="115"/>
        <v>41176.684907407405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8">
        <f t="shared" si="112"/>
        <v>1.0006666666666666</v>
      </c>
      <c r="P1826">
        <f t="shared" si="113"/>
        <v>75.05</v>
      </c>
      <c r="Q1826" t="s">
        <v>8326</v>
      </c>
      <c r="R1826" t="s">
        <v>8327</v>
      </c>
      <c r="S1826" s="13">
        <f t="shared" si="114"/>
        <v>41647.088888888888</v>
      </c>
      <c r="T1826" s="13">
        <f t="shared" si="115"/>
        <v>41626.916284722225</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8">
        <f t="shared" si="112"/>
        <v>1.0505</v>
      </c>
      <c r="P1827">
        <f t="shared" si="113"/>
        <v>42.02</v>
      </c>
      <c r="Q1827" t="s">
        <v>8326</v>
      </c>
      <c r="R1827" t="s">
        <v>8327</v>
      </c>
      <c r="S1827" s="13">
        <f t="shared" si="114"/>
        <v>41466.83452546296</v>
      </c>
      <c r="T1827" s="13">
        <f t="shared" si="115"/>
        <v>41443.83452546296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8">
        <f t="shared" si="112"/>
        <v>1.01</v>
      </c>
      <c r="P1828">
        <f t="shared" si="113"/>
        <v>53.16</v>
      </c>
      <c r="Q1828" t="s">
        <v>8326</v>
      </c>
      <c r="R1828" t="s">
        <v>8327</v>
      </c>
      <c r="S1828" s="13">
        <f t="shared" si="114"/>
        <v>41687.923807870371</v>
      </c>
      <c r="T1828" s="13">
        <f t="shared" si="115"/>
        <v>41657.923807870371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8">
        <f t="shared" si="112"/>
        <v>1.0066250000000001</v>
      </c>
      <c r="P1829">
        <f t="shared" si="113"/>
        <v>83.89</v>
      </c>
      <c r="Q1829" t="s">
        <v>8326</v>
      </c>
      <c r="R1829" t="s">
        <v>8327</v>
      </c>
      <c r="S1829" s="13">
        <f t="shared" si="114"/>
        <v>40605.325937499998</v>
      </c>
      <c r="T1829" s="13">
        <f t="shared" si="115"/>
        <v>40555.325937499998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8">
        <f t="shared" si="112"/>
        <v>1.0016</v>
      </c>
      <c r="P1830">
        <f t="shared" si="113"/>
        <v>417.33</v>
      </c>
      <c r="Q1830" t="s">
        <v>8326</v>
      </c>
      <c r="R1830" t="s">
        <v>8327</v>
      </c>
      <c r="S1830" s="13">
        <f t="shared" si="114"/>
        <v>41768.916666666664</v>
      </c>
      <c r="T1830" s="13">
        <f t="shared" si="115"/>
        <v>41736.899652777778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8">
        <f t="shared" si="112"/>
        <v>1.6668333333333334</v>
      </c>
      <c r="P1831">
        <f t="shared" si="113"/>
        <v>75.77</v>
      </c>
      <c r="Q1831" t="s">
        <v>8326</v>
      </c>
      <c r="R1831" t="s">
        <v>8327</v>
      </c>
      <c r="S1831" s="13">
        <f t="shared" si="114"/>
        <v>40564.916666666664</v>
      </c>
      <c r="T1831" s="13">
        <f t="shared" si="115"/>
        <v>40516.087627314817</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8">
        <f t="shared" si="112"/>
        <v>1.0153333333333334</v>
      </c>
      <c r="P1832">
        <f t="shared" si="113"/>
        <v>67.39</v>
      </c>
      <c r="Q1832" t="s">
        <v>8326</v>
      </c>
      <c r="R1832" t="s">
        <v>8327</v>
      </c>
      <c r="S1832" s="13">
        <f t="shared" si="114"/>
        <v>41694.684108796297</v>
      </c>
      <c r="T1832" s="13">
        <f t="shared" si="115"/>
        <v>41664.684108796297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8">
        <f t="shared" si="112"/>
        <v>1.03</v>
      </c>
      <c r="P1833">
        <f t="shared" si="113"/>
        <v>73.569999999999993</v>
      </c>
      <c r="Q1833" t="s">
        <v>8326</v>
      </c>
      <c r="R1833" t="s">
        <v>8327</v>
      </c>
      <c r="S1833" s="13">
        <f t="shared" si="114"/>
        <v>41041.996099537035</v>
      </c>
      <c r="T1833" s="13">
        <f t="shared" si="115"/>
        <v>41026.996099537035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8">
        <f t="shared" si="112"/>
        <v>1.4285714285714286</v>
      </c>
      <c r="P1834">
        <f t="shared" si="113"/>
        <v>25</v>
      </c>
      <c r="Q1834" t="s">
        <v>8326</v>
      </c>
      <c r="R1834" t="s">
        <v>8327</v>
      </c>
      <c r="S1834" s="13">
        <f t="shared" si="114"/>
        <v>40606.539664351854</v>
      </c>
      <c r="T1834" s="13">
        <f t="shared" si="115"/>
        <v>40576.539664351854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8">
        <f t="shared" si="112"/>
        <v>2.625</v>
      </c>
      <c r="P1835">
        <f t="shared" si="113"/>
        <v>42</v>
      </c>
      <c r="Q1835" t="s">
        <v>8326</v>
      </c>
      <c r="R1835" t="s">
        <v>8327</v>
      </c>
      <c r="S1835" s="13">
        <f t="shared" si="114"/>
        <v>41335.332638888889</v>
      </c>
      <c r="T1835" s="13">
        <f t="shared" si="115"/>
        <v>41303.044016203705</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8">
        <f t="shared" si="112"/>
        <v>1.1805000000000001</v>
      </c>
      <c r="P1836">
        <f t="shared" si="113"/>
        <v>131.16999999999999</v>
      </c>
      <c r="Q1836" t="s">
        <v>8326</v>
      </c>
      <c r="R1836" t="s">
        <v>8327</v>
      </c>
      <c r="S1836" s="13">
        <f t="shared" si="114"/>
        <v>42028.964062500003</v>
      </c>
      <c r="T1836" s="13">
        <f t="shared" si="115"/>
        <v>41988.964062500003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8">
        <f t="shared" si="112"/>
        <v>1.04</v>
      </c>
      <c r="P1837">
        <f t="shared" si="113"/>
        <v>47.27</v>
      </c>
      <c r="Q1837" t="s">
        <v>8326</v>
      </c>
      <c r="R1837" t="s">
        <v>8327</v>
      </c>
      <c r="S1837" s="13">
        <f t="shared" si="114"/>
        <v>42460.660543981481</v>
      </c>
      <c r="T1837" s="13">
        <f t="shared" si="115"/>
        <v>42430.702210648145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8">
        <f t="shared" si="112"/>
        <v>2.0034000000000001</v>
      </c>
      <c r="P1838">
        <f t="shared" si="113"/>
        <v>182.13</v>
      </c>
      <c r="Q1838" t="s">
        <v>8326</v>
      </c>
      <c r="R1838" t="s">
        <v>8327</v>
      </c>
      <c r="S1838" s="13">
        <f t="shared" si="114"/>
        <v>41322.809363425928</v>
      </c>
      <c r="T1838" s="13">
        <f t="shared" si="115"/>
        <v>41305.809363425928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8">
        <f t="shared" si="112"/>
        <v>3.0683333333333334</v>
      </c>
      <c r="P1839">
        <f t="shared" si="113"/>
        <v>61.37</v>
      </c>
      <c r="Q1839" t="s">
        <v>8326</v>
      </c>
      <c r="R1839" t="s">
        <v>8327</v>
      </c>
      <c r="S1839" s="13">
        <f t="shared" si="114"/>
        <v>40986.006192129629</v>
      </c>
      <c r="T1839" s="13">
        <f t="shared" si="115"/>
        <v>40926.047858796301</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8">
        <f t="shared" si="112"/>
        <v>1.00149</v>
      </c>
      <c r="P1840">
        <f t="shared" si="113"/>
        <v>35.770000000000003</v>
      </c>
      <c r="Q1840" t="s">
        <v>8326</v>
      </c>
      <c r="R1840" t="s">
        <v>8327</v>
      </c>
      <c r="S1840" s="13">
        <f t="shared" si="114"/>
        <v>40817.125</v>
      </c>
      <c r="T1840" s="13">
        <f t="shared" si="115"/>
        <v>40788.786539351851</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8">
        <f t="shared" si="112"/>
        <v>2.0529999999999999</v>
      </c>
      <c r="P1841">
        <f t="shared" si="113"/>
        <v>45.62</v>
      </c>
      <c r="Q1841" t="s">
        <v>8326</v>
      </c>
      <c r="R1841" t="s">
        <v>8327</v>
      </c>
      <c r="S1841" s="13">
        <f t="shared" si="114"/>
        <v>42644.722013888888</v>
      </c>
      <c r="T1841" s="13">
        <f t="shared" si="115"/>
        <v>42614.722013888888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8">
        <f t="shared" si="112"/>
        <v>1.0888888888888888</v>
      </c>
      <c r="P1842">
        <f t="shared" si="113"/>
        <v>75.38</v>
      </c>
      <c r="Q1842" t="s">
        <v>8326</v>
      </c>
      <c r="R1842" t="s">
        <v>8327</v>
      </c>
      <c r="S1842" s="13">
        <f t="shared" si="114"/>
        <v>41401.207638888889</v>
      </c>
      <c r="T1842" s="13">
        <f t="shared" si="115"/>
        <v>41382.096180555556</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8">
        <f t="shared" si="112"/>
        <v>1.0175000000000001</v>
      </c>
      <c r="P1843">
        <f t="shared" si="113"/>
        <v>50.88</v>
      </c>
      <c r="Q1843" t="s">
        <v>8326</v>
      </c>
      <c r="R1843" t="s">
        <v>8327</v>
      </c>
      <c r="S1843" s="13">
        <f t="shared" si="114"/>
        <v>41779.207638888889</v>
      </c>
      <c r="T1843" s="13">
        <f t="shared" si="115"/>
        <v>41745.84542824074</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8">
        <f t="shared" si="112"/>
        <v>1.2524999999999999</v>
      </c>
      <c r="P1844">
        <f t="shared" si="113"/>
        <v>119.29</v>
      </c>
      <c r="Q1844" t="s">
        <v>8326</v>
      </c>
      <c r="R1844" t="s">
        <v>8327</v>
      </c>
      <c r="S1844" s="13">
        <f t="shared" si="114"/>
        <v>42065.249305555553</v>
      </c>
      <c r="T1844" s="13">
        <f t="shared" si="115"/>
        <v>42031.631724537037</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8">
        <f t="shared" si="112"/>
        <v>1.2400610000000001</v>
      </c>
      <c r="P1845">
        <f t="shared" si="113"/>
        <v>92.54</v>
      </c>
      <c r="Q1845" t="s">
        <v>8326</v>
      </c>
      <c r="R1845" t="s">
        <v>8327</v>
      </c>
      <c r="S1845" s="13">
        <f t="shared" si="114"/>
        <v>40594.994837962964</v>
      </c>
      <c r="T1845" s="13">
        <f t="shared" si="115"/>
        <v>40564.994837962964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8">
        <f t="shared" si="112"/>
        <v>1.014</v>
      </c>
      <c r="P1846">
        <f t="shared" si="113"/>
        <v>76.05</v>
      </c>
      <c r="Q1846" t="s">
        <v>8326</v>
      </c>
      <c r="R1846" t="s">
        <v>8327</v>
      </c>
      <c r="S1846" s="13">
        <f t="shared" si="114"/>
        <v>40705.125</v>
      </c>
      <c r="T1846" s="13">
        <f t="shared" si="115"/>
        <v>40666.973541666666</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8">
        <f t="shared" si="112"/>
        <v>1</v>
      </c>
      <c r="P1847">
        <f t="shared" si="113"/>
        <v>52.63</v>
      </c>
      <c r="Q1847" t="s">
        <v>8326</v>
      </c>
      <c r="R1847" t="s">
        <v>8327</v>
      </c>
      <c r="S1847" s="13">
        <f t="shared" si="114"/>
        <v>42538.204861111109</v>
      </c>
      <c r="T1847" s="13">
        <f t="shared" si="115"/>
        <v>42523.333310185189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8">
        <f t="shared" si="112"/>
        <v>1.3792666666666666</v>
      </c>
      <c r="P1848">
        <f t="shared" si="113"/>
        <v>98.99</v>
      </c>
      <c r="Q1848" t="s">
        <v>8326</v>
      </c>
      <c r="R1848" t="s">
        <v>8327</v>
      </c>
      <c r="S1848" s="13">
        <f t="shared" si="114"/>
        <v>41258.650196759263</v>
      </c>
      <c r="T1848" s="13">
        <f t="shared" si="115"/>
        <v>41228.650196759263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8">
        <f t="shared" si="112"/>
        <v>1.2088000000000001</v>
      </c>
      <c r="P1849">
        <f t="shared" si="113"/>
        <v>79.53</v>
      </c>
      <c r="Q1849" t="s">
        <v>8326</v>
      </c>
      <c r="R1849" t="s">
        <v>8327</v>
      </c>
      <c r="S1849" s="13">
        <f t="shared" si="114"/>
        <v>42115.236481481479</v>
      </c>
      <c r="T1849" s="13">
        <f t="shared" si="115"/>
        <v>42094.236481481479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8">
        <f t="shared" si="112"/>
        <v>1.0736666666666668</v>
      </c>
      <c r="P1850">
        <f t="shared" si="113"/>
        <v>134.21</v>
      </c>
      <c r="Q1850" t="s">
        <v>8326</v>
      </c>
      <c r="R1850" t="s">
        <v>8327</v>
      </c>
      <c r="S1850" s="13">
        <f t="shared" si="114"/>
        <v>40755.290972222225</v>
      </c>
      <c r="T1850" s="13">
        <f t="shared" si="115"/>
        <v>40691.788055555553</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8">
        <f t="shared" si="112"/>
        <v>1.0033333333333334</v>
      </c>
      <c r="P1851">
        <f t="shared" si="113"/>
        <v>37.630000000000003</v>
      </c>
      <c r="Q1851" t="s">
        <v>8326</v>
      </c>
      <c r="R1851" t="s">
        <v>8327</v>
      </c>
      <c r="S1851" s="13">
        <f t="shared" si="114"/>
        <v>41199.845590277779</v>
      </c>
      <c r="T1851" s="13">
        <f t="shared" si="115"/>
        <v>41169.845590277779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8">
        <f t="shared" si="112"/>
        <v>1.0152222222222222</v>
      </c>
      <c r="P1852">
        <f t="shared" si="113"/>
        <v>51.04</v>
      </c>
      <c r="Q1852" t="s">
        <v>8326</v>
      </c>
      <c r="R1852" t="s">
        <v>8327</v>
      </c>
      <c r="S1852" s="13">
        <f t="shared" si="114"/>
        <v>41830.959490740745</v>
      </c>
      <c r="T1852" s="13">
        <f t="shared" si="115"/>
        <v>41800.959490740745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8">
        <f t="shared" si="112"/>
        <v>1.0007692307692309</v>
      </c>
      <c r="P1853">
        <f t="shared" si="113"/>
        <v>50.04</v>
      </c>
      <c r="Q1853" t="s">
        <v>8326</v>
      </c>
      <c r="R1853" t="s">
        <v>8327</v>
      </c>
      <c r="S1853" s="13">
        <f t="shared" si="114"/>
        <v>41848.041666666664</v>
      </c>
      <c r="T1853" s="13">
        <f t="shared" si="115"/>
        <v>41827.906689814816</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8">
        <f t="shared" si="112"/>
        <v>1.1696666666666666</v>
      </c>
      <c r="P1854">
        <f t="shared" si="113"/>
        <v>133.93</v>
      </c>
      <c r="Q1854" t="s">
        <v>8326</v>
      </c>
      <c r="R1854" t="s">
        <v>8327</v>
      </c>
      <c r="S1854" s="13">
        <f t="shared" si="114"/>
        <v>42119</v>
      </c>
      <c r="T1854" s="13">
        <f t="shared" si="115"/>
        <v>42081.77143518519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8">
        <f t="shared" si="112"/>
        <v>1.01875</v>
      </c>
      <c r="P1855">
        <f t="shared" si="113"/>
        <v>58.21</v>
      </c>
      <c r="Q1855" t="s">
        <v>8326</v>
      </c>
      <c r="R1855" t="s">
        <v>8327</v>
      </c>
      <c r="S1855" s="13">
        <f t="shared" si="114"/>
        <v>41227.102048611108</v>
      </c>
      <c r="T1855" s="13">
        <f t="shared" si="115"/>
        <v>41177.060381944444</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8">
        <f t="shared" si="112"/>
        <v>1.0212366666666666</v>
      </c>
      <c r="P1856">
        <f t="shared" si="113"/>
        <v>88.04</v>
      </c>
      <c r="Q1856" t="s">
        <v>8326</v>
      </c>
      <c r="R1856" t="s">
        <v>8327</v>
      </c>
      <c r="S1856" s="13">
        <f t="shared" si="114"/>
        <v>41418.021261574075</v>
      </c>
      <c r="T1856" s="13">
        <f t="shared" si="115"/>
        <v>41388.021261574075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8">
        <f t="shared" si="112"/>
        <v>1.5405897142857143</v>
      </c>
      <c r="P1857">
        <f t="shared" si="113"/>
        <v>70.58</v>
      </c>
      <c r="Q1857" t="s">
        <v>8326</v>
      </c>
      <c r="R1857" t="s">
        <v>8327</v>
      </c>
      <c r="S1857" s="13">
        <f t="shared" si="114"/>
        <v>41645.538657407407</v>
      </c>
      <c r="T1857" s="13">
        <f t="shared" si="115"/>
        <v>41600.538657407407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8">
        <f t="shared" si="112"/>
        <v>1.0125</v>
      </c>
      <c r="P1858">
        <f t="shared" si="113"/>
        <v>53.29</v>
      </c>
      <c r="Q1858" t="s">
        <v>8326</v>
      </c>
      <c r="R1858" t="s">
        <v>8327</v>
      </c>
      <c r="S1858" s="13">
        <f t="shared" si="114"/>
        <v>41838.854999999996</v>
      </c>
      <c r="T1858" s="13">
        <f t="shared" si="115"/>
        <v>41817.854999999996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8">
        <f t="shared" ref="O1859:O1922" si="116">E1859/D1859</f>
        <v>1</v>
      </c>
      <c r="P1859">
        <f t="shared" ref="P1859:P1922" si="117">ROUND((E1859/L1859),2)</f>
        <v>136.36000000000001</v>
      </c>
      <c r="Q1859" t="s">
        <v>8326</v>
      </c>
      <c r="R1859" t="s">
        <v>8327</v>
      </c>
      <c r="S1859" s="13">
        <f t="shared" ref="S1859:S1922" si="118">(((I1859/60)/60)/24)+DATE(1970,1,1)</f>
        <v>41894.76866898148</v>
      </c>
      <c r="T1859" s="13">
        <f t="shared" ref="T1859:T1922" si="119">(((J1859/60)/60)/24)+DATE(1970,1,1)</f>
        <v>41864.76866898148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8">
        <f t="shared" si="116"/>
        <v>1.0874800874800874</v>
      </c>
      <c r="P1860">
        <f t="shared" si="117"/>
        <v>40.549999999999997</v>
      </c>
      <c r="Q1860" t="s">
        <v>8326</v>
      </c>
      <c r="R1860" t="s">
        <v>8327</v>
      </c>
      <c r="S1860" s="13">
        <f t="shared" si="118"/>
        <v>40893.242141203707</v>
      </c>
      <c r="T1860" s="13">
        <f t="shared" si="119"/>
        <v>40833.200474537036</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8">
        <f t="shared" si="116"/>
        <v>1.3183333333333334</v>
      </c>
      <c r="P1861">
        <f t="shared" si="117"/>
        <v>70.63</v>
      </c>
      <c r="Q1861" t="s">
        <v>8326</v>
      </c>
      <c r="R1861" t="s">
        <v>8327</v>
      </c>
      <c r="S1861" s="13">
        <f t="shared" si="118"/>
        <v>40808.770011574074</v>
      </c>
      <c r="T1861" s="13">
        <f t="shared" si="119"/>
        <v>40778.770011574074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8">
        <f t="shared" si="116"/>
        <v>1.3346666666666667</v>
      </c>
      <c r="P1862">
        <f t="shared" si="117"/>
        <v>52.68</v>
      </c>
      <c r="Q1862" t="s">
        <v>8326</v>
      </c>
      <c r="R1862" t="s">
        <v>8327</v>
      </c>
      <c r="S1862" s="13">
        <f t="shared" si="118"/>
        <v>41676.709305555552</v>
      </c>
      <c r="T1862" s="13">
        <f t="shared" si="119"/>
        <v>41655.709305555552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8">
        <f t="shared" si="116"/>
        <v>0</v>
      </c>
      <c r="P1863" t="e">
        <f t="shared" si="117"/>
        <v>#DIV/0!</v>
      </c>
      <c r="Q1863" t="s">
        <v>8334</v>
      </c>
      <c r="R1863" t="s">
        <v>8336</v>
      </c>
      <c r="S1863" s="13">
        <f t="shared" si="118"/>
        <v>42030.300243055557</v>
      </c>
      <c r="T1863" s="13">
        <f t="shared" si="119"/>
        <v>42000.300243055557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8">
        <f t="shared" si="116"/>
        <v>8.0833333333333326E-2</v>
      </c>
      <c r="P1864">
        <f t="shared" si="117"/>
        <v>90.94</v>
      </c>
      <c r="Q1864" t="s">
        <v>8334</v>
      </c>
      <c r="R1864" t="s">
        <v>8336</v>
      </c>
      <c r="S1864" s="13">
        <f t="shared" si="118"/>
        <v>42802.3125</v>
      </c>
      <c r="T1864" s="13">
        <f t="shared" si="119"/>
        <v>42755.492754629624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8">
        <f t="shared" si="116"/>
        <v>4.0000000000000001E-3</v>
      </c>
      <c r="P1865">
        <f t="shared" si="117"/>
        <v>5</v>
      </c>
      <c r="Q1865" t="s">
        <v>8334</v>
      </c>
      <c r="R1865" t="s">
        <v>8336</v>
      </c>
      <c r="S1865" s="13">
        <f t="shared" si="118"/>
        <v>41802.797280092593</v>
      </c>
      <c r="T1865" s="13">
        <f t="shared" si="119"/>
        <v>41772.797280092593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8">
        <f t="shared" si="116"/>
        <v>0.42892307692307691</v>
      </c>
      <c r="P1866">
        <f t="shared" si="117"/>
        <v>58.08</v>
      </c>
      <c r="Q1866" t="s">
        <v>8334</v>
      </c>
      <c r="R1866" t="s">
        <v>8336</v>
      </c>
      <c r="S1866" s="13">
        <f t="shared" si="118"/>
        <v>41763.716435185182</v>
      </c>
      <c r="T1866" s="13">
        <f t="shared" si="119"/>
        <v>41733.716435185182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8">
        <f t="shared" si="116"/>
        <v>3.6363636363636364E-5</v>
      </c>
      <c r="P1867">
        <f t="shared" si="117"/>
        <v>2</v>
      </c>
      <c r="Q1867" t="s">
        <v>8334</v>
      </c>
      <c r="R1867" t="s">
        <v>8336</v>
      </c>
      <c r="S1867" s="13">
        <f t="shared" si="118"/>
        <v>42680.409108796302</v>
      </c>
      <c r="T1867" s="13">
        <f t="shared" si="119"/>
        <v>42645.367442129631</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8">
        <f t="shared" si="116"/>
        <v>5.0000000000000001E-3</v>
      </c>
      <c r="P1868">
        <f t="shared" si="117"/>
        <v>62.5</v>
      </c>
      <c r="Q1868" t="s">
        <v>8334</v>
      </c>
      <c r="R1868" t="s">
        <v>8336</v>
      </c>
      <c r="S1868" s="13">
        <f t="shared" si="118"/>
        <v>42795.166666666672</v>
      </c>
      <c r="T1868" s="13">
        <f t="shared" si="119"/>
        <v>42742.246493055558</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8">
        <f t="shared" si="116"/>
        <v>5.0000000000000001E-4</v>
      </c>
      <c r="P1869">
        <f t="shared" si="117"/>
        <v>10</v>
      </c>
      <c r="Q1869" t="s">
        <v>8334</v>
      </c>
      <c r="R1869" t="s">
        <v>8336</v>
      </c>
      <c r="S1869" s="13">
        <f t="shared" si="118"/>
        <v>42679.924907407403</v>
      </c>
      <c r="T1869" s="13">
        <f t="shared" si="119"/>
        <v>42649.924907407403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8">
        <f t="shared" si="116"/>
        <v>4.8680000000000001E-2</v>
      </c>
      <c r="P1870">
        <f t="shared" si="117"/>
        <v>71.59</v>
      </c>
      <c r="Q1870" t="s">
        <v>8334</v>
      </c>
      <c r="R1870" t="s">
        <v>8336</v>
      </c>
      <c r="S1870" s="13">
        <f t="shared" si="118"/>
        <v>42353.332638888889</v>
      </c>
      <c r="T1870" s="13">
        <f t="shared" si="119"/>
        <v>42328.779224537036</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8">
        <f t="shared" si="116"/>
        <v>0</v>
      </c>
      <c r="P1871" t="e">
        <f t="shared" si="117"/>
        <v>#DIV/0!</v>
      </c>
      <c r="Q1871" t="s">
        <v>8334</v>
      </c>
      <c r="R1871" t="s">
        <v>8336</v>
      </c>
      <c r="S1871" s="13">
        <f t="shared" si="118"/>
        <v>42739.002881944441</v>
      </c>
      <c r="T1871" s="13">
        <f t="shared" si="119"/>
        <v>42709.002881944441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8">
        <f t="shared" si="116"/>
        <v>0.10314285714285715</v>
      </c>
      <c r="P1872">
        <f t="shared" si="117"/>
        <v>32.82</v>
      </c>
      <c r="Q1872" t="s">
        <v>8334</v>
      </c>
      <c r="R1872" t="s">
        <v>8336</v>
      </c>
      <c r="S1872" s="13">
        <f t="shared" si="118"/>
        <v>42400.178472222222</v>
      </c>
      <c r="T1872" s="13">
        <f t="shared" si="119"/>
        <v>42371.355729166666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8">
        <f t="shared" si="116"/>
        <v>0.7178461538461538</v>
      </c>
      <c r="P1873">
        <f t="shared" si="117"/>
        <v>49.12</v>
      </c>
      <c r="Q1873" t="s">
        <v>8334</v>
      </c>
      <c r="R1873" t="s">
        <v>8336</v>
      </c>
      <c r="S1873" s="13">
        <f t="shared" si="118"/>
        <v>41963.825243055559</v>
      </c>
      <c r="T1873" s="13">
        <f t="shared" si="119"/>
        <v>41923.783576388887</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8">
        <f t="shared" si="116"/>
        <v>1.06E-2</v>
      </c>
      <c r="P1874">
        <f t="shared" si="117"/>
        <v>16.309999999999999</v>
      </c>
      <c r="Q1874" t="s">
        <v>8334</v>
      </c>
      <c r="R1874" t="s">
        <v>8336</v>
      </c>
      <c r="S1874" s="13">
        <f t="shared" si="118"/>
        <v>42185.129652777774</v>
      </c>
      <c r="T1874" s="13">
        <f t="shared" si="119"/>
        <v>42155.129652777774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8">
        <f t="shared" si="116"/>
        <v>4.4999999999999997E-3</v>
      </c>
      <c r="P1875">
        <f t="shared" si="117"/>
        <v>18</v>
      </c>
      <c r="Q1875" t="s">
        <v>8334</v>
      </c>
      <c r="R1875" t="s">
        <v>8336</v>
      </c>
      <c r="S1875" s="13">
        <f t="shared" si="118"/>
        <v>42193.697916666672</v>
      </c>
      <c r="T1875" s="13">
        <f t="shared" si="119"/>
        <v>42164.615856481483</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8">
        <f t="shared" si="116"/>
        <v>1.6249999999999999E-4</v>
      </c>
      <c r="P1876">
        <f t="shared" si="117"/>
        <v>13</v>
      </c>
      <c r="Q1876" t="s">
        <v>8334</v>
      </c>
      <c r="R1876" t="s">
        <v>8336</v>
      </c>
      <c r="S1876" s="13">
        <f t="shared" si="118"/>
        <v>42549.969131944439</v>
      </c>
      <c r="T1876" s="13">
        <f t="shared" si="119"/>
        <v>42529.969131944439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8">
        <f t="shared" si="116"/>
        <v>5.1000000000000004E-3</v>
      </c>
      <c r="P1877">
        <f t="shared" si="117"/>
        <v>17</v>
      </c>
      <c r="Q1877" t="s">
        <v>8334</v>
      </c>
      <c r="R1877" t="s">
        <v>8336</v>
      </c>
      <c r="S1877" s="13">
        <f t="shared" si="118"/>
        <v>42588.899398148147</v>
      </c>
      <c r="T1877" s="13">
        <f t="shared" si="119"/>
        <v>42528.899398148147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8">
        <f t="shared" si="116"/>
        <v>0</v>
      </c>
      <c r="P1878" t="e">
        <f t="shared" si="117"/>
        <v>#DIV/0!</v>
      </c>
      <c r="Q1878" t="s">
        <v>8334</v>
      </c>
      <c r="R1878" t="s">
        <v>8336</v>
      </c>
      <c r="S1878" s="13">
        <f t="shared" si="118"/>
        <v>41806.284780092588</v>
      </c>
      <c r="T1878" s="13">
        <f t="shared" si="119"/>
        <v>41776.284780092588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8">
        <f t="shared" si="116"/>
        <v>0</v>
      </c>
      <c r="P1879" t="e">
        <f t="shared" si="117"/>
        <v>#DIV/0!</v>
      </c>
      <c r="Q1879" t="s">
        <v>8334</v>
      </c>
      <c r="R1879" t="s">
        <v>8336</v>
      </c>
      <c r="S1879" s="13">
        <f t="shared" si="118"/>
        <v>42064.029224537036</v>
      </c>
      <c r="T1879" s="13">
        <f t="shared" si="119"/>
        <v>42035.029224537036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8">
        <f t="shared" si="116"/>
        <v>0</v>
      </c>
      <c r="P1880" t="e">
        <f t="shared" si="117"/>
        <v>#DIV/0!</v>
      </c>
      <c r="Q1880" t="s">
        <v>8334</v>
      </c>
      <c r="R1880" t="s">
        <v>8336</v>
      </c>
      <c r="S1880" s="13">
        <f t="shared" si="118"/>
        <v>41803.008738425924</v>
      </c>
      <c r="T1880" s="13">
        <f t="shared" si="119"/>
        <v>41773.008738425924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8">
        <f t="shared" si="116"/>
        <v>1.1999999999999999E-3</v>
      </c>
      <c r="P1881">
        <f t="shared" si="117"/>
        <v>3</v>
      </c>
      <c r="Q1881" t="s">
        <v>8334</v>
      </c>
      <c r="R1881" t="s">
        <v>8336</v>
      </c>
      <c r="S1881" s="13">
        <f t="shared" si="118"/>
        <v>42443.607974537037</v>
      </c>
      <c r="T1881" s="13">
        <f t="shared" si="119"/>
        <v>42413.649641203709</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8">
        <f t="shared" si="116"/>
        <v>0.20080000000000001</v>
      </c>
      <c r="P1882">
        <f t="shared" si="117"/>
        <v>41.83</v>
      </c>
      <c r="Q1882" t="s">
        <v>8334</v>
      </c>
      <c r="R1882" t="s">
        <v>8336</v>
      </c>
      <c r="S1882" s="13">
        <f t="shared" si="118"/>
        <v>42459.525231481486</v>
      </c>
      <c r="T1882" s="13">
        <f t="shared" si="119"/>
        <v>42430.566898148143</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8">
        <f t="shared" si="116"/>
        <v>1.726845</v>
      </c>
      <c r="P1883">
        <f t="shared" si="117"/>
        <v>49.34</v>
      </c>
      <c r="Q1883" t="s">
        <v>8326</v>
      </c>
      <c r="R1883" t="s">
        <v>8330</v>
      </c>
      <c r="S1883" s="13">
        <f t="shared" si="118"/>
        <v>42073.110983796301</v>
      </c>
      <c r="T1883" s="13">
        <f t="shared" si="119"/>
        <v>42043.152650462958</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8">
        <f t="shared" si="116"/>
        <v>1.008955223880597</v>
      </c>
      <c r="P1884">
        <f t="shared" si="117"/>
        <v>41.73</v>
      </c>
      <c r="Q1884" t="s">
        <v>8326</v>
      </c>
      <c r="R1884" t="s">
        <v>8330</v>
      </c>
      <c r="S1884" s="13">
        <f t="shared" si="118"/>
        <v>41100.991666666669</v>
      </c>
      <c r="T1884" s="13">
        <f t="shared" si="119"/>
        <v>41067.949212962965</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8">
        <f t="shared" si="116"/>
        <v>1.0480480480480481</v>
      </c>
      <c r="P1885">
        <f t="shared" si="117"/>
        <v>32.72</v>
      </c>
      <c r="Q1885" t="s">
        <v>8326</v>
      </c>
      <c r="R1885" t="s">
        <v>8330</v>
      </c>
      <c r="S1885" s="13">
        <f t="shared" si="118"/>
        <v>41007.906342592592</v>
      </c>
      <c r="T1885" s="13">
        <f t="shared" si="119"/>
        <v>40977.948009259257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8">
        <f t="shared" si="116"/>
        <v>1.351</v>
      </c>
      <c r="P1886">
        <f t="shared" si="117"/>
        <v>51.96</v>
      </c>
      <c r="Q1886" t="s">
        <v>8326</v>
      </c>
      <c r="R1886" t="s">
        <v>8330</v>
      </c>
      <c r="S1886" s="13">
        <f t="shared" si="118"/>
        <v>41240.5</v>
      </c>
      <c r="T1886" s="13">
        <f t="shared" si="119"/>
        <v>41205.198321759257</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8">
        <f t="shared" si="116"/>
        <v>1.1632786885245903</v>
      </c>
      <c r="P1887">
        <f t="shared" si="117"/>
        <v>50.69</v>
      </c>
      <c r="Q1887" t="s">
        <v>8326</v>
      </c>
      <c r="R1887" t="s">
        <v>8330</v>
      </c>
      <c r="S1887" s="13">
        <f t="shared" si="118"/>
        <v>41131.916666666664</v>
      </c>
      <c r="T1887" s="13">
        <f t="shared" si="119"/>
        <v>41099.093865740739</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8">
        <f t="shared" si="116"/>
        <v>1.0208333333333333</v>
      </c>
      <c r="P1888">
        <f t="shared" si="117"/>
        <v>42.24</v>
      </c>
      <c r="Q1888" t="s">
        <v>8326</v>
      </c>
      <c r="R1888" t="s">
        <v>8330</v>
      </c>
      <c r="S1888" s="13">
        <f t="shared" si="118"/>
        <v>41955.94835648148</v>
      </c>
      <c r="T1888" s="13">
        <f t="shared" si="119"/>
        <v>41925.906689814816</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8">
        <f t="shared" si="116"/>
        <v>1.1116666666666666</v>
      </c>
      <c r="P1889">
        <f t="shared" si="117"/>
        <v>416.88</v>
      </c>
      <c r="Q1889" t="s">
        <v>8326</v>
      </c>
      <c r="R1889" t="s">
        <v>8330</v>
      </c>
      <c r="S1889" s="13">
        <f t="shared" si="118"/>
        <v>42341.895833333328</v>
      </c>
      <c r="T1889" s="13">
        <f t="shared" si="119"/>
        <v>42323.800138888888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8">
        <f t="shared" si="116"/>
        <v>1.6608000000000001</v>
      </c>
      <c r="P1890">
        <f t="shared" si="117"/>
        <v>46.65</v>
      </c>
      <c r="Q1890" t="s">
        <v>8326</v>
      </c>
      <c r="R1890" t="s">
        <v>8330</v>
      </c>
      <c r="S1890" s="13">
        <f t="shared" si="118"/>
        <v>40330.207638888889</v>
      </c>
      <c r="T1890" s="13">
        <f t="shared" si="119"/>
        <v>40299.239953703705</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8">
        <f t="shared" si="116"/>
        <v>1.0660000000000001</v>
      </c>
      <c r="P1891">
        <f t="shared" si="117"/>
        <v>48.45</v>
      </c>
      <c r="Q1891" t="s">
        <v>8326</v>
      </c>
      <c r="R1891" t="s">
        <v>8330</v>
      </c>
      <c r="S1891" s="13">
        <f t="shared" si="118"/>
        <v>41344.751689814817</v>
      </c>
      <c r="T1891" s="13">
        <f t="shared" si="119"/>
        <v>41299.793356481481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8">
        <f t="shared" si="116"/>
        <v>1.4458441666666668</v>
      </c>
      <c r="P1892">
        <f t="shared" si="117"/>
        <v>70.53</v>
      </c>
      <c r="Q1892" t="s">
        <v>8326</v>
      </c>
      <c r="R1892" t="s">
        <v>8330</v>
      </c>
      <c r="S1892" s="13">
        <f t="shared" si="118"/>
        <v>41258.786203703705</v>
      </c>
      <c r="T1892" s="13">
        <f t="shared" si="119"/>
        <v>41228.786203703705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8">
        <f t="shared" si="116"/>
        <v>1.0555000000000001</v>
      </c>
      <c r="P1893">
        <f t="shared" si="117"/>
        <v>87.96</v>
      </c>
      <c r="Q1893" t="s">
        <v>8326</v>
      </c>
      <c r="R1893" t="s">
        <v>8330</v>
      </c>
      <c r="S1893" s="13">
        <f t="shared" si="118"/>
        <v>40381.25</v>
      </c>
      <c r="T1893" s="13">
        <f t="shared" si="119"/>
        <v>40335.798078703701</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8">
        <f t="shared" si="116"/>
        <v>1.3660000000000001</v>
      </c>
      <c r="P1894">
        <f t="shared" si="117"/>
        <v>26.27</v>
      </c>
      <c r="Q1894" t="s">
        <v>8326</v>
      </c>
      <c r="R1894" t="s">
        <v>8330</v>
      </c>
      <c r="S1894" s="13">
        <f t="shared" si="118"/>
        <v>40701.637511574074</v>
      </c>
      <c r="T1894" s="13">
        <f t="shared" si="119"/>
        <v>40671.637511574074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8">
        <f t="shared" si="116"/>
        <v>1.04</v>
      </c>
      <c r="P1895">
        <f t="shared" si="117"/>
        <v>57.78</v>
      </c>
      <c r="Q1895" t="s">
        <v>8326</v>
      </c>
      <c r="R1895" t="s">
        <v>8330</v>
      </c>
      <c r="S1895" s="13">
        <f t="shared" si="118"/>
        <v>40649.165972222225</v>
      </c>
      <c r="T1895" s="13">
        <f t="shared" si="119"/>
        <v>40632.94195601852</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8">
        <f t="shared" si="116"/>
        <v>1.145</v>
      </c>
      <c r="P1896">
        <f t="shared" si="117"/>
        <v>57.25</v>
      </c>
      <c r="Q1896" t="s">
        <v>8326</v>
      </c>
      <c r="R1896" t="s">
        <v>8330</v>
      </c>
      <c r="S1896" s="13">
        <f t="shared" si="118"/>
        <v>40951.904895833337</v>
      </c>
      <c r="T1896" s="13">
        <f t="shared" si="119"/>
        <v>40920.904895833337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8">
        <f t="shared" si="116"/>
        <v>1.0171957671957672</v>
      </c>
      <c r="P1897">
        <f t="shared" si="117"/>
        <v>196.34</v>
      </c>
      <c r="Q1897" t="s">
        <v>8326</v>
      </c>
      <c r="R1897" t="s">
        <v>8330</v>
      </c>
      <c r="S1897" s="13">
        <f t="shared" si="118"/>
        <v>42297.746782407412</v>
      </c>
      <c r="T1897" s="13">
        <f t="shared" si="119"/>
        <v>42267.746782407412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8">
        <f t="shared" si="116"/>
        <v>1.2394678492239468</v>
      </c>
      <c r="P1898">
        <f t="shared" si="117"/>
        <v>43</v>
      </c>
      <c r="Q1898" t="s">
        <v>8326</v>
      </c>
      <c r="R1898" t="s">
        <v>8330</v>
      </c>
      <c r="S1898" s="13">
        <f t="shared" si="118"/>
        <v>41011.710243055553</v>
      </c>
      <c r="T1898" s="13">
        <f t="shared" si="119"/>
        <v>40981.710243055553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8">
        <f t="shared" si="116"/>
        <v>1.0245669291338582</v>
      </c>
      <c r="P1899">
        <f t="shared" si="117"/>
        <v>35.549999999999997</v>
      </c>
      <c r="Q1899" t="s">
        <v>8326</v>
      </c>
      <c r="R1899" t="s">
        <v>8330</v>
      </c>
      <c r="S1899" s="13">
        <f t="shared" si="118"/>
        <v>41702.875</v>
      </c>
      <c r="T1899" s="13">
        <f t="shared" si="119"/>
        <v>41680.583402777782</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8">
        <f t="shared" si="116"/>
        <v>1.4450000000000001</v>
      </c>
      <c r="P1900">
        <f t="shared" si="117"/>
        <v>68.81</v>
      </c>
      <c r="Q1900" t="s">
        <v>8326</v>
      </c>
      <c r="R1900" t="s">
        <v>8330</v>
      </c>
      <c r="S1900" s="13">
        <f t="shared" si="118"/>
        <v>42401.75</v>
      </c>
      <c r="T1900" s="13">
        <f t="shared" si="119"/>
        <v>42366.192974537036</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8">
        <f t="shared" si="116"/>
        <v>1.3333333333333333</v>
      </c>
      <c r="P1901">
        <f t="shared" si="117"/>
        <v>28.57</v>
      </c>
      <c r="Q1901" t="s">
        <v>8326</v>
      </c>
      <c r="R1901" t="s">
        <v>8330</v>
      </c>
      <c r="S1901" s="13">
        <f t="shared" si="118"/>
        <v>42088.90006944444</v>
      </c>
      <c r="T1901" s="13">
        <f t="shared" si="119"/>
        <v>42058.941736111112</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8">
        <f t="shared" si="116"/>
        <v>1.0936440000000001</v>
      </c>
      <c r="P1902">
        <f t="shared" si="117"/>
        <v>50.63</v>
      </c>
      <c r="Q1902" t="s">
        <v>8326</v>
      </c>
      <c r="R1902" t="s">
        <v>8330</v>
      </c>
      <c r="S1902" s="13">
        <f t="shared" si="118"/>
        <v>41188.415972222225</v>
      </c>
      <c r="T1902" s="13">
        <f t="shared" si="119"/>
        <v>41160.871886574074</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8">
        <f t="shared" si="116"/>
        <v>2.696969696969697E-2</v>
      </c>
      <c r="P1903">
        <f t="shared" si="117"/>
        <v>106.8</v>
      </c>
      <c r="Q1903" t="s">
        <v>8320</v>
      </c>
      <c r="R1903" t="s">
        <v>8349</v>
      </c>
      <c r="S1903" s="13">
        <f t="shared" si="118"/>
        <v>42146.541666666672</v>
      </c>
      <c r="T1903" s="13">
        <f t="shared" si="119"/>
        <v>42116.54315972222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8">
        <f t="shared" si="116"/>
        <v>1.2E-2</v>
      </c>
      <c r="P1904">
        <f t="shared" si="117"/>
        <v>4</v>
      </c>
      <c r="Q1904" t="s">
        <v>8320</v>
      </c>
      <c r="R1904" t="s">
        <v>8349</v>
      </c>
      <c r="S1904" s="13">
        <f t="shared" si="118"/>
        <v>42067.789895833332</v>
      </c>
      <c r="T1904" s="13">
        <f t="shared" si="119"/>
        <v>42037.789895833332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8">
        <f t="shared" si="116"/>
        <v>0.46600000000000003</v>
      </c>
      <c r="P1905">
        <f t="shared" si="117"/>
        <v>34.1</v>
      </c>
      <c r="Q1905" t="s">
        <v>8320</v>
      </c>
      <c r="R1905" t="s">
        <v>8349</v>
      </c>
      <c r="S1905" s="13">
        <f t="shared" si="118"/>
        <v>42762.770729166667</v>
      </c>
      <c r="T1905" s="13">
        <f t="shared" si="119"/>
        <v>42702.770729166667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8">
        <f t="shared" si="116"/>
        <v>1E-3</v>
      </c>
      <c r="P1906">
        <f t="shared" si="117"/>
        <v>25</v>
      </c>
      <c r="Q1906" t="s">
        <v>8320</v>
      </c>
      <c r="R1906" t="s">
        <v>8349</v>
      </c>
      <c r="S1906" s="13">
        <f t="shared" si="118"/>
        <v>42371.685428240744</v>
      </c>
      <c r="T1906" s="13">
        <f t="shared" si="119"/>
        <v>42326.685428240744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8">
        <f t="shared" si="116"/>
        <v>1.6800000000000001E-3</v>
      </c>
      <c r="P1907">
        <f t="shared" si="117"/>
        <v>10.5</v>
      </c>
      <c r="Q1907" t="s">
        <v>8320</v>
      </c>
      <c r="R1907" t="s">
        <v>8349</v>
      </c>
      <c r="S1907" s="13">
        <f t="shared" si="118"/>
        <v>41889.925856481481</v>
      </c>
      <c r="T1907" s="13">
        <f t="shared" si="119"/>
        <v>41859.925856481481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8">
        <f t="shared" si="116"/>
        <v>0.42759999999999998</v>
      </c>
      <c r="P1908">
        <f t="shared" si="117"/>
        <v>215.96</v>
      </c>
      <c r="Q1908" t="s">
        <v>8320</v>
      </c>
      <c r="R1908" t="s">
        <v>8349</v>
      </c>
      <c r="S1908" s="13">
        <f t="shared" si="118"/>
        <v>42544.671099537038</v>
      </c>
      <c r="T1908" s="13">
        <f t="shared" si="119"/>
        <v>42514.671099537038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8">
        <f t="shared" si="116"/>
        <v>2.8333333333333335E-3</v>
      </c>
      <c r="P1909">
        <f t="shared" si="117"/>
        <v>21.25</v>
      </c>
      <c r="Q1909" t="s">
        <v>8320</v>
      </c>
      <c r="R1909" t="s">
        <v>8349</v>
      </c>
      <c r="S1909" s="13">
        <f t="shared" si="118"/>
        <v>41782.587094907409</v>
      </c>
      <c r="T1909" s="13">
        <f t="shared" si="119"/>
        <v>41767.587094907409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8">
        <f t="shared" si="116"/>
        <v>1.7319999999999999E-2</v>
      </c>
      <c r="P1910">
        <f t="shared" si="117"/>
        <v>108.25</v>
      </c>
      <c r="Q1910" t="s">
        <v>8320</v>
      </c>
      <c r="R1910" t="s">
        <v>8349</v>
      </c>
      <c r="S1910" s="13">
        <f t="shared" si="118"/>
        <v>42733.917824074073</v>
      </c>
      <c r="T1910" s="13">
        <f t="shared" si="119"/>
        <v>42703.917824074073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8">
        <f t="shared" si="116"/>
        <v>0.14111428571428572</v>
      </c>
      <c r="P1911">
        <f t="shared" si="117"/>
        <v>129.97</v>
      </c>
      <c r="Q1911" t="s">
        <v>8320</v>
      </c>
      <c r="R1911" t="s">
        <v>8349</v>
      </c>
      <c r="S1911" s="13">
        <f t="shared" si="118"/>
        <v>41935.429155092592</v>
      </c>
      <c r="T1911" s="13">
        <f t="shared" si="119"/>
        <v>41905.429155092592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8">
        <f t="shared" si="116"/>
        <v>0.39395294117647056</v>
      </c>
      <c r="P1912">
        <f t="shared" si="117"/>
        <v>117.49</v>
      </c>
      <c r="Q1912" t="s">
        <v>8320</v>
      </c>
      <c r="R1912" t="s">
        <v>8349</v>
      </c>
      <c r="S1912" s="13">
        <f t="shared" si="118"/>
        <v>42308.947916666672</v>
      </c>
      <c r="T1912" s="13">
        <f t="shared" si="119"/>
        <v>42264.963159722218</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8">
        <f t="shared" si="116"/>
        <v>2.3529411764705883E-4</v>
      </c>
      <c r="P1913">
        <f t="shared" si="117"/>
        <v>10</v>
      </c>
      <c r="Q1913" t="s">
        <v>8320</v>
      </c>
      <c r="R1913" t="s">
        <v>8349</v>
      </c>
      <c r="S1913" s="13">
        <f t="shared" si="118"/>
        <v>41860.033958333333</v>
      </c>
      <c r="T1913" s="13">
        <f t="shared" si="119"/>
        <v>41830.033958333333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8">
        <f t="shared" si="116"/>
        <v>0.59299999999999997</v>
      </c>
      <c r="P1914">
        <f t="shared" si="117"/>
        <v>70.599999999999994</v>
      </c>
      <c r="Q1914" t="s">
        <v>8320</v>
      </c>
      <c r="R1914" t="s">
        <v>8349</v>
      </c>
      <c r="S1914" s="13">
        <f t="shared" si="118"/>
        <v>42159.226388888885</v>
      </c>
      <c r="T1914" s="13">
        <f t="shared" si="119"/>
        <v>42129.226388888885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8">
        <f t="shared" si="116"/>
        <v>1.3270833333333334E-2</v>
      </c>
      <c r="P1915">
        <f t="shared" si="117"/>
        <v>24.5</v>
      </c>
      <c r="Q1915" t="s">
        <v>8320</v>
      </c>
      <c r="R1915" t="s">
        <v>8349</v>
      </c>
      <c r="S1915" s="13">
        <f t="shared" si="118"/>
        <v>41920.511319444442</v>
      </c>
      <c r="T1915" s="13">
        <f t="shared" si="119"/>
        <v>41890.511319444442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8">
        <f t="shared" si="116"/>
        <v>9.0090090090090086E-2</v>
      </c>
      <c r="P1916">
        <f t="shared" si="117"/>
        <v>30</v>
      </c>
      <c r="Q1916" t="s">
        <v>8320</v>
      </c>
      <c r="R1916" t="s">
        <v>8349</v>
      </c>
      <c r="S1916" s="13">
        <f t="shared" si="118"/>
        <v>41944.165972222225</v>
      </c>
      <c r="T1916" s="13">
        <f t="shared" si="119"/>
        <v>41929.174456018518</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8">
        <f t="shared" si="116"/>
        <v>1.6E-2</v>
      </c>
      <c r="P1917">
        <f t="shared" si="117"/>
        <v>2</v>
      </c>
      <c r="Q1917" t="s">
        <v>8320</v>
      </c>
      <c r="R1917" t="s">
        <v>8349</v>
      </c>
      <c r="S1917" s="13">
        <f t="shared" si="118"/>
        <v>41884.04886574074</v>
      </c>
      <c r="T1917" s="13">
        <f t="shared" si="119"/>
        <v>41864.04886574074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8">
        <f t="shared" si="116"/>
        <v>5.1000000000000004E-3</v>
      </c>
      <c r="P1918">
        <f t="shared" si="117"/>
        <v>17</v>
      </c>
      <c r="Q1918" t="s">
        <v>8320</v>
      </c>
      <c r="R1918" t="s">
        <v>8349</v>
      </c>
      <c r="S1918" s="13">
        <f t="shared" si="118"/>
        <v>42681.758969907409</v>
      </c>
      <c r="T1918" s="13">
        <f t="shared" si="119"/>
        <v>42656.717303240745</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8">
        <f t="shared" si="116"/>
        <v>0.52570512820512816</v>
      </c>
      <c r="P1919">
        <f t="shared" si="117"/>
        <v>2928.93</v>
      </c>
      <c r="Q1919" t="s">
        <v>8320</v>
      </c>
      <c r="R1919" t="s">
        <v>8349</v>
      </c>
      <c r="S1919" s="13">
        <f t="shared" si="118"/>
        <v>42776.270057870366</v>
      </c>
      <c r="T1919" s="13">
        <f t="shared" si="119"/>
        <v>42746.270057870366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8">
        <f t="shared" si="116"/>
        <v>1.04E-2</v>
      </c>
      <c r="P1920">
        <f t="shared" si="117"/>
        <v>28.89</v>
      </c>
      <c r="Q1920" t="s">
        <v>8320</v>
      </c>
      <c r="R1920" t="s">
        <v>8349</v>
      </c>
      <c r="S1920" s="13">
        <f t="shared" si="118"/>
        <v>41863.789942129632</v>
      </c>
      <c r="T1920" s="13">
        <f t="shared" si="119"/>
        <v>41828.789942129632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8">
        <f t="shared" si="116"/>
        <v>0.47399999999999998</v>
      </c>
      <c r="P1921">
        <f t="shared" si="117"/>
        <v>29.63</v>
      </c>
      <c r="Q1921" t="s">
        <v>8320</v>
      </c>
      <c r="R1921" t="s">
        <v>8349</v>
      </c>
      <c r="S1921" s="13">
        <f t="shared" si="118"/>
        <v>42143.875567129624</v>
      </c>
      <c r="T1921" s="13">
        <f t="shared" si="119"/>
        <v>42113.875567129624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8">
        <f t="shared" si="116"/>
        <v>0.43030000000000002</v>
      </c>
      <c r="P1922">
        <f t="shared" si="117"/>
        <v>40.98</v>
      </c>
      <c r="Q1922" t="s">
        <v>8320</v>
      </c>
      <c r="R1922" t="s">
        <v>8349</v>
      </c>
      <c r="S1922" s="13">
        <f t="shared" si="118"/>
        <v>42298.958333333328</v>
      </c>
      <c r="T1922" s="13">
        <f t="shared" si="119"/>
        <v>42270.875706018516</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8">
        <f t="shared" ref="O1923:O1986" si="120">E1923/D1923</f>
        <v>1.3680000000000001</v>
      </c>
      <c r="P1923">
        <f t="shared" ref="P1923:P1986" si="121">ROUND((E1923/L1923),2)</f>
        <v>54</v>
      </c>
      <c r="Q1923" t="s">
        <v>8326</v>
      </c>
      <c r="R1923" t="s">
        <v>8330</v>
      </c>
      <c r="S1923" s="13">
        <f t="shared" ref="S1923:S1986" si="122">(((I1923/60)/60)/24)+DATE(1970,1,1)</f>
        <v>41104.221562500003</v>
      </c>
      <c r="T1923" s="13">
        <f t="shared" ref="T1923:T1986" si="123">(((J1923/60)/60)/24)+DATE(1970,1,1)</f>
        <v>41074.221562500003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8">
        <f t="shared" si="120"/>
        <v>1.1555</v>
      </c>
      <c r="P1924">
        <f t="shared" si="121"/>
        <v>36.11</v>
      </c>
      <c r="Q1924" t="s">
        <v>8326</v>
      </c>
      <c r="R1924" t="s">
        <v>8330</v>
      </c>
      <c r="S1924" s="13">
        <f t="shared" si="122"/>
        <v>41620.255868055552</v>
      </c>
      <c r="T1924" s="13">
        <f t="shared" si="123"/>
        <v>41590.255868055552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8">
        <f t="shared" si="120"/>
        <v>2.4079999999999999</v>
      </c>
      <c r="P1925">
        <f t="shared" si="121"/>
        <v>23.15</v>
      </c>
      <c r="Q1925" t="s">
        <v>8326</v>
      </c>
      <c r="R1925" t="s">
        <v>8330</v>
      </c>
      <c r="S1925" s="13">
        <f t="shared" si="122"/>
        <v>40813.207638888889</v>
      </c>
      <c r="T1925" s="13">
        <f t="shared" si="123"/>
        <v>40772.848749999997</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8">
        <f t="shared" si="120"/>
        <v>1.1439999999999999</v>
      </c>
      <c r="P1926">
        <f t="shared" si="121"/>
        <v>104</v>
      </c>
      <c r="Q1926" t="s">
        <v>8326</v>
      </c>
      <c r="R1926" t="s">
        <v>8330</v>
      </c>
      <c r="S1926" s="13">
        <f t="shared" si="122"/>
        <v>41654.814583333333</v>
      </c>
      <c r="T1926" s="13">
        <f t="shared" si="123"/>
        <v>41626.761053240742</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8">
        <f t="shared" si="120"/>
        <v>1.1033333333333333</v>
      </c>
      <c r="P1927">
        <f t="shared" si="121"/>
        <v>31.83</v>
      </c>
      <c r="Q1927" t="s">
        <v>8326</v>
      </c>
      <c r="R1927" t="s">
        <v>8330</v>
      </c>
      <c r="S1927" s="13">
        <f t="shared" si="122"/>
        <v>41558</v>
      </c>
      <c r="T1927" s="13">
        <f t="shared" si="123"/>
        <v>41535.90148148148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8">
        <f t="shared" si="120"/>
        <v>1.9537933333333333</v>
      </c>
      <c r="P1928">
        <f t="shared" si="121"/>
        <v>27.39</v>
      </c>
      <c r="Q1928" t="s">
        <v>8326</v>
      </c>
      <c r="R1928" t="s">
        <v>8330</v>
      </c>
      <c r="S1928" s="13">
        <f t="shared" si="122"/>
        <v>40484.018055555556</v>
      </c>
      <c r="T1928" s="13">
        <f t="shared" si="123"/>
        <v>40456.954351851848</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8">
        <f t="shared" si="120"/>
        <v>1.0333333333333334</v>
      </c>
      <c r="P1929">
        <f t="shared" si="121"/>
        <v>56.36</v>
      </c>
      <c r="Q1929" t="s">
        <v>8326</v>
      </c>
      <c r="R1929" t="s">
        <v>8330</v>
      </c>
      <c r="S1929" s="13">
        <f t="shared" si="122"/>
        <v>40976.207638888889</v>
      </c>
      <c r="T1929" s="13">
        <f t="shared" si="123"/>
        <v>40960.861562500002</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8">
        <f t="shared" si="120"/>
        <v>1.031372549019608</v>
      </c>
      <c r="P1930">
        <f t="shared" si="121"/>
        <v>77.349999999999994</v>
      </c>
      <c r="Q1930" t="s">
        <v>8326</v>
      </c>
      <c r="R1930" t="s">
        <v>8330</v>
      </c>
      <c r="S1930" s="13">
        <f t="shared" si="122"/>
        <v>41401.648078703707</v>
      </c>
      <c r="T1930" s="13">
        <f t="shared" si="123"/>
        <v>41371.648078703707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8">
        <f t="shared" si="120"/>
        <v>1.003125</v>
      </c>
      <c r="P1931">
        <f t="shared" si="121"/>
        <v>42.8</v>
      </c>
      <c r="Q1931" t="s">
        <v>8326</v>
      </c>
      <c r="R1931" t="s">
        <v>8330</v>
      </c>
      <c r="S1931" s="13">
        <f t="shared" si="122"/>
        <v>40729.021597222221</v>
      </c>
      <c r="T1931" s="13">
        <f t="shared" si="123"/>
        <v>40687.021597222221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8">
        <f t="shared" si="120"/>
        <v>1.27</v>
      </c>
      <c r="P1932">
        <f t="shared" si="121"/>
        <v>48.85</v>
      </c>
      <c r="Q1932" t="s">
        <v>8326</v>
      </c>
      <c r="R1932" t="s">
        <v>8330</v>
      </c>
      <c r="S1932" s="13">
        <f t="shared" si="122"/>
        <v>41462.558819444443</v>
      </c>
      <c r="T1932" s="13">
        <f t="shared" si="123"/>
        <v>41402.558819444443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8">
        <f t="shared" si="120"/>
        <v>1.20601</v>
      </c>
      <c r="P1933">
        <f t="shared" si="121"/>
        <v>48.24</v>
      </c>
      <c r="Q1933" t="s">
        <v>8326</v>
      </c>
      <c r="R1933" t="s">
        <v>8330</v>
      </c>
      <c r="S1933" s="13">
        <f t="shared" si="122"/>
        <v>41051.145833333336</v>
      </c>
      <c r="T1933" s="13">
        <f t="shared" si="123"/>
        <v>41037.892465277779</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8">
        <f t="shared" si="120"/>
        <v>1.0699047619047619</v>
      </c>
      <c r="P1934">
        <f t="shared" si="121"/>
        <v>70.209999999999994</v>
      </c>
      <c r="Q1934" t="s">
        <v>8326</v>
      </c>
      <c r="R1934" t="s">
        <v>8330</v>
      </c>
      <c r="S1934" s="13">
        <f t="shared" si="122"/>
        <v>40932.809872685182</v>
      </c>
      <c r="T1934" s="13">
        <f t="shared" si="123"/>
        <v>40911.809872685182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8">
        <f t="shared" si="120"/>
        <v>1.7243333333333333</v>
      </c>
      <c r="P1935">
        <f t="shared" si="121"/>
        <v>94.05</v>
      </c>
      <c r="Q1935" t="s">
        <v>8326</v>
      </c>
      <c r="R1935" t="s">
        <v>8330</v>
      </c>
      <c r="S1935" s="13">
        <f t="shared" si="122"/>
        <v>41909.130868055552</v>
      </c>
      <c r="T1935" s="13">
        <f t="shared" si="123"/>
        <v>41879.130868055552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8">
        <f t="shared" si="120"/>
        <v>1.2362</v>
      </c>
      <c r="P1936">
        <f t="shared" si="121"/>
        <v>80.27</v>
      </c>
      <c r="Q1936" t="s">
        <v>8326</v>
      </c>
      <c r="R1936" t="s">
        <v>8330</v>
      </c>
      <c r="S1936" s="13">
        <f t="shared" si="122"/>
        <v>40902.208333333336</v>
      </c>
      <c r="T1936" s="13">
        <f t="shared" si="123"/>
        <v>40865.867141203707</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8">
        <f t="shared" si="120"/>
        <v>1.0840000000000001</v>
      </c>
      <c r="P1937">
        <f t="shared" si="121"/>
        <v>54.2</v>
      </c>
      <c r="Q1937" t="s">
        <v>8326</v>
      </c>
      <c r="R1937" t="s">
        <v>8330</v>
      </c>
      <c r="S1937" s="13">
        <f t="shared" si="122"/>
        <v>41811.207638888889</v>
      </c>
      <c r="T1937" s="13">
        <f t="shared" si="123"/>
        <v>41773.932534722226</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8">
        <f t="shared" si="120"/>
        <v>1.1652013333333333</v>
      </c>
      <c r="P1938">
        <f t="shared" si="121"/>
        <v>60.27</v>
      </c>
      <c r="Q1938" t="s">
        <v>8326</v>
      </c>
      <c r="R1938" t="s">
        <v>8330</v>
      </c>
      <c r="S1938" s="13">
        <f t="shared" si="122"/>
        <v>40883.249305555553</v>
      </c>
      <c r="T1938" s="13">
        <f t="shared" si="123"/>
        <v>40852.889699074076</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8">
        <f t="shared" si="120"/>
        <v>1.8724499999999999</v>
      </c>
      <c r="P1939">
        <f t="shared" si="121"/>
        <v>38.74</v>
      </c>
      <c r="Q1939" t="s">
        <v>8326</v>
      </c>
      <c r="R1939" t="s">
        <v>8330</v>
      </c>
      <c r="S1939" s="13">
        <f t="shared" si="122"/>
        <v>41075.165972222225</v>
      </c>
      <c r="T1939" s="13">
        <f t="shared" si="123"/>
        <v>41059.118993055556</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8">
        <f t="shared" si="120"/>
        <v>1.1593333333333333</v>
      </c>
      <c r="P1940">
        <f t="shared" si="121"/>
        <v>152.54</v>
      </c>
      <c r="Q1940" t="s">
        <v>8326</v>
      </c>
      <c r="R1940" t="s">
        <v>8330</v>
      </c>
      <c r="S1940" s="13">
        <f t="shared" si="122"/>
        <v>41457.208333333336</v>
      </c>
      <c r="T1940" s="13">
        <f t="shared" si="123"/>
        <v>41426.259618055556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8">
        <f t="shared" si="120"/>
        <v>1.107</v>
      </c>
      <c r="P1941">
        <f t="shared" si="121"/>
        <v>115.31</v>
      </c>
      <c r="Q1941" t="s">
        <v>8326</v>
      </c>
      <c r="R1941" t="s">
        <v>8330</v>
      </c>
      <c r="S1941" s="13">
        <f t="shared" si="122"/>
        <v>41343.943379629629</v>
      </c>
      <c r="T1941" s="13">
        <f t="shared" si="123"/>
        <v>41313.985046296293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8">
        <f t="shared" si="120"/>
        <v>1.7092307692307693</v>
      </c>
      <c r="P1942">
        <f t="shared" si="121"/>
        <v>35.840000000000003</v>
      </c>
      <c r="Q1942" t="s">
        <v>8326</v>
      </c>
      <c r="R1942" t="s">
        <v>8330</v>
      </c>
      <c r="S1942" s="13">
        <f t="shared" si="122"/>
        <v>40709.165972222225</v>
      </c>
      <c r="T1942" s="13">
        <f t="shared" si="123"/>
        <v>40670.507326388892</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8">
        <f t="shared" si="120"/>
        <v>1.2611835600000001</v>
      </c>
      <c r="P1943">
        <f t="shared" si="121"/>
        <v>64.569999999999993</v>
      </c>
      <c r="Q1943" t="s">
        <v>8320</v>
      </c>
      <c r="R1943" t="s">
        <v>8350</v>
      </c>
      <c r="S1943" s="13">
        <f t="shared" si="122"/>
        <v>41774.290868055556</v>
      </c>
      <c r="T1943" s="13">
        <f t="shared" si="123"/>
        <v>41744.290868055556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8">
        <f t="shared" si="120"/>
        <v>1.3844033333333334</v>
      </c>
      <c r="P1944">
        <f t="shared" si="121"/>
        <v>87.44</v>
      </c>
      <c r="Q1944" t="s">
        <v>8320</v>
      </c>
      <c r="R1944" t="s">
        <v>8350</v>
      </c>
      <c r="S1944" s="13">
        <f t="shared" si="122"/>
        <v>40728.828009259261</v>
      </c>
      <c r="T1944" s="13">
        <f t="shared" si="123"/>
        <v>40638.828009259261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8">
        <f t="shared" si="120"/>
        <v>17.052499999999998</v>
      </c>
      <c r="P1945">
        <f t="shared" si="121"/>
        <v>68.819999999999993</v>
      </c>
      <c r="Q1945" t="s">
        <v>8320</v>
      </c>
      <c r="R1945" t="s">
        <v>8350</v>
      </c>
      <c r="S1945" s="13">
        <f t="shared" si="122"/>
        <v>42593.269861111112</v>
      </c>
      <c r="T1945" s="13">
        <f t="shared" si="123"/>
        <v>42548.269861111112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8">
        <f t="shared" si="120"/>
        <v>7.8805550000000002</v>
      </c>
      <c r="P1946">
        <f t="shared" si="121"/>
        <v>176.2</v>
      </c>
      <c r="Q1946" t="s">
        <v>8320</v>
      </c>
      <c r="R1946" t="s">
        <v>8350</v>
      </c>
      <c r="S1946" s="13">
        <f t="shared" si="122"/>
        <v>41760.584374999999</v>
      </c>
      <c r="T1946" s="13">
        <f t="shared" si="123"/>
        <v>41730.584374999999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8">
        <f t="shared" si="120"/>
        <v>3.4801799999999998</v>
      </c>
      <c r="P1947">
        <f t="shared" si="121"/>
        <v>511.79</v>
      </c>
      <c r="Q1947" t="s">
        <v>8320</v>
      </c>
      <c r="R1947" t="s">
        <v>8350</v>
      </c>
      <c r="S1947" s="13">
        <f t="shared" si="122"/>
        <v>42197.251828703709</v>
      </c>
      <c r="T1947" s="13">
        <f t="shared" si="123"/>
        <v>42157.251828703709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8">
        <f t="shared" si="120"/>
        <v>1.4974666666666667</v>
      </c>
      <c r="P1948">
        <f t="shared" si="121"/>
        <v>160.44</v>
      </c>
      <c r="Q1948" t="s">
        <v>8320</v>
      </c>
      <c r="R1948" t="s">
        <v>8350</v>
      </c>
      <c r="S1948" s="13">
        <f t="shared" si="122"/>
        <v>41749.108344907407</v>
      </c>
      <c r="T1948" s="13">
        <f t="shared" si="123"/>
        <v>41689.150011574071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8">
        <f t="shared" si="120"/>
        <v>1.0063375000000001</v>
      </c>
      <c r="P1949">
        <f t="shared" si="121"/>
        <v>35</v>
      </c>
      <c r="Q1949" t="s">
        <v>8320</v>
      </c>
      <c r="R1949" t="s">
        <v>8350</v>
      </c>
      <c r="S1949" s="13">
        <f t="shared" si="122"/>
        <v>40140.249305555553</v>
      </c>
      <c r="T1949" s="13">
        <f t="shared" si="123"/>
        <v>40102.918055555558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8">
        <f t="shared" si="120"/>
        <v>8.0021100000000001</v>
      </c>
      <c r="P1950">
        <f t="shared" si="121"/>
        <v>188.51</v>
      </c>
      <c r="Q1950" t="s">
        <v>8320</v>
      </c>
      <c r="R1950" t="s">
        <v>8350</v>
      </c>
      <c r="S1950" s="13">
        <f t="shared" si="122"/>
        <v>42527.709722222222</v>
      </c>
      <c r="T1950" s="13">
        <f t="shared" si="123"/>
        <v>42473.604270833333</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8">
        <f t="shared" si="120"/>
        <v>1.0600260000000001</v>
      </c>
      <c r="P1951">
        <f t="shared" si="121"/>
        <v>56.2</v>
      </c>
      <c r="Q1951" t="s">
        <v>8320</v>
      </c>
      <c r="R1951" t="s">
        <v>8350</v>
      </c>
      <c r="S1951" s="13">
        <f t="shared" si="122"/>
        <v>41830.423043981478</v>
      </c>
      <c r="T1951" s="13">
        <f t="shared" si="123"/>
        <v>41800.423043981478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8">
        <f t="shared" si="120"/>
        <v>2.0051866666666669</v>
      </c>
      <c r="P1952">
        <f t="shared" si="121"/>
        <v>51.31</v>
      </c>
      <c r="Q1952" t="s">
        <v>8320</v>
      </c>
      <c r="R1952" t="s">
        <v>8350</v>
      </c>
      <c r="S1952" s="13">
        <f t="shared" si="122"/>
        <v>40655.181400462963</v>
      </c>
      <c r="T1952" s="13">
        <f t="shared" si="123"/>
        <v>40624.181400462963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8">
        <f t="shared" si="120"/>
        <v>2.1244399999999999</v>
      </c>
      <c r="P1953">
        <f t="shared" si="121"/>
        <v>127.36</v>
      </c>
      <c r="Q1953" t="s">
        <v>8320</v>
      </c>
      <c r="R1953" t="s">
        <v>8350</v>
      </c>
      <c r="S1953" s="13">
        <f t="shared" si="122"/>
        <v>42681.462233796294</v>
      </c>
      <c r="T1953" s="13">
        <f t="shared" si="123"/>
        <v>42651.420567129629</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8">
        <f t="shared" si="120"/>
        <v>1.9847237142857144</v>
      </c>
      <c r="P1954">
        <f t="shared" si="121"/>
        <v>101.86</v>
      </c>
      <c r="Q1954" t="s">
        <v>8320</v>
      </c>
      <c r="R1954" t="s">
        <v>8350</v>
      </c>
      <c r="S1954" s="13">
        <f t="shared" si="122"/>
        <v>41563.60665509259</v>
      </c>
      <c r="T1954" s="13">
        <f t="shared" si="123"/>
        <v>41526.60665509259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8">
        <f t="shared" si="120"/>
        <v>2.2594666666666665</v>
      </c>
      <c r="P1955">
        <f t="shared" si="121"/>
        <v>230.56</v>
      </c>
      <c r="Q1955" t="s">
        <v>8320</v>
      </c>
      <c r="R1955" t="s">
        <v>8350</v>
      </c>
      <c r="S1955" s="13">
        <f t="shared" si="122"/>
        <v>40970.125</v>
      </c>
      <c r="T1955" s="13">
        <f t="shared" si="123"/>
        <v>40941.199826388889</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8">
        <f t="shared" si="120"/>
        <v>6.9894800000000004</v>
      </c>
      <c r="P1956">
        <f t="shared" si="121"/>
        <v>842.11</v>
      </c>
      <c r="Q1956" t="s">
        <v>8320</v>
      </c>
      <c r="R1956" t="s">
        <v>8350</v>
      </c>
      <c r="S1956" s="13">
        <f t="shared" si="122"/>
        <v>42441.208333333328</v>
      </c>
      <c r="T1956" s="13">
        <f t="shared" si="123"/>
        <v>42394.580740740741</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8">
        <f t="shared" si="120"/>
        <v>3.9859528571428569</v>
      </c>
      <c r="P1957">
        <f t="shared" si="121"/>
        <v>577.28</v>
      </c>
      <c r="Q1957" t="s">
        <v>8320</v>
      </c>
      <c r="R1957" t="s">
        <v>8350</v>
      </c>
      <c r="S1957" s="13">
        <f t="shared" si="122"/>
        <v>41052.791666666664</v>
      </c>
      <c r="T1957" s="13">
        <f t="shared" si="123"/>
        <v>41020.271770833337</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8">
        <f t="shared" si="120"/>
        <v>2.9403333333333332</v>
      </c>
      <c r="P1958">
        <f t="shared" si="121"/>
        <v>483.34</v>
      </c>
      <c r="Q1958" t="s">
        <v>8320</v>
      </c>
      <c r="R1958" t="s">
        <v>8350</v>
      </c>
      <c r="S1958" s="13">
        <f t="shared" si="122"/>
        <v>42112.882002314815</v>
      </c>
      <c r="T1958" s="13">
        <f t="shared" si="123"/>
        <v>42067.923668981486</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8">
        <f t="shared" si="120"/>
        <v>1.6750470000000002</v>
      </c>
      <c r="P1959">
        <f t="shared" si="121"/>
        <v>76.14</v>
      </c>
      <c r="Q1959" t="s">
        <v>8320</v>
      </c>
      <c r="R1959" t="s">
        <v>8350</v>
      </c>
      <c r="S1959" s="13">
        <f t="shared" si="122"/>
        <v>41209.098530092589</v>
      </c>
      <c r="T1959" s="13">
        <f t="shared" si="123"/>
        <v>41179.098530092589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8">
        <f t="shared" si="120"/>
        <v>14.355717142857143</v>
      </c>
      <c r="P1960">
        <f t="shared" si="121"/>
        <v>74.11</v>
      </c>
      <c r="Q1960" t="s">
        <v>8320</v>
      </c>
      <c r="R1960" t="s">
        <v>8350</v>
      </c>
      <c r="S1960" s="13">
        <f t="shared" si="122"/>
        <v>41356.94630787037</v>
      </c>
      <c r="T1960" s="13">
        <f t="shared" si="123"/>
        <v>41326.987974537034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8">
        <f t="shared" si="120"/>
        <v>1.5673440000000001</v>
      </c>
      <c r="P1961">
        <f t="shared" si="121"/>
        <v>36.97</v>
      </c>
      <c r="Q1961" t="s">
        <v>8320</v>
      </c>
      <c r="R1961" t="s">
        <v>8350</v>
      </c>
      <c r="S1961" s="13">
        <f t="shared" si="122"/>
        <v>41913</v>
      </c>
      <c r="T1961" s="13">
        <f t="shared" si="123"/>
        <v>41871.845601851855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8">
        <f t="shared" si="120"/>
        <v>1.1790285714285715</v>
      </c>
      <c r="P1962">
        <f t="shared" si="121"/>
        <v>2500.9699999999998</v>
      </c>
      <c r="Q1962" t="s">
        <v>8320</v>
      </c>
      <c r="R1962" t="s">
        <v>8350</v>
      </c>
      <c r="S1962" s="13">
        <f t="shared" si="122"/>
        <v>41994.362743055557</v>
      </c>
      <c r="T1962" s="13">
        <f t="shared" si="123"/>
        <v>41964.362743055557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8">
        <f t="shared" si="120"/>
        <v>11.053811999999999</v>
      </c>
      <c r="P1963">
        <f t="shared" si="121"/>
        <v>67.69</v>
      </c>
      <c r="Q1963" t="s">
        <v>8320</v>
      </c>
      <c r="R1963" t="s">
        <v>8350</v>
      </c>
      <c r="S1963" s="13">
        <f t="shared" si="122"/>
        <v>41188.165972222225</v>
      </c>
      <c r="T1963" s="13">
        <f t="shared" si="123"/>
        <v>41148.194641203707</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8">
        <f t="shared" si="120"/>
        <v>1.9292499999999999</v>
      </c>
      <c r="P1964">
        <f t="shared" si="121"/>
        <v>63.05</v>
      </c>
      <c r="Q1964" t="s">
        <v>8320</v>
      </c>
      <c r="R1964" t="s">
        <v>8350</v>
      </c>
      <c r="S1964" s="13">
        <f t="shared" si="122"/>
        <v>41772.780509259261</v>
      </c>
      <c r="T1964" s="13">
        <f t="shared" si="123"/>
        <v>41742.780509259261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8">
        <f t="shared" si="120"/>
        <v>1.268842105263158</v>
      </c>
      <c r="P1965">
        <f t="shared" si="121"/>
        <v>117.6</v>
      </c>
      <c r="Q1965" t="s">
        <v>8320</v>
      </c>
      <c r="R1965" t="s">
        <v>8350</v>
      </c>
      <c r="S1965" s="13">
        <f t="shared" si="122"/>
        <v>41898.429791666669</v>
      </c>
      <c r="T1965" s="13">
        <f t="shared" si="123"/>
        <v>41863.429791666669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8">
        <f t="shared" si="120"/>
        <v>2.5957748878923765</v>
      </c>
      <c r="P1966">
        <f t="shared" si="121"/>
        <v>180.75</v>
      </c>
      <c r="Q1966" t="s">
        <v>8320</v>
      </c>
      <c r="R1966" t="s">
        <v>8350</v>
      </c>
      <c r="S1966" s="13">
        <f t="shared" si="122"/>
        <v>42482.272824074069</v>
      </c>
      <c r="T1966" s="13">
        <f t="shared" si="123"/>
        <v>42452.272824074069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8">
        <f t="shared" si="120"/>
        <v>2.6227999999999998</v>
      </c>
      <c r="P1967">
        <f t="shared" si="121"/>
        <v>127.32</v>
      </c>
      <c r="Q1967" t="s">
        <v>8320</v>
      </c>
      <c r="R1967" t="s">
        <v>8350</v>
      </c>
      <c r="S1967" s="13">
        <f t="shared" si="122"/>
        <v>40920.041666666664</v>
      </c>
      <c r="T1967" s="13">
        <f t="shared" si="123"/>
        <v>40898.089236111111</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8">
        <f t="shared" si="120"/>
        <v>2.0674309000000002</v>
      </c>
      <c r="P1968">
        <f t="shared" si="121"/>
        <v>136.63999999999999</v>
      </c>
      <c r="Q1968" t="s">
        <v>8320</v>
      </c>
      <c r="R1968" t="s">
        <v>8350</v>
      </c>
      <c r="S1968" s="13">
        <f t="shared" si="122"/>
        <v>41865.540486111109</v>
      </c>
      <c r="T1968" s="13">
        <f t="shared" si="123"/>
        <v>41835.540486111109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8">
        <f t="shared" si="120"/>
        <v>3.7012999999999998</v>
      </c>
      <c r="P1969">
        <f t="shared" si="121"/>
        <v>182.78</v>
      </c>
      <c r="Q1969" t="s">
        <v>8320</v>
      </c>
      <c r="R1969" t="s">
        <v>8350</v>
      </c>
      <c r="S1969" s="13">
        <f t="shared" si="122"/>
        <v>41760.663530092592</v>
      </c>
      <c r="T1969" s="13">
        <f t="shared" si="123"/>
        <v>41730.663530092592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8">
        <f t="shared" si="120"/>
        <v>2.8496600000000001</v>
      </c>
      <c r="P1970">
        <f t="shared" si="121"/>
        <v>279.38</v>
      </c>
      <c r="Q1970" t="s">
        <v>8320</v>
      </c>
      <c r="R1970" t="s">
        <v>8350</v>
      </c>
      <c r="S1970" s="13">
        <f t="shared" si="122"/>
        <v>42707.628645833334</v>
      </c>
      <c r="T1970" s="13">
        <f t="shared" si="123"/>
        <v>42676.586979166663</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8">
        <f t="shared" si="120"/>
        <v>5.7907999999999999</v>
      </c>
      <c r="P1971">
        <f t="shared" si="121"/>
        <v>61.38</v>
      </c>
      <c r="Q1971" t="s">
        <v>8320</v>
      </c>
      <c r="R1971" t="s">
        <v>8350</v>
      </c>
      <c r="S1971" s="13">
        <f t="shared" si="122"/>
        <v>42587.792453703703</v>
      </c>
      <c r="T1971" s="13">
        <f t="shared" si="123"/>
        <v>42557.792453703703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8">
        <f t="shared" si="120"/>
        <v>11.318</v>
      </c>
      <c r="P1972">
        <f t="shared" si="121"/>
        <v>80.73</v>
      </c>
      <c r="Q1972" t="s">
        <v>8320</v>
      </c>
      <c r="R1972" t="s">
        <v>8350</v>
      </c>
      <c r="S1972" s="13">
        <f t="shared" si="122"/>
        <v>41384.151631944449</v>
      </c>
      <c r="T1972" s="13">
        <f t="shared" si="123"/>
        <v>41324.193298611113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8">
        <f t="shared" si="120"/>
        <v>2.6302771750000002</v>
      </c>
      <c r="P1973">
        <f t="shared" si="121"/>
        <v>272.36</v>
      </c>
      <c r="Q1973" t="s">
        <v>8320</v>
      </c>
      <c r="R1973" t="s">
        <v>8350</v>
      </c>
      <c r="S1973" s="13">
        <f t="shared" si="122"/>
        <v>41593.166666666664</v>
      </c>
      <c r="T1973" s="13">
        <f t="shared" si="123"/>
        <v>41561.500706018516</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8">
        <f t="shared" si="120"/>
        <v>6.7447999999999997</v>
      </c>
      <c r="P1974">
        <f t="shared" si="121"/>
        <v>70.849999999999994</v>
      </c>
      <c r="Q1974" t="s">
        <v>8320</v>
      </c>
      <c r="R1974" t="s">
        <v>8350</v>
      </c>
      <c r="S1974" s="13">
        <f t="shared" si="122"/>
        <v>41231.053749999999</v>
      </c>
      <c r="T1974" s="13">
        <f t="shared" si="123"/>
        <v>41201.012083333335</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8">
        <f t="shared" si="120"/>
        <v>2.5683081313131315</v>
      </c>
      <c r="P1975">
        <f t="shared" si="121"/>
        <v>247.94</v>
      </c>
      <c r="Q1975" t="s">
        <v>8320</v>
      </c>
      <c r="R1975" t="s">
        <v>8350</v>
      </c>
      <c r="S1975" s="13">
        <f t="shared" si="122"/>
        <v>42588.291666666672</v>
      </c>
      <c r="T1975" s="13">
        <f t="shared" si="123"/>
        <v>42549.722962962958</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8">
        <f t="shared" si="120"/>
        <v>3.7549600000000001</v>
      </c>
      <c r="P1976">
        <f t="shared" si="121"/>
        <v>186.81</v>
      </c>
      <c r="Q1976" t="s">
        <v>8320</v>
      </c>
      <c r="R1976" t="s">
        <v>8350</v>
      </c>
      <c r="S1976" s="13">
        <f t="shared" si="122"/>
        <v>41505.334131944444</v>
      </c>
      <c r="T1976" s="13">
        <f t="shared" si="123"/>
        <v>41445.334131944444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8">
        <f t="shared" si="120"/>
        <v>2.0870837499999997</v>
      </c>
      <c r="P1977">
        <f t="shared" si="121"/>
        <v>131.99</v>
      </c>
      <c r="Q1977" t="s">
        <v>8320</v>
      </c>
      <c r="R1977" t="s">
        <v>8350</v>
      </c>
      <c r="S1977" s="13">
        <f t="shared" si="122"/>
        <v>41343.755219907405</v>
      </c>
      <c r="T1977" s="13">
        <f t="shared" si="123"/>
        <v>41313.755219907405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8">
        <f t="shared" si="120"/>
        <v>3.4660000000000002</v>
      </c>
      <c r="P1978">
        <f t="shared" si="121"/>
        <v>29.31</v>
      </c>
      <c r="Q1978" t="s">
        <v>8320</v>
      </c>
      <c r="R1978" t="s">
        <v>8350</v>
      </c>
      <c r="S1978" s="13">
        <f t="shared" si="122"/>
        <v>41468.899594907409</v>
      </c>
      <c r="T1978" s="13">
        <f t="shared" si="123"/>
        <v>41438.899594907409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8">
        <f t="shared" si="120"/>
        <v>4.0232999999999999</v>
      </c>
      <c r="P1979">
        <f t="shared" si="121"/>
        <v>245.02</v>
      </c>
      <c r="Q1979" t="s">
        <v>8320</v>
      </c>
      <c r="R1979" t="s">
        <v>8350</v>
      </c>
      <c r="S1979" s="13">
        <f t="shared" si="122"/>
        <v>42357.332638888889</v>
      </c>
      <c r="T1979" s="13">
        <f t="shared" si="123"/>
        <v>42311.216898148152</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8">
        <f t="shared" si="120"/>
        <v>10.2684514</v>
      </c>
      <c r="P1980">
        <f t="shared" si="121"/>
        <v>1323.25</v>
      </c>
      <c r="Q1980" t="s">
        <v>8320</v>
      </c>
      <c r="R1980" t="s">
        <v>8350</v>
      </c>
      <c r="S1980" s="13">
        <f t="shared" si="122"/>
        <v>41072.291666666664</v>
      </c>
      <c r="T1980" s="13">
        <f t="shared" si="123"/>
        <v>41039.225601851853</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8">
        <f t="shared" si="120"/>
        <v>1.14901155</v>
      </c>
      <c r="P1981">
        <f t="shared" si="121"/>
        <v>282.66000000000003</v>
      </c>
      <c r="Q1981" t="s">
        <v>8320</v>
      </c>
      <c r="R1981" t="s">
        <v>8350</v>
      </c>
      <c r="S1981" s="13">
        <f t="shared" si="122"/>
        <v>42327.207638888889</v>
      </c>
      <c r="T1981" s="13">
        <f t="shared" si="123"/>
        <v>42290.460023148145</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8">
        <f t="shared" si="120"/>
        <v>3.5482402000000004</v>
      </c>
      <c r="P1982">
        <f t="shared" si="121"/>
        <v>91.21</v>
      </c>
      <c r="Q1982" t="s">
        <v>8320</v>
      </c>
      <c r="R1982" t="s">
        <v>8350</v>
      </c>
      <c r="S1982" s="13">
        <f t="shared" si="122"/>
        <v>42463.500717592593</v>
      </c>
      <c r="T1982" s="13">
        <f t="shared" si="123"/>
        <v>42423.542384259257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8">
        <f t="shared" si="120"/>
        <v>5.0799999999999998E-2</v>
      </c>
      <c r="P1983">
        <f t="shared" si="121"/>
        <v>31.75</v>
      </c>
      <c r="Q1983" t="s">
        <v>8339</v>
      </c>
      <c r="R1983" t="s">
        <v>8351</v>
      </c>
      <c r="S1983" s="13">
        <f t="shared" si="122"/>
        <v>41829.725289351853</v>
      </c>
      <c r="T1983" s="13">
        <f t="shared" si="123"/>
        <v>41799.725289351853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8">
        <f t="shared" si="120"/>
        <v>0</v>
      </c>
      <c r="P1984" t="e">
        <f t="shared" si="121"/>
        <v>#DIV/0!</v>
      </c>
      <c r="Q1984" t="s">
        <v>8339</v>
      </c>
      <c r="R1984" t="s">
        <v>8351</v>
      </c>
      <c r="S1984" s="13">
        <f t="shared" si="122"/>
        <v>42708.628321759257</v>
      </c>
      <c r="T1984" s="13">
        <f t="shared" si="123"/>
        <v>42678.586655092593</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8">
        <f t="shared" si="120"/>
        <v>4.2999999999999997E-2</v>
      </c>
      <c r="P1985">
        <f t="shared" si="121"/>
        <v>88.69</v>
      </c>
      <c r="Q1985" t="s">
        <v>8339</v>
      </c>
      <c r="R1985" t="s">
        <v>8351</v>
      </c>
      <c r="S1985" s="13">
        <f t="shared" si="122"/>
        <v>42615.291666666672</v>
      </c>
      <c r="T1985" s="13">
        <f t="shared" si="123"/>
        <v>42593.011782407411</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8">
        <f t="shared" si="120"/>
        <v>0.21146666666666666</v>
      </c>
      <c r="P1986">
        <f t="shared" si="121"/>
        <v>453.14</v>
      </c>
      <c r="Q1986" t="s">
        <v>8339</v>
      </c>
      <c r="R1986" t="s">
        <v>8351</v>
      </c>
      <c r="S1986" s="13">
        <f t="shared" si="122"/>
        <v>41973.831956018519</v>
      </c>
      <c r="T1986" s="13">
        <f t="shared" si="123"/>
        <v>41913.790289351848</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8">
        <f t="shared" ref="O1987:O2050" si="124">E1987/D1987</f>
        <v>3.1875000000000001E-2</v>
      </c>
      <c r="P1987">
        <f t="shared" ref="P1987:P2050" si="125">ROUND((E1987/L1987),2)</f>
        <v>12.75</v>
      </c>
      <c r="Q1987" t="s">
        <v>8339</v>
      </c>
      <c r="R1987" t="s">
        <v>8351</v>
      </c>
      <c r="S1987" s="13">
        <f t="shared" ref="S1987:S2050" si="126">(((I1987/60)/60)/24)+DATE(1970,1,1)</f>
        <v>42584.958333333328</v>
      </c>
      <c r="T1987" s="13">
        <f t="shared" ref="T1987:T2050" si="127">(((J1987/60)/60)/24)+DATE(1970,1,1)</f>
        <v>42555.698738425926</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8">
        <f t="shared" si="124"/>
        <v>5.0000000000000001E-4</v>
      </c>
      <c r="P1988">
        <f t="shared" si="125"/>
        <v>1</v>
      </c>
      <c r="Q1988" t="s">
        <v>8339</v>
      </c>
      <c r="R1988" t="s">
        <v>8351</v>
      </c>
      <c r="S1988" s="13">
        <f t="shared" si="126"/>
        <v>42443.392164351855</v>
      </c>
      <c r="T1988" s="13">
        <f t="shared" si="127"/>
        <v>42413.433831018512</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8">
        <f t="shared" si="124"/>
        <v>0.42472727272727273</v>
      </c>
      <c r="P1989">
        <f t="shared" si="125"/>
        <v>83.43</v>
      </c>
      <c r="Q1989" t="s">
        <v>8339</v>
      </c>
      <c r="R1989" t="s">
        <v>8351</v>
      </c>
      <c r="S1989" s="13">
        <f t="shared" si="126"/>
        <v>42064.639768518522</v>
      </c>
      <c r="T1989" s="13">
        <f t="shared" si="127"/>
        <v>42034.639768518522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8">
        <f t="shared" si="124"/>
        <v>4.1666666666666666E-3</v>
      </c>
      <c r="P1990">
        <f t="shared" si="125"/>
        <v>25</v>
      </c>
      <c r="Q1990" t="s">
        <v>8339</v>
      </c>
      <c r="R1990" t="s">
        <v>8351</v>
      </c>
      <c r="S1990" s="13">
        <f t="shared" si="126"/>
        <v>42236.763217592597</v>
      </c>
      <c r="T1990" s="13">
        <f t="shared" si="127"/>
        <v>42206.763217592597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8">
        <f t="shared" si="124"/>
        <v>0.01</v>
      </c>
      <c r="P1991">
        <f t="shared" si="125"/>
        <v>50</v>
      </c>
      <c r="Q1991" t="s">
        <v>8339</v>
      </c>
      <c r="R1991" t="s">
        <v>8351</v>
      </c>
      <c r="S1991" s="13">
        <f t="shared" si="126"/>
        <v>42715.680648148147</v>
      </c>
      <c r="T1991" s="13">
        <f t="shared" si="127"/>
        <v>42685.680648148147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8">
        <f t="shared" si="124"/>
        <v>0.16966666666666666</v>
      </c>
      <c r="P1992">
        <f t="shared" si="125"/>
        <v>101.8</v>
      </c>
      <c r="Q1992" t="s">
        <v>8339</v>
      </c>
      <c r="R1992" t="s">
        <v>8351</v>
      </c>
      <c r="S1992" s="13">
        <f t="shared" si="126"/>
        <v>42413.195972222224</v>
      </c>
      <c r="T1992" s="13">
        <f t="shared" si="127"/>
        <v>42398.195972222224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8">
        <f t="shared" si="124"/>
        <v>7.0000000000000007E-2</v>
      </c>
      <c r="P1993">
        <f t="shared" si="125"/>
        <v>46.67</v>
      </c>
      <c r="Q1993" t="s">
        <v>8339</v>
      </c>
      <c r="R1993" t="s">
        <v>8351</v>
      </c>
      <c r="S1993" s="13">
        <f t="shared" si="126"/>
        <v>42188.89335648148</v>
      </c>
      <c r="T1993" s="13">
        <f t="shared" si="127"/>
        <v>42167.89335648148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8">
        <f t="shared" si="124"/>
        <v>1.3333333333333333E-3</v>
      </c>
      <c r="P1994">
        <f t="shared" si="125"/>
        <v>1</v>
      </c>
      <c r="Q1994" t="s">
        <v>8339</v>
      </c>
      <c r="R1994" t="s">
        <v>8351</v>
      </c>
      <c r="S1994" s="13">
        <f t="shared" si="126"/>
        <v>42053.143414351856</v>
      </c>
      <c r="T1994" s="13">
        <f t="shared" si="127"/>
        <v>42023.143414351856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8">
        <f t="shared" si="124"/>
        <v>0</v>
      </c>
      <c r="P1995" t="e">
        <f t="shared" si="125"/>
        <v>#DIV/0!</v>
      </c>
      <c r="Q1995" t="s">
        <v>8339</v>
      </c>
      <c r="R1995" t="s">
        <v>8351</v>
      </c>
      <c r="S1995" s="13">
        <f t="shared" si="126"/>
        <v>42359.58839120371</v>
      </c>
      <c r="T1995" s="13">
        <f t="shared" si="127"/>
        <v>42329.58839120371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8">
        <f t="shared" si="124"/>
        <v>0</v>
      </c>
      <c r="P1996" t="e">
        <f t="shared" si="125"/>
        <v>#DIV/0!</v>
      </c>
      <c r="Q1996" t="s">
        <v>8339</v>
      </c>
      <c r="R1996" t="s">
        <v>8351</v>
      </c>
      <c r="S1996" s="13">
        <f t="shared" si="126"/>
        <v>42711.047939814816</v>
      </c>
      <c r="T1996" s="13">
        <f t="shared" si="127"/>
        <v>42651.006273148145</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8">
        <f t="shared" si="124"/>
        <v>7.8E-2</v>
      </c>
      <c r="P1997">
        <f t="shared" si="125"/>
        <v>26</v>
      </c>
      <c r="Q1997" t="s">
        <v>8339</v>
      </c>
      <c r="R1997" t="s">
        <v>8351</v>
      </c>
      <c r="S1997" s="13">
        <f t="shared" si="126"/>
        <v>42201.902037037042</v>
      </c>
      <c r="T1997" s="13">
        <f t="shared" si="127"/>
        <v>42181.902037037042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8">
        <f t="shared" si="124"/>
        <v>0</v>
      </c>
      <c r="P1998" t="e">
        <f t="shared" si="125"/>
        <v>#DIV/0!</v>
      </c>
      <c r="Q1998" t="s">
        <v>8339</v>
      </c>
      <c r="R1998" t="s">
        <v>8351</v>
      </c>
      <c r="S1998" s="13">
        <f t="shared" si="126"/>
        <v>41830.819571759261</v>
      </c>
      <c r="T1998" s="13">
        <f t="shared" si="127"/>
        <v>41800.819571759261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8">
        <f t="shared" si="124"/>
        <v>0</v>
      </c>
      <c r="P1999" t="e">
        <f t="shared" si="125"/>
        <v>#DIV/0!</v>
      </c>
      <c r="Q1999" t="s">
        <v>8339</v>
      </c>
      <c r="R1999" t="s">
        <v>8351</v>
      </c>
      <c r="S1999" s="13">
        <f t="shared" si="126"/>
        <v>41877.930694444447</v>
      </c>
      <c r="T1999" s="13">
        <f t="shared" si="127"/>
        <v>41847.930694444447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8">
        <f t="shared" si="124"/>
        <v>0.26200000000000001</v>
      </c>
      <c r="P2000">
        <f t="shared" si="125"/>
        <v>218.33</v>
      </c>
      <c r="Q2000" t="s">
        <v>8339</v>
      </c>
      <c r="R2000" t="s">
        <v>8351</v>
      </c>
      <c r="S2000" s="13">
        <f t="shared" si="126"/>
        <v>41852.118495370371</v>
      </c>
      <c r="T2000" s="13">
        <f t="shared" si="127"/>
        <v>41807.118495370371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8">
        <f t="shared" si="124"/>
        <v>7.6129032258064515E-3</v>
      </c>
      <c r="P2001">
        <f t="shared" si="125"/>
        <v>33.71</v>
      </c>
      <c r="Q2001" t="s">
        <v>8339</v>
      </c>
      <c r="R2001" t="s">
        <v>8351</v>
      </c>
      <c r="S2001" s="13">
        <f t="shared" si="126"/>
        <v>41956.524398148147</v>
      </c>
      <c r="T2001" s="13">
        <f t="shared" si="127"/>
        <v>41926.482731481483</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8">
        <f t="shared" si="124"/>
        <v>0.125</v>
      </c>
      <c r="P2002">
        <f t="shared" si="125"/>
        <v>25</v>
      </c>
      <c r="Q2002" t="s">
        <v>8339</v>
      </c>
      <c r="R2002" t="s">
        <v>8351</v>
      </c>
      <c r="S2002" s="13">
        <f t="shared" si="126"/>
        <v>42375.951539351852</v>
      </c>
      <c r="T2002" s="13">
        <f t="shared" si="127"/>
        <v>42345.951539351852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8">
        <f t="shared" si="124"/>
        <v>3.8212909090909091</v>
      </c>
      <c r="P2003">
        <f t="shared" si="125"/>
        <v>128.38999999999999</v>
      </c>
      <c r="Q2003" t="s">
        <v>8320</v>
      </c>
      <c r="R2003" t="s">
        <v>8350</v>
      </c>
      <c r="S2003" s="13">
        <f t="shared" si="126"/>
        <v>42167.833333333328</v>
      </c>
      <c r="T2003" s="13">
        <f t="shared" si="127"/>
        <v>42136.209675925929</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8">
        <f t="shared" si="124"/>
        <v>2.1679422000000002</v>
      </c>
      <c r="P2004">
        <f t="shared" si="125"/>
        <v>78.83</v>
      </c>
      <c r="Q2004" t="s">
        <v>8320</v>
      </c>
      <c r="R2004" t="s">
        <v>8350</v>
      </c>
      <c r="S2004" s="13">
        <f t="shared" si="126"/>
        <v>42758.71230324074</v>
      </c>
      <c r="T2004" s="13">
        <f t="shared" si="127"/>
        <v>42728.71230324074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8">
        <f t="shared" si="124"/>
        <v>3.12</v>
      </c>
      <c r="P2005">
        <f t="shared" si="125"/>
        <v>91.76</v>
      </c>
      <c r="Q2005" t="s">
        <v>8320</v>
      </c>
      <c r="R2005" t="s">
        <v>8350</v>
      </c>
      <c r="S2005" s="13">
        <f t="shared" si="126"/>
        <v>40361.958333333336</v>
      </c>
      <c r="T2005" s="13">
        <f t="shared" si="127"/>
        <v>40347.125601851854</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8">
        <f t="shared" si="124"/>
        <v>2.3442048</v>
      </c>
      <c r="P2006">
        <f t="shared" si="125"/>
        <v>331.1</v>
      </c>
      <c r="Q2006" t="s">
        <v>8320</v>
      </c>
      <c r="R2006" t="s">
        <v>8350</v>
      </c>
      <c r="S2006" s="13">
        <f t="shared" si="126"/>
        <v>41830.604895833334</v>
      </c>
      <c r="T2006" s="13">
        <f t="shared" si="127"/>
        <v>41800.604895833334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8">
        <f t="shared" si="124"/>
        <v>1.236801</v>
      </c>
      <c r="P2007">
        <f t="shared" si="125"/>
        <v>194.26</v>
      </c>
      <c r="Q2007" t="s">
        <v>8320</v>
      </c>
      <c r="R2007" t="s">
        <v>8350</v>
      </c>
      <c r="S2007" s="13">
        <f t="shared" si="126"/>
        <v>41563.165972222225</v>
      </c>
      <c r="T2007" s="13">
        <f t="shared" si="127"/>
        <v>41535.812708333331</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8">
        <f t="shared" si="124"/>
        <v>2.4784000000000002</v>
      </c>
      <c r="P2008">
        <f t="shared" si="125"/>
        <v>408.98</v>
      </c>
      <c r="Q2008" t="s">
        <v>8320</v>
      </c>
      <c r="R2008" t="s">
        <v>8350</v>
      </c>
      <c r="S2008" s="13">
        <f t="shared" si="126"/>
        <v>41976.542187500003</v>
      </c>
      <c r="T2008" s="13">
        <f t="shared" si="127"/>
        <v>41941.500520833331</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8">
        <f t="shared" si="124"/>
        <v>1.157092</v>
      </c>
      <c r="P2009">
        <f t="shared" si="125"/>
        <v>84.46</v>
      </c>
      <c r="Q2009" t="s">
        <v>8320</v>
      </c>
      <c r="R2009" t="s">
        <v>8350</v>
      </c>
      <c r="S2009" s="13">
        <f t="shared" si="126"/>
        <v>40414.166666666664</v>
      </c>
      <c r="T2009" s="13">
        <f t="shared" si="127"/>
        <v>40347.837800925925</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8">
        <f t="shared" si="124"/>
        <v>1.1707484768810599</v>
      </c>
      <c r="P2010">
        <f t="shared" si="125"/>
        <v>44.85</v>
      </c>
      <c r="Q2010" t="s">
        <v>8320</v>
      </c>
      <c r="R2010" t="s">
        <v>8350</v>
      </c>
      <c r="S2010" s="13">
        <f t="shared" si="126"/>
        <v>40805.604421296295</v>
      </c>
      <c r="T2010" s="13">
        <f t="shared" si="127"/>
        <v>40761.604421296295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8">
        <f t="shared" si="124"/>
        <v>3.05158</v>
      </c>
      <c r="P2011">
        <f t="shared" si="125"/>
        <v>383.36</v>
      </c>
      <c r="Q2011" t="s">
        <v>8320</v>
      </c>
      <c r="R2011" t="s">
        <v>8350</v>
      </c>
      <c r="S2011" s="13">
        <f t="shared" si="126"/>
        <v>42697.365081018521</v>
      </c>
      <c r="T2011" s="13">
        <f t="shared" si="127"/>
        <v>42661.323414351849</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8">
        <f t="shared" si="124"/>
        <v>3.2005299999999997</v>
      </c>
      <c r="P2012">
        <f t="shared" si="125"/>
        <v>55.28</v>
      </c>
      <c r="Q2012" t="s">
        <v>8320</v>
      </c>
      <c r="R2012" t="s">
        <v>8350</v>
      </c>
      <c r="S2012" s="13">
        <f t="shared" si="126"/>
        <v>42600.996423611112</v>
      </c>
      <c r="T2012" s="13">
        <f t="shared" si="127"/>
        <v>42570.996423611112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8">
        <f t="shared" si="124"/>
        <v>8.1956399999999991</v>
      </c>
      <c r="P2013">
        <f t="shared" si="125"/>
        <v>422.02</v>
      </c>
      <c r="Q2013" t="s">
        <v>8320</v>
      </c>
      <c r="R2013" t="s">
        <v>8350</v>
      </c>
      <c r="S2013" s="13">
        <f t="shared" si="126"/>
        <v>42380.958333333328</v>
      </c>
      <c r="T2013" s="13">
        <f t="shared" si="127"/>
        <v>42347.358483796299</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8">
        <f t="shared" si="124"/>
        <v>2.3490000000000002</v>
      </c>
      <c r="P2014">
        <f t="shared" si="125"/>
        <v>64.180000000000007</v>
      </c>
      <c r="Q2014" t="s">
        <v>8320</v>
      </c>
      <c r="R2014" t="s">
        <v>8350</v>
      </c>
      <c r="S2014" s="13">
        <f t="shared" si="126"/>
        <v>42040.822233796294</v>
      </c>
      <c r="T2014" s="13">
        <f t="shared" si="127"/>
        <v>42010.822233796294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8">
        <f t="shared" si="124"/>
        <v>4.9491375</v>
      </c>
      <c r="P2015">
        <f t="shared" si="125"/>
        <v>173.58</v>
      </c>
      <c r="Q2015" t="s">
        <v>8320</v>
      </c>
      <c r="R2015" t="s">
        <v>8350</v>
      </c>
      <c r="S2015" s="13">
        <f t="shared" si="126"/>
        <v>42559.960810185185</v>
      </c>
      <c r="T2015" s="13">
        <f t="shared" si="127"/>
        <v>42499.960810185185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8">
        <f t="shared" si="124"/>
        <v>78.137822333333332</v>
      </c>
      <c r="P2016">
        <f t="shared" si="125"/>
        <v>88.6</v>
      </c>
      <c r="Q2016" t="s">
        <v>8320</v>
      </c>
      <c r="R2016" t="s">
        <v>8350</v>
      </c>
      <c r="S2016" s="13">
        <f t="shared" si="126"/>
        <v>41358.172905092593</v>
      </c>
      <c r="T2016" s="13">
        <f t="shared" si="127"/>
        <v>41324.214571759258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8">
        <f t="shared" si="124"/>
        <v>1.1300013888888889</v>
      </c>
      <c r="P2017">
        <f t="shared" si="125"/>
        <v>50.22</v>
      </c>
      <c r="Q2017" t="s">
        <v>8320</v>
      </c>
      <c r="R2017" t="s">
        <v>8350</v>
      </c>
      <c r="S2017" s="13">
        <f t="shared" si="126"/>
        <v>40795.876886574071</v>
      </c>
      <c r="T2017" s="13">
        <f t="shared" si="127"/>
        <v>40765.876886574071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8">
        <f t="shared" si="124"/>
        <v>9.2154220000000002</v>
      </c>
      <c r="P2018">
        <f t="shared" si="125"/>
        <v>192.39</v>
      </c>
      <c r="Q2018" t="s">
        <v>8320</v>
      </c>
      <c r="R2018" t="s">
        <v>8350</v>
      </c>
      <c r="S2018" s="13">
        <f t="shared" si="126"/>
        <v>41342.88077546296</v>
      </c>
      <c r="T2018" s="13">
        <f t="shared" si="127"/>
        <v>41312.88077546296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8">
        <f t="shared" si="124"/>
        <v>1.2510239999999999</v>
      </c>
      <c r="P2019">
        <f t="shared" si="125"/>
        <v>73.42</v>
      </c>
      <c r="Q2019" t="s">
        <v>8320</v>
      </c>
      <c r="R2019" t="s">
        <v>8350</v>
      </c>
      <c r="S2019" s="13">
        <f t="shared" si="126"/>
        <v>40992.166666666664</v>
      </c>
      <c r="T2019" s="13">
        <f t="shared" si="127"/>
        <v>40961.057349537034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8">
        <f t="shared" si="124"/>
        <v>1.0224343076923077</v>
      </c>
      <c r="P2020">
        <f t="shared" si="125"/>
        <v>147.68</v>
      </c>
      <c r="Q2020" t="s">
        <v>8320</v>
      </c>
      <c r="R2020" t="s">
        <v>8350</v>
      </c>
      <c r="S2020" s="13">
        <f t="shared" si="126"/>
        <v>42229.365844907406</v>
      </c>
      <c r="T2020" s="13">
        <f t="shared" si="127"/>
        <v>42199.365844907406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8">
        <f t="shared" si="124"/>
        <v>4.8490975000000001</v>
      </c>
      <c r="P2021">
        <f t="shared" si="125"/>
        <v>108.97</v>
      </c>
      <c r="Q2021" t="s">
        <v>8320</v>
      </c>
      <c r="R2021" t="s">
        <v>8350</v>
      </c>
      <c r="S2021" s="13">
        <f t="shared" si="126"/>
        <v>42635.70857638889</v>
      </c>
      <c r="T2021" s="13">
        <f t="shared" si="127"/>
        <v>42605.70857638889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8">
        <f t="shared" si="124"/>
        <v>1.9233333333333333</v>
      </c>
      <c r="P2022">
        <f t="shared" si="125"/>
        <v>23.65</v>
      </c>
      <c r="Q2022" t="s">
        <v>8320</v>
      </c>
      <c r="R2022" t="s">
        <v>8350</v>
      </c>
      <c r="S2022" s="13">
        <f t="shared" si="126"/>
        <v>41773.961111111108</v>
      </c>
      <c r="T2022" s="13">
        <f t="shared" si="127"/>
        <v>41737.097499999996</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8">
        <f t="shared" si="124"/>
        <v>2.8109999999999999</v>
      </c>
      <c r="P2023">
        <f t="shared" si="125"/>
        <v>147.94999999999999</v>
      </c>
      <c r="Q2023" t="s">
        <v>8320</v>
      </c>
      <c r="R2023" t="s">
        <v>8350</v>
      </c>
      <c r="S2023" s="13">
        <f t="shared" si="126"/>
        <v>41906.070567129631</v>
      </c>
      <c r="T2023" s="13">
        <f t="shared" si="127"/>
        <v>41861.070567129631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8">
        <f t="shared" si="124"/>
        <v>1.2513700000000001</v>
      </c>
      <c r="P2024">
        <f t="shared" si="125"/>
        <v>385.04</v>
      </c>
      <c r="Q2024" t="s">
        <v>8320</v>
      </c>
      <c r="R2024" t="s">
        <v>8350</v>
      </c>
      <c r="S2024" s="13">
        <f t="shared" si="126"/>
        <v>42532.569120370375</v>
      </c>
      <c r="T2024" s="13">
        <f t="shared" si="127"/>
        <v>42502.569120370375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8">
        <f t="shared" si="124"/>
        <v>1.61459</v>
      </c>
      <c r="P2025">
        <f t="shared" si="125"/>
        <v>457.39</v>
      </c>
      <c r="Q2025" t="s">
        <v>8320</v>
      </c>
      <c r="R2025" t="s">
        <v>8350</v>
      </c>
      <c r="S2025" s="13">
        <f t="shared" si="126"/>
        <v>42166.420752314814</v>
      </c>
      <c r="T2025" s="13">
        <f t="shared" si="127"/>
        <v>42136.420752314814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8">
        <f t="shared" si="124"/>
        <v>5.8535000000000004</v>
      </c>
      <c r="P2026">
        <f t="shared" si="125"/>
        <v>222.99</v>
      </c>
      <c r="Q2026" t="s">
        <v>8320</v>
      </c>
      <c r="R2026" t="s">
        <v>8350</v>
      </c>
      <c r="S2026" s="13">
        <f t="shared" si="126"/>
        <v>41134.125</v>
      </c>
      <c r="T2026" s="13">
        <f t="shared" si="127"/>
        <v>41099.966944444444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8">
        <f t="shared" si="124"/>
        <v>2.0114999999999998</v>
      </c>
      <c r="P2027">
        <f t="shared" si="125"/>
        <v>220.74</v>
      </c>
      <c r="Q2027" t="s">
        <v>8320</v>
      </c>
      <c r="R2027" t="s">
        <v>8350</v>
      </c>
      <c r="S2027" s="13">
        <f t="shared" si="126"/>
        <v>42166.184560185182</v>
      </c>
      <c r="T2027" s="13">
        <f t="shared" si="127"/>
        <v>42136.184560185182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8">
        <f t="shared" si="124"/>
        <v>1.3348307999999998</v>
      </c>
      <c r="P2028">
        <f t="shared" si="125"/>
        <v>73.5</v>
      </c>
      <c r="Q2028" t="s">
        <v>8320</v>
      </c>
      <c r="R2028" t="s">
        <v>8350</v>
      </c>
      <c r="S2028" s="13">
        <f t="shared" si="126"/>
        <v>41750.165972222225</v>
      </c>
      <c r="T2028" s="13">
        <f t="shared" si="127"/>
        <v>41704.735937500001</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8">
        <f t="shared" si="124"/>
        <v>1.2024900000000001</v>
      </c>
      <c r="P2029">
        <f t="shared" si="125"/>
        <v>223.1</v>
      </c>
      <c r="Q2029" t="s">
        <v>8320</v>
      </c>
      <c r="R2029" t="s">
        <v>8350</v>
      </c>
      <c r="S2029" s="13">
        <f t="shared" si="126"/>
        <v>42093.772210648152</v>
      </c>
      <c r="T2029" s="13">
        <f t="shared" si="127"/>
        <v>42048.813877314817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8">
        <f t="shared" si="124"/>
        <v>1.2616666666666667</v>
      </c>
      <c r="P2030">
        <f t="shared" si="125"/>
        <v>47.91</v>
      </c>
      <c r="Q2030" t="s">
        <v>8320</v>
      </c>
      <c r="R2030" t="s">
        <v>8350</v>
      </c>
      <c r="S2030" s="13">
        <f t="shared" si="126"/>
        <v>40252.913194444445</v>
      </c>
      <c r="T2030" s="13">
        <f t="shared" si="127"/>
        <v>40215.919050925928</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8">
        <f t="shared" si="124"/>
        <v>3.6120000000000001</v>
      </c>
      <c r="P2031">
        <f t="shared" si="125"/>
        <v>96.06</v>
      </c>
      <c r="Q2031" t="s">
        <v>8320</v>
      </c>
      <c r="R2031" t="s">
        <v>8350</v>
      </c>
      <c r="S2031" s="13">
        <f t="shared" si="126"/>
        <v>41878.021770833337</v>
      </c>
      <c r="T2031" s="13">
        <f t="shared" si="127"/>
        <v>41848.021770833337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8">
        <f t="shared" si="124"/>
        <v>2.26239013671875</v>
      </c>
      <c r="P2032">
        <f t="shared" si="125"/>
        <v>118.61</v>
      </c>
      <c r="Q2032" t="s">
        <v>8320</v>
      </c>
      <c r="R2032" t="s">
        <v>8350</v>
      </c>
      <c r="S2032" s="13">
        <f t="shared" si="126"/>
        <v>41242.996481481481</v>
      </c>
      <c r="T2032" s="13">
        <f t="shared" si="127"/>
        <v>41212.996481481481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8">
        <f t="shared" si="124"/>
        <v>1.2035</v>
      </c>
      <c r="P2033">
        <f t="shared" si="125"/>
        <v>118.45</v>
      </c>
      <c r="Q2033" t="s">
        <v>8320</v>
      </c>
      <c r="R2033" t="s">
        <v>8350</v>
      </c>
      <c r="S2033" s="13">
        <f t="shared" si="126"/>
        <v>42013.041666666672</v>
      </c>
      <c r="T2033" s="13">
        <f t="shared" si="127"/>
        <v>41975.329317129625</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8">
        <f t="shared" si="124"/>
        <v>3.0418799999999999</v>
      </c>
      <c r="P2034">
        <f t="shared" si="125"/>
        <v>143.21</v>
      </c>
      <c r="Q2034" t="s">
        <v>8320</v>
      </c>
      <c r="R2034" t="s">
        <v>8350</v>
      </c>
      <c r="S2034" s="13">
        <f t="shared" si="126"/>
        <v>42719.208333333328</v>
      </c>
      <c r="T2034" s="13">
        <f t="shared" si="127"/>
        <v>42689.565671296295</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8">
        <f t="shared" si="124"/>
        <v>1.7867599999999999</v>
      </c>
      <c r="P2035">
        <f t="shared" si="125"/>
        <v>282.72000000000003</v>
      </c>
      <c r="Q2035" t="s">
        <v>8320</v>
      </c>
      <c r="R2035" t="s">
        <v>8350</v>
      </c>
      <c r="S2035" s="13">
        <f t="shared" si="126"/>
        <v>41755.082384259258</v>
      </c>
      <c r="T2035" s="13">
        <f t="shared" si="127"/>
        <v>41725.082384259258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8">
        <f t="shared" si="124"/>
        <v>3.868199871794872</v>
      </c>
      <c r="P2036">
        <f t="shared" si="125"/>
        <v>593.94000000000005</v>
      </c>
      <c r="Q2036" t="s">
        <v>8320</v>
      </c>
      <c r="R2036" t="s">
        <v>8350</v>
      </c>
      <c r="S2036" s="13">
        <f t="shared" si="126"/>
        <v>42131.290277777778</v>
      </c>
      <c r="T2036" s="13">
        <f t="shared" si="127"/>
        <v>42076.130011574074</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8">
        <f t="shared" si="124"/>
        <v>2.1103642500000004</v>
      </c>
      <c r="P2037">
        <f t="shared" si="125"/>
        <v>262.16000000000003</v>
      </c>
      <c r="Q2037" t="s">
        <v>8320</v>
      </c>
      <c r="R2037" t="s">
        <v>8350</v>
      </c>
      <c r="S2037" s="13">
        <f t="shared" si="126"/>
        <v>42357.041666666672</v>
      </c>
      <c r="T2037" s="13">
        <f t="shared" si="127"/>
        <v>42311.625081018516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8">
        <f t="shared" si="124"/>
        <v>1.3166833333333334</v>
      </c>
      <c r="P2038">
        <f t="shared" si="125"/>
        <v>46.58</v>
      </c>
      <c r="Q2038" t="s">
        <v>8320</v>
      </c>
      <c r="R2038" t="s">
        <v>8350</v>
      </c>
      <c r="S2038" s="13">
        <f t="shared" si="126"/>
        <v>41768.864803240744</v>
      </c>
      <c r="T2038" s="13">
        <f t="shared" si="127"/>
        <v>41738.864803240744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8">
        <f t="shared" si="124"/>
        <v>3.0047639999999998</v>
      </c>
      <c r="P2039">
        <f t="shared" si="125"/>
        <v>70.040000000000006</v>
      </c>
      <c r="Q2039" t="s">
        <v>8320</v>
      </c>
      <c r="R2039" t="s">
        <v>8350</v>
      </c>
      <c r="S2039" s="13">
        <f t="shared" si="126"/>
        <v>41638.251770833333</v>
      </c>
      <c r="T2039" s="13">
        <f t="shared" si="127"/>
        <v>41578.210104166668</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8">
        <f t="shared" si="124"/>
        <v>4.2051249999999998</v>
      </c>
      <c r="P2040">
        <f t="shared" si="125"/>
        <v>164.91</v>
      </c>
      <c r="Q2040" t="s">
        <v>8320</v>
      </c>
      <c r="R2040" t="s">
        <v>8350</v>
      </c>
      <c r="S2040" s="13">
        <f t="shared" si="126"/>
        <v>41456.75</v>
      </c>
      <c r="T2040" s="13">
        <f t="shared" si="127"/>
        <v>41424.27107638889</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8">
        <f t="shared" si="124"/>
        <v>1.362168</v>
      </c>
      <c r="P2041">
        <f t="shared" si="125"/>
        <v>449.26</v>
      </c>
      <c r="Q2041" t="s">
        <v>8320</v>
      </c>
      <c r="R2041" t="s">
        <v>8350</v>
      </c>
      <c r="S2041" s="13">
        <f t="shared" si="126"/>
        <v>42705.207638888889</v>
      </c>
      <c r="T2041" s="13">
        <f t="shared" si="127"/>
        <v>42675.438946759255</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8">
        <f t="shared" si="124"/>
        <v>2.4817133333333334</v>
      </c>
      <c r="P2042">
        <f t="shared" si="125"/>
        <v>27.47</v>
      </c>
      <c r="Q2042" t="s">
        <v>8320</v>
      </c>
      <c r="R2042" t="s">
        <v>8350</v>
      </c>
      <c r="S2042" s="13">
        <f t="shared" si="126"/>
        <v>41593.968784722223</v>
      </c>
      <c r="T2042" s="13">
        <f t="shared" si="127"/>
        <v>41578.927118055559</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8">
        <f t="shared" si="124"/>
        <v>1.8186315789473684</v>
      </c>
      <c r="P2043">
        <f t="shared" si="125"/>
        <v>143.97999999999999</v>
      </c>
      <c r="Q2043" t="s">
        <v>8320</v>
      </c>
      <c r="R2043" t="s">
        <v>8350</v>
      </c>
      <c r="S2043" s="13">
        <f t="shared" si="126"/>
        <v>42684.567442129628</v>
      </c>
      <c r="T2043" s="13">
        <f t="shared" si="127"/>
        <v>42654.525775462964</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8">
        <f t="shared" si="124"/>
        <v>1.2353000000000001</v>
      </c>
      <c r="P2044">
        <f t="shared" si="125"/>
        <v>88.24</v>
      </c>
      <c r="Q2044" t="s">
        <v>8320</v>
      </c>
      <c r="R2044" t="s">
        <v>8350</v>
      </c>
      <c r="S2044" s="13">
        <f t="shared" si="126"/>
        <v>42391.708032407405</v>
      </c>
      <c r="T2044" s="13">
        <f t="shared" si="127"/>
        <v>42331.708032407405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8">
        <f t="shared" si="124"/>
        <v>5.0620938628158845</v>
      </c>
      <c r="P2045">
        <f t="shared" si="125"/>
        <v>36.33</v>
      </c>
      <c r="Q2045" t="s">
        <v>8320</v>
      </c>
      <c r="R2045" t="s">
        <v>8350</v>
      </c>
      <c r="S2045" s="13">
        <f t="shared" si="126"/>
        <v>42715.207638888889</v>
      </c>
      <c r="T2045" s="13">
        <f t="shared" si="127"/>
        <v>42661.176817129628</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8">
        <f t="shared" si="124"/>
        <v>1.0821333333333334</v>
      </c>
      <c r="P2046">
        <f t="shared" si="125"/>
        <v>90.18</v>
      </c>
      <c r="Q2046" t="s">
        <v>8320</v>
      </c>
      <c r="R2046" t="s">
        <v>8350</v>
      </c>
      <c r="S2046" s="13">
        <f t="shared" si="126"/>
        <v>42168.684189814812</v>
      </c>
      <c r="T2046" s="13">
        <f t="shared" si="127"/>
        <v>42138.684189814812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8">
        <f t="shared" si="124"/>
        <v>8.1918387755102042</v>
      </c>
      <c r="P2047">
        <f t="shared" si="125"/>
        <v>152.62</v>
      </c>
      <c r="Q2047" t="s">
        <v>8320</v>
      </c>
      <c r="R2047" t="s">
        <v>8350</v>
      </c>
      <c r="S2047" s="13">
        <f t="shared" si="126"/>
        <v>41099.088506944441</v>
      </c>
      <c r="T2047" s="13">
        <f t="shared" si="127"/>
        <v>41069.088506944441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8">
        <f t="shared" si="124"/>
        <v>1.2110000000000001</v>
      </c>
      <c r="P2048">
        <f t="shared" si="125"/>
        <v>55.81</v>
      </c>
      <c r="Q2048" t="s">
        <v>8320</v>
      </c>
      <c r="R2048" t="s">
        <v>8350</v>
      </c>
      <c r="S2048" s="13">
        <f t="shared" si="126"/>
        <v>41417.171805555554</v>
      </c>
      <c r="T2048" s="13">
        <f t="shared" si="127"/>
        <v>41387.171805555554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8">
        <f t="shared" si="124"/>
        <v>1.0299897959183673</v>
      </c>
      <c r="P2049">
        <f t="shared" si="125"/>
        <v>227.85</v>
      </c>
      <c r="Q2049" t="s">
        <v>8320</v>
      </c>
      <c r="R2049" t="s">
        <v>8350</v>
      </c>
      <c r="S2049" s="13">
        <f t="shared" si="126"/>
        <v>42111</v>
      </c>
      <c r="T2049" s="13">
        <f t="shared" si="127"/>
        <v>42081.903587962966</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8">
        <f t="shared" si="124"/>
        <v>1.4833229411764706</v>
      </c>
      <c r="P2050">
        <f t="shared" si="125"/>
        <v>91.83</v>
      </c>
      <c r="Q2050" t="s">
        <v>8320</v>
      </c>
      <c r="R2050" t="s">
        <v>8350</v>
      </c>
      <c r="S2050" s="13">
        <f t="shared" si="126"/>
        <v>41417.651516203703</v>
      </c>
      <c r="T2050" s="13">
        <f t="shared" si="127"/>
        <v>41387.651516203703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8">
        <f t="shared" ref="O2051:O2114" si="128">E2051/D2051</f>
        <v>1.2019070000000001</v>
      </c>
      <c r="P2051">
        <f t="shared" ref="P2051:P2114" si="129">ROUND((E2051/L2051),2)</f>
        <v>80.989999999999995</v>
      </c>
      <c r="Q2051" t="s">
        <v>8320</v>
      </c>
      <c r="R2051" t="s">
        <v>8350</v>
      </c>
      <c r="S2051" s="13">
        <f t="shared" ref="S2051:S2114" si="130">(((I2051/60)/60)/24)+DATE(1970,1,1)</f>
        <v>41610.957638888889</v>
      </c>
      <c r="T2051" s="13">
        <f t="shared" ref="T2051:T2114" si="131">(((J2051/60)/60)/24)+DATE(1970,1,1)</f>
        <v>41575.527349537035</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8">
        <f t="shared" si="128"/>
        <v>4.7327000000000004</v>
      </c>
      <c r="P2052">
        <f t="shared" si="129"/>
        <v>278.39</v>
      </c>
      <c r="Q2052" t="s">
        <v>8320</v>
      </c>
      <c r="R2052" t="s">
        <v>8350</v>
      </c>
      <c r="S2052" s="13">
        <f t="shared" si="130"/>
        <v>42155.071504629625</v>
      </c>
      <c r="T2052" s="13">
        <f t="shared" si="131"/>
        <v>42115.071504629625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8">
        <f t="shared" si="128"/>
        <v>1.303625</v>
      </c>
      <c r="P2053">
        <f t="shared" si="129"/>
        <v>43.1</v>
      </c>
      <c r="Q2053" t="s">
        <v>8320</v>
      </c>
      <c r="R2053" t="s">
        <v>8350</v>
      </c>
      <c r="S2053" s="13">
        <f t="shared" si="130"/>
        <v>41634.022418981483</v>
      </c>
      <c r="T2053" s="13">
        <f t="shared" si="131"/>
        <v>41604.022418981483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8">
        <f t="shared" si="128"/>
        <v>3.5304799999999998</v>
      </c>
      <c r="P2054">
        <f t="shared" si="129"/>
        <v>326.29000000000002</v>
      </c>
      <c r="Q2054" t="s">
        <v>8320</v>
      </c>
      <c r="R2054" t="s">
        <v>8350</v>
      </c>
      <c r="S2054" s="13">
        <f t="shared" si="130"/>
        <v>42420.08394675926</v>
      </c>
      <c r="T2054" s="13">
        <f t="shared" si="131"/>
        <v>42375.08394675926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8">
        <f t="shared" si="128"/>
        <v>1.0102</v>
      </c>
      <c r="P2055">
        <f t="shared" si="129"/>
        <v>41.74</v>
      </c>
      <c r="Q2055" t="s">
        <v>8320</v>
      </c>
      <c r="R2055" t="s">
        <v>8350</v>
      </c>
      <c r="S2055" s="13">
        <f t="shared" si="130"/>
        <v>42333.659155092595</v>
      </c>
      <c r="T2055" s="13">
        <f t="shared" si="131"/>
        <v>42303.617488425924</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8">
        <f t="shared" si="128"/>
        <v>1.1359142857142857</v>
      </c>
      <c r="P2056">
        <f t="shared" si="129"/>
        <v>64.02</v>
      </c>
      <c r="Q2056" t="s">
        <v>8320</v>
      </c>
      <c r="R2056" t="s">
        <v>8350</v>
      </c>
      <c r="S2056" s="13">
        <f t="shared" si="130"/>
        <v>41761.520949074074</v>
      </c>
      <c r="T2056" s="13">
        <f t="shared" si="131"/>
        <v>41731.520949074074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8">
        <f t="shared" si="128"/>
        <v>1.6741666666666666</v>
      </c>
      <c r="P2057">
        <f t="shared" si="129"/>
        <v>99.46</v>
      </c>
      <c r="Q2057" t="s">
        <v>8320</v>
      </c>
      <c r="R2057" t="s">
        <v>8350</v>
      </c>
      <c r="S2057" s="13">
        <f t="shared" si="130"/>
        <v>41976.166666666672</v>
      </c>
      <c r="T2057" s="13">
        <f t="shared" si="131"/>
        <v>41946.674108796295</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8">
        <f t="shared" si="128"/>
        <v>1.5345200000000001</v>
      </c>
      <c r="P2058">
        <f t="shared" si="129"/>
        <v>138.49</v>
      </c>
      <c r="Q2058" t="s">
        <v>8320</v>
      </c>
      <c r="R2058" t="s">
        <v>8350</v>
      </c>
      <c r="S2058" s="13">
        <f t="shared" si="130"/>
        <v>41381.76090277778</v>
      </c>
      <c r="T2058" s="13">
        <f t="shared" si="131"/>
        <v>41351.76090277778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8">
        <f t="shared" si="128"/>
        <v>2.022322</v>
      </c>
      <c r="P2059">
        <f t="shared" si="129"/>
        <v>45.55</v>
      </c>
      <c r="Q2059" t="s">
        <v>8320</v>
      </c>
      <c r="R2059" t="s">
        <v>8350</v>
      </c>
      <c r="S2059" s="13">
        <f t="shared" si="130"/>
        <v>42426.494583333333</v>
      </c>
      <c r="T2059" s="13">
        <f t="shared" si="131"/>
        <v>42396.494583333333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8">
        <f t="shared" si="128"/>
        <v>1.6828125</v>
      </c>
      <c r="P2060">
        <f t="shared" si="129"/>
        <v>10.51</v>
      </c>
      <c r="Q2060" t="s">
        <v>8320</v>
      </c>
      <c r="R2060" t="s">
        <v>8350</v>
      </c>
      <c r="S2060" s="13">
        <f t="shared" si="130"/>
        <v>42065.833333333328</v>
      </c>
      <c r="T2060" s="13">
        <f t="shared" si="131"/>
        <v>42026.370717592596</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8">
        <f t="shared" si="128"/>
        <v>1.4345666666666668</v>
      </c>
      <c r="P2061">
        <f t="shared" si="129"/>
        <v>114.77</v>
      </c>
      <c r="Q2061" t="s">
        <v>8320</v>
      </c>
      <c r="R2061" t="s">
        <v>8350</v>
      </c>
      <c r="S2061" s="13">
        <f t="shared" si="130"/>
        <v>42400.915972222225</v>
      </c>
      <c r="T2061" s="13">
        <f t="shared" si="131"/>
        <v>42361.602476851855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8">
        <f t="shared" si="128"/>
        <v>1.964</v>
      </c>
      <c r="P2062">
        <f t="shared" si="129"/>
        <v>36</v>
      </c>
      <c r="Q2062" t="s">
        <v>8320</v>
      </c>
      <c r="R2062" t="s">
        <v>8350</v>
      </c>
      <c r="S2062" s="13">
        <f t="shared" si="130"/>
        <v>41843.642939814818</v>
      </c>
      <c r="T2062" s="13">
        <f t="shared" si="131"/>
        <v>41783.642939814818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8">
        <f t="shared" si="128"/>
        <v>1.0791999999999999</v>
      </c>
      <c r="P2063">
        <f t="shared" si="129"/>
        <v>154.16999999999999</v>
      </c>
      <c r="Q2063" t="s">
        <v>8320</v>
      </c>
      <c r="R2063" t="s">
        <v>8350</v>
      </c>
      <c r="S2063" s="13">
        <f t="shared" si="130"/>
        <v>42735.764513888891</v>
      </c>
      <c r="T2063" s="13">
        <f t="shared" si="131"/>
        <v>42705.764513888891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8">
        <f t="shared" si="128"/>
        <v>1.14977</v>
      </c>
      <c r="P2064">
        <f t="shared" si="129"/>
        <v>566.39</v>
      </c>
      <c r="Q2064" t="s">
        <v>8320</v>
      </c>
      <c r="R2064" t="s">
        <v>8350</v>
      </c>
      <c r="S2064" s="13">
        <f t="shared" si="130"/>
        <v>42453.341412037036</v>
      </c>
      <c r="T2064" s="13">
        <f t="shared" si="131"/>
        <v>42423.3830787037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8">
        <f t="shared" si="128"/>
        <v>1.4804999999999999</v>
      </c>
      <c r="P2065">
        <f t="shared" si="129"/>
        <v>120.86</v>
      </c>
      <c r="Q2065" t="s">
        <v>8320</v>
      </c>
      <c r="R2065" t="s">
        <v>8350</v>
      </c>
      <c r="S2065" s="13">
        <f t="shared" si="130"/>
        <v>42505.73265046296</v>
      </c>
      <c r="T2065" s="13">
        <f t="shared" si="131"/>
        <v>42472.73265046296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8">
        <f t="shared" si="128"/>
        <v>1.9116676082790633</v>
      </c>
      <c r="P2066">
        <f t="shared" si="129"/>
        <v>86.16</v>
      </c>
      <c r="Q2066" t="s">
        <v>8320</v>
      </c>
      <c r="R2066" t="s">
        <v>8350</v>
      </c>
      <c r="S2066" s="13">
        <f t="shared" si="130"/>
        <v>41425.5</v>
      </c>
      <c r="T2066" s="13">
        <f t="shared" si="131"/>
        <v>41389.364849537036</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8">
        <f t="shared" si="128"/>
        <v>1.99215125</v>
      </c>
      <c r="P2067">
        <f t="shared" si="129"/>
        <v>51.21</v>
      </c>
      <c r="Q2067" t="s">
        <v>8320</v>
      </c>
      <c r="R2067" t="s">
        <v>8350</v>
      </c>
      <c r="S2067" s="13">
        <f t="shared" si="130"/>
        <v>41633.333668981482</v>
      </c>
      <c r="T2067" s="13">
        <f t="shared" si="131"/>
        <v>41603.333668981482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8">
        <f t="shared" si="128"/>
        <v>2.1859999999999999</v>
      </c>
      <c r="P2068">
        <f t="shared" si="129"/>
        <v>67.260000000000005</v>
      </c>
      <c r="Q2068" t="s">
        <v>8320</v>
      </c>
      <c r="R2068" t="s">
        <v>8350</v>
      </c>
      <c r="S2068" s="13">
        <f t="shared" si="130"/>
        <v>41874.771793981483</v>
      </c>
      <c r="T2068" s="13">
        <f t="shared" si="131"/>
        <v>41844.771793981483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8">
        <f t="shared" si="128"/>
        <v>1.2686868686868686</v>
      </c>
      <c r="P2069">
        <f t="shared" si="129"/>
        <v>62.8</v>
      </c>
      <c r="Q2069" t="s">
        <v>8320</v>
      </c>
      <c r="R2069" t="s">
        <v>8350</v>
      </c>
      <c r="S2069" s="13">
        <f t="shared" si="130"/>
        <v>42148.853888888887</v>
      </c>
      <c r="T2069" s="13">
        <f t="shared" si="131"/>
        <v>42115.853888888887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8">
        <f t="shared" si="128"/>
        <v>1.0522388</v>
      </c>
      <c r="P2070">
        <f t="shared" si="129"/>
        <v>346.13</v>
      </c>
      <c r="Q2070" t="s">
        <v>8320</v>
      </c>
      <c r="R2070" t="s">
        <v>8350</v>
      </c>
      <c r="S2070" s="13">
        <f t="shared" si="130"/>
        <v>42663.841608796298</v>
      </c>
      <c r="T2070" s="13">
        <f t="shared" si="131"/>
        <v>42633.841608796298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8">
        <f t="shared" si="128"/>
        <v>1.2840666000000001</v>
      </c>
      <c r="P2071">
        <f t="shared" si="129"/>
        <v>244.12</v>
      </c>
      <c r="Q2071" t="s">
        <v>8320</v>
      </c>
      <c r="R2071" t="s">
        <v>8350</v>
      </c>
      <c r="S2071" s="13">
        <f t="shared" si="130"/>
        <v>42371.972118055557</v>
      </c>
      <c r="T2071" s="13">
        <f t="shared" si="131"/>
        <v>42340.972118055557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8">
        <f t="shared" si="128"/>
        <v>3.1732719999999999</v>
      </c>
      <c r="P2072">
        <f t="shared" si="129"/>
        <v>259.25</v>
      </c>
      <c r="Q2072" t="s">
        <v>8320</v>
      </c>
      <c r="R2072" t="s">
        <v>8350</v>
      </c>
      <c r="S2072" s="13">
        <f t="shared" si="130"/>
        <v>42549.6565162037</v>
      </c>
      <c r="T2072" s="13">
        <f t="shared" si="131"/>
        <v>42519.6565162037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8">
        <f t="shared" si="128"/>
        <v>2.8073000000000001</v>
      </c>
      <c r="P2073">
        <f t="shared" si="129"/>
        <v>201.96</v>
      </c>
      <c r="Q2073" t="s">
        <v>8320</v>
      </c>
      <c r="R2073" t="s">
        <v>8350</v>
      </c>
      <c r="S2073" s="13">
        <f t="shared" si="130"/>
        <v>42645.278749999998</v>
      </c>
      <c r="T2073" s="13">
        <f t="shared" si="131"/>
        <v>42600.278749999998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8">
        <f t="shared" si="128"/>
        <v>1.1073146853146854</v>
      </c>
      <c r="P2074">
        <f t="shared" si="129"/>
        <v>226.21</v>
      </c>
      <c r="Q2074" t="s">
        <v>8320</v>
      </c>
      <c r="R2074" t="s">
        <v>8350</v>
      </c>
      <c r="S2074" s="13">
        <f t="shared" si="130"/>
        <v>42497.581388888888</v>
      </c>
      <c r="T2074" s="13">
        <f t="shared" si="131"/>
        <v>42467.581388888888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8">
        <f t="shared" si="128"/>
        <v>1.5260429999999998</v>
      </c>
      <c r="P2075">
        <f t="shared" si="129"/>
        <v>324.69</v>
      </c>
      <c r="Q2075" t="s">
        <v>8320</v>
      </c>
      <c r="R2075" t="s">
        <v>8350</v>
      </c>
      <c r="S2075" s="13">
        <f t="shared" si="130"/>
        <v>42132.668032407411</v>
      </c>
      <c r="T2075" s="13">
        <f t="shared" si="131"/>
        <v>42087.668032407411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8">
        <f t="shared" si="128"/>
        <v>1.0249999999999999</v>
      </c>
      <c r="P2076">
        <f t="shared" si="129"/>
        <v>205</v>
      </c>
      <c r="Q2076" t="s">
        <v>8320</v>
      </c>
      <c r="R2076" t="s">
        <v>8350</v>
      </c>
      <c r="S2076" s="13">
        <f t="shared" si="130"/>
        <v>42496.826180555552</v>
      </c>
      <c r="T2076" s="13">
        <f t="shared" si="131"/>
        <v>42466.826180555552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8">
        <f t="shared" si="128"/>
        <v>16.783738373837384</v>
      </c>
      <c r="P2077">
        <f t="shared" si="129"/>
        <v>20.47</v>
      </c>
      <c r="Q2077" t="s">
        <v>8320</v>
      </c>
      <c r="R2077" t="s">
        <v>8350</v>
      </c>
      <c r="S2077" s="13">
        <f t="shared" si="130"/>
        <v>41480.681574074071</v>
      </c>
      <c r="T2077" s="13">
        <f t="shared" si="131"/>
        <v>41450.681574074071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8">
        <f t="shared" si="128"/>
        <v>5.4334915642458101</v>
      </c>
      <c r="P2078">
        <f t="shared" si="129"/>
        <v>116.35</v>
      </c>
      <c r="Q2078" t="s">
        <v>8320</v>
      </c>
      <c r="R2078" t="s">
        <v>8350</v>
      </c>
      <c r="S2078" s="13">
        <f t="shared" si="130"/>
        <v>41843.880659722221</v>
      </c>
      <c r="T2078" s="13">
        <f t="shared" si="131"/>
        <v>41803.880659722221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8">
        <f t="shared" si="128"/>
        <v>1.1550800000000001</v>
      </c>
      <c r="P2079">
        <f t="shared" si="129"/>
        <v>307.2</v>
      </c>
      <c r="Q2079" t="s">
        <v>8320</v>
      </c>
      <c r="R2079" t="s">
        <v>8350</v>
      </c>
      <c r="S2079" s="13">
        <f t="shared" si="130"/>
        <v>42160.875</v>
      </c>
      <c r="T2079" s="13">
        <f t="shared" si="131"/>
        <v>42103.042546296296</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8">
        <f t="shared" si="128"/>
        <v>1.3120499999999999</v>
      </c>
      <c r="P2080">
        <f t="shared" si="129"/>
        <v>546.69000000000005</v>
      </c>
      <c r="Q2080" t="s">
        <v>8320</v>
      </c>
      <c r="R2080" t="s">
        <v>8350</v>
      </c>
      <c r="S2080" s="13">
        <f t="shared" si="130"/>
        <v>42722.771493055552</v>
      </c>
      <c r="T2080" s="13">
        <f t="shared" si="131"/>
        <v>42692.771493055552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8">
        <f t="shared" si="128"/>
        <v>2.8816999999999999</v>
      </c>
      <c r="P2081">
        <f t="shared" si="129"/>
        <v>47.47</v>
      </c>
      <c r="Q2081" t="s">
        <v>8320</v>
      </c>
      <c r="R2081" t="s">
        <v>8350</v>
      </c>
      <c r="S2081" s="13">
        <f t="shared" si="130"/>
        <v>42180.791666666672</v>
      </c>
      <c r="T2081" s="13">
        <f t="shared" si="131"/>
        <v>42150.71056712963</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8">
        <f t="shared" si="128"/>
        <v>5.0780000000000003</v>
      </c>
      <c r="P2082">
        <f t="shared" si="129"/>
        <v>101.56</v>
      </c>
      <c r="Q2082" t="s">
        <v>8320</v>
      </c>
      <c r="R2082" t="s">
        <v>8350</v>
      </c>
      <c r="S2082" s="13">
        <f t="shared" si="130"/>
        <v>42319.998842592591</v>
      </c>
      <c r="T2082" s="13">
        <f t="shared" si="131"/>
        <v>42289.957175925927</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8">
        <f t="shared" si="128"/>
        <v>1.1457142857142857</v>
      </c>
      <c r="P2083">
        <f t="shared" si="129"/>
        <v>72.91</v>
      </c>
      <c r="Q2083" t="s">
        <v>8326</v>
      </c>
      <c r="R2083" t="s">
        <v>8330</v>
      </c>
      <c r="S2083" s="13">
        <f t="shared" si="130"/>
        <v>41045.207638888889</v>
      </c>
      <c r="T2083" s="13">
        <f t="shared" si="131"/>
        <v>41004.156886574077</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8">
        <f t="shared" si="128"/>
        <v>1.1073333333333333</v>
      </c>
      <c r="P2084">
        <f t="shared" si="129"/>
        <v>43.71</v>
      </c>
      <c r="Q2084" t="s">
        <v>8326</v>
      </c>
      <c r="R2084" t="s">
        <v>8330</v>
      </c>
      <c r="S2084" s="13">
        <f t="shared" si="130"/>
        <v>40871.161990740737</v>
      </c>
      <c r="T2084" s="13">
        <f t="shared" si="131"/>
        <v>40811.120324074072</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8">
        <f t="shared" si="128"/>
        <v>1.1333333333333333</v>
      </c>
      <c r="P2085">
        <f t="shared" si="129"/>
        <v>34</v>
      </c>
      <c r="Q2085" t="s">
        <v>8326</v>
      </c>
      <c r="R2085" t="s">
        <v>8330</v>
      </c>
      <c r="S2085" s="13">
        <f t="shared" si="130"/>
        <v>41064.72216435185</v>
      </c>
      <c r="T2085" s="13">
        <f t="shared" si="131"/>
        <v>41034.72216435185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8">
        <f t="shared" si="128"/>
        <v>1.0833333333333333</v>
      </c>
      <c r="P2086">
        <f t="shared" si="129"/>
        <v>70.650000000000006</v>
      </c>
      <c r="Q2086" t="s">
        <v>8326</v>
      </c>
      <c r="R2086" t="s">
        <v>8330</v>
      </c>
      <c r="S2086" s="13">
        <f t="shared" si="130"/>
        <v>41763.290972222225</v>
      </c>
      <c r="T2086" s="13">
        <f t="shared" si="131"/>
        <v>41731.833124999997</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8">
        <f t="shared" si="128"/>
        <v>1.2353333333333334</v>
      </c>
      <c r="P2087">
        <f t="shared" si="129"/>
        <v>89.3</v>
      </c>
      <c r="Q2087" t="s">
        <v>8326</v>
      </c>
      <c r="R2087" t="s">
        <v>8330</v>
      </c>
      <c r="S2087" s="13">
        <f t="shared" si="130"/>
        <v>41105.835497685184</v>
      </c>
      <c r="T2087" s="13">
        <f t="shared" si="131"/>
        <v>41075.835497685184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8">
        <f t="shared" si="128"/>
        <v>1.0069999999999999</v>
      </c>
      <c r="P2088">
        <f t="shared" si="129"/>
        <v>115.09</v>
      </c>
      <c r="Q2088" t="s">
        <v>8326</v>
      </c>
      <c r="R2088" t="s">
        <v>8330</v>
      </c>
      <c r="S2088" s="13">
        <f t="shared" si="130"/>
        <v>40891.207638888889</v>
      </c>
      <c r="T2088" s="13">
        <f t="shared" si="131"/>
        <v>40860.67050925926</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8">
        <f t="shared" si="128"/>
        <v>1.0353333333333334</v>
      </c>
      <c r="P2089">
        <f t="shared" si="129"/>
        <v>62.12</v>
      </c>
      <c r="Q2089" t="s">
        <v>8326</v>
      </c>
      <c r="R2089" t="s">
        <v>8330</v>
      </c>
      <c r="S2089" s="13">
        <f t="shared" si="130"/>
        <v>40794.204375000001</v>
      </c>
      <c r="T2089" s="13">
        <f t="shared" si="131"/>
        <v>40764.204375000001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8">
        <f t="shared" si="128"/>
        <v>1.1551066666666667</v>
      </c>
      <c r="P2090">
        <f t="shared" si="129"/>
        <v>46.2</v>
      </c>
      <c r="Q2090" t="s">
        <v>8326</v>
      </c>
      <c r="R2090" t="s">
        <v>8330</v>
      </c>
      <c r="S2090" s="13">
        <f t="shared" si="130"/>
        <v>40432.165972222225</v>
      </c>
      <c r="T2090" s="13">
        <f t="shared" si="131"/>
        <v>40395.714722222219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8">
        <f t="shared" si="128"/>
        <v>1.2040040000000001</v>
      </c>
      <c r="P2091">
        <f t="shared" si="129"/>
        <v>48.55</v>
      </c>
      <c r="Q2091" t="s">
        <v>8326</v>
      </c>
      <c r="R2091" t="s">
        <v>8330</v>
      </c>
      <c r="S2091" s="13">
        <f t="shared" si="130"/>
        <v>41488.076319444444</v>
      </c>
      <c r="T2091" s="13">
        <f t="shared" si="131"/>
        <v>41453.076319444444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8">
        <f t="shared" si="128"/>
        <v>1.1504037499999999</v>
      </c>
      <c r="P2092">
        <f t="shared" si="129"/>
        <v>57.52</v>
      </c>
      <c r="Q2092" t="s">
        <v>8326</v>
      </c>
      <c r="R2092" t="s">
        <v>8330</v>
      </c>
      <c r="S2092" s="13">
        <f t="shared" si="130"/>
        <v>41329.381423611114</v>
      </c>
      <c r="T2092" s="13">
        <f t="shared" si="131"/>
        <v>41299.381423611114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8">
        <f t="shared" si="128"/>
        <v>1.2046777777777777</v>
      </c>
      <c r="P2093">
        <f t="shared" si="129"/>
        <v>88.15</v>
      </c>
      <c r="Q2093" t="s">
        <v>8326</v>
      </c>
      <c r="R2093" t="s">
        <v>8330</v>
      </c>
      <c r="S2093" s="13">
        <f t="shared" si="130"/>
        <v>40603.833333333336</v>
      </c>
      <c r="T2093" s="13">
        <f t="shared" si="131"/>
        <v>40555.322662037033</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8">
        <f t="shared" si="128"/>
        <v>1.0128333333333333</v>
      </c>
      <c r="P2094">
        <f t="shared" si="129"/>
        <v>110.49</v>
      </c>
      <c r="Q2094" t="s">
        <v>8326</v>
      </c>
      <c r="R2094" t="s">
        <v>8330</v>
      </c>
      <c r="S2094" s="13">
        <f t="shared" si="130"/>
        <v>40823.707546296297</v>
      </c>
      <c r="T2094" s="13">
        <f t="shared" si="131"/>
        <v>40763.707546296297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8">
        <f t="shared" si="128"/>
        <v>1.0246666666666666</v>
      </c>
      <c r="P2095">
        <f t="shared" si="129"/>
        <v>66.83</v>
      </c>
      <c r="Q2095" t="s">
        <v>8326</v>
      </c>
      <c r="R2095" t="s">
        <v>8330</v>
      </c>
      <c r="S2095" s="13">
        <f t="shared" si="130"/>
        <v>41265.896203703705</v>
      </c>
      <c r="T2095" s="13">
        <f t="shared" si="131"/>
        <v>41205.854537037041</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8">
        <f t="shared" si="128"/>
        <v>1.2054285714285715</v>
      </c>
      <c r="P2096">
        <f t="shared" si="129"/>
        <v>58.6</v>
      </c>
      <c r="Q2096" t="s">
        <v>8326</v>
      </c>
      <c r="R2096" t="s">
        <v>8330</v>
      </c>
      <c r="S2096" s="13">
        <f t="shared" si="130"/>
        <v>40973.125</v>
      </c>
      <c r="T2096" s="13">
        <f t="shared" si="131"/>
        <v>40939.02002314815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8">
        <f t="shared" si="128"/>
        <v>1</v>
      </c>
      <c r="P2097">
        <f t="shared" si="129"/>
        <v>113.64</v>
      </c>
      <c r="Q2097" t="s">
        <v>8326</v>
      </c>
      <c r="R2097" t="s">
        <v>8330</v>
      </c>
      <c r="S2097" s="13">
        <f t="shared" si="130"/>
        <v>40818.733483796292</v>
      </c>
      <c r="T2097" s="13">
        <f t="shared" si="131"/>
        <v>40758.733483796292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8">
        <f t="shared" si="128"/>
        <v>1.0166666666666666</v>
      </c>
      <c r="P2098">
        <f t="shared" si="129"/>
        <v>43.57</v>
      </c>
      <c r="Q2098" t="s">
        <v>8326</v>
      </c>
      <c r="R2098" t="s">
        <v>8330</v>
      </c>
      <c r="S2098" s="13">
        <f t="shared" si="130"/>
        <v>41208.165972222225</v>
      </c>
      <c r="T2098" s="13">
        <f t="shared" si="131"/>
        <v>41192.758506944447</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8">
        <f t="shared" si="128"/>
        <v>1</v>
      </c>
      <c r="P2099">
        <f t="shared" si="129"/>
        <v>78.95</v>
      </c>
      <c r="Q2099" t="s">
        <v>8326</v>
      </c>
      <c r="R2099" t="s">
        <v>8330</v>
      </c>
      <c r="S2099" s="13">
        <f t="shared" si="130"/>
        <v>40878.626562500001</v>
      </c>
      <c r="T2099" s="13">
        <f t="shared" si="131"/>
        <v>40818.58489583333</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8">
        <f t="shared" si="128"/>
        <v>1.0033333333333334</v>
      </c>
      <c r="P2100">
        <f t="shared" si="129"/>
        <v>188.13</v>
      </c>
      <c r="Q2100" t="s">
        <v>8326</v>
      </c>
      <c r="R2100" t="s">
        <v>8330</v>
      </c>
      <c r="S2100" s="13">
        <f t="shared" si="130"/>
        <v>40976.11383101852</v>
      </c>
      <c r="T2100" s="13">
        <f t="shared" si="131"/>
        <v>40946.11383101852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8">
        <f t="shared" si="128"/>
        <v>1.3236666666666668</v>
      </c>
      <c r="P2101">
        <f t="shared" si="129"/>
        <v>63.03</v>
      </c>
      <c r="Q2101" t="s">
        <v>8326</v>
      </c>
      <c r="R2101" t="s">
        <v>8330</v>
      </c>
      <c r="S2101" s="13">
        <f t="shared" si="130"/>
        <v>42187.152777777781</v>
      </c>
      <c r="T2101" s="13">
        <f t="shared" si="131"/>
        <v>42173.746342592596</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8">
        <f t="shared" si="128"/>
        <v>1.3666666666666667</v>
      </c>
      <c r="P2102">
        <f t="shared" si="129"/>
        <v>30.37</v>
      </c>
      <c r="Q2102" t="s">
        <v>8326</v>
      </c>
      <c r="R2102" t="s">
        <v>8330</v>
      </c>
      <c r="S2102" s="13">
        <f t="shared" si="130"/>
        <v>41090.165972222225</v>
      </c>
      <c r="T2102" s="13">
        <f t="shared" si="131"/>
        <v>41074.834965277776</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8">
        <f t="shared" si="128"/>
        <v>1.1325000000000001</v>
      </c>
      <c r="P2103">
        <f t="shared" si="129"/>
        <v>51.48</v>
      </c>
      <c r="Q2103" t="s">
        <v>8326</v>
      </c>
      <c r="R2103" t="s">
        <v>8330</v>
      </c>
      <c r="S2103" s="13">
        <f t="shared" si="130"/>
        <v>40952.149467592593</v>
      </c>
      <c r="T2103" s="13">
        <f t="shared" si="131"/>
        <v>40892.149467592593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8">
        <f t="shared" si="128"/>
        <v>1.36</v>
      </c>
      <c r="P2104">
        <f t="shared" si="129"/>
        <v>35.79</v>
      </c>
      <c r="Q2104" t="s">
        <v>8326</v>
      </c>
      <c r="R2104" t="s">
        <v>8330</v>
      </c>
      <c r="S2104" s="13">
        <f t="shared" si="130"/>
        <v>40668.868611111109</v>
      </c>
      <c r="T2104" s="13">
        <f t="shared" si="131"/>
        <v>40638.868611111109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8">
        <f t="shared" si="128"/>
        <v>1.4612318374694613</v>
      </c>
      <c r="P2105">
        <f t="shared" si="129"/>
        <v>98.82</v>
      </c>
      <c r="Q2105" t="s">
        <v>8326</v>
      </c>
      <c r="R2105" t="s">
        <v>8330</v>
      </c>
      <c r="S2105" s="13">
        <f t="shared" si="130"/>
        <v>41222.7966087963</v>
      </c>
      <c r="T2105" s="13">
        <f t="shared" si="131"/>
        <v>41192.754942129628</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8">
        <f t="shared" si="128"/>
        <v>1.2949999999999999</v>
      </c>
      <c r="P2106">
        <f t="shared" si="129"/>
        <v>28</v>
      </c>
      <c r="Q2106" t="s">
        <v>8326</v>
      </c>
      <c r="R2106" t="s">
        <v>8330</v>
      </c>
      <c r="S2106" s="13">
        <f t="shared" si="130"/>
        <v>41425</v>
      </c>
      <c r="T2106" s="13">
        <f t="shared" si="131"/>
        <v>41394.074467592596</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8">
        <f t="shared" si="128"/>
        <v>2.54</v>
      </c>
      <c r="P2107">
        <f t="shared" si="129"/>
        <v>51.31</v>
      </c>
      <c r="Q2107" t="s">
        <v>8326</v>
      </c>
      <c r="R2107" t="s">
        <v>8330</v>
      </c>
      <c r="S2107" s="13">
        <f t="shared" si="130"/>
        <v>41964.166666666672</v>
      </c>
      <c r="T2107" s="13">
        <f t="shared" si="131"/>
        <v>41951.788807870369</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8">
        <f t="shared" si="128"/>
        <v>1.0704545454545455</v>
      </c>
      <c r="P2108">
        <f t="shared" si="129"/>
        <v>53.52</v>
      </c>
      <c r="Q2108" t="s">
        <v>8326</v>
      </c>
      <c r="R2108" t="s">
        <v>8330</v>
      </c>
      <c r="S2108" s="13">
        <f t="shared" si="130"/>
        <v>41300.21497685185</v>
      </c>
      <c r="T2108" s="13">
        <f t="shared" si="131"/>
        <v>41270.21497685185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8">
        <f t="shared" si="128"/>
        <v>1.0773299999999999</v>
      </c>
      <c r="P2109">
        <f t="shared" si="129"/>
        <v>37.15</v>
      </c>
      <c r="Q2109" t="s">
        <v>8326</v>
      </c>
      <c r="R2109" t="s">
        <v>8330</v>
      </c>
      <c r="S2109" s="13">
        <f t="shared" si="130"/>
        <v>41955.752233796295</v>
      </c>
      <c r="T2109" s="13">
        <f t="shared" si="131"/>
        <v>41934.71056712963</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8">
        <f t="shared" si="128"/>
        <v>1.0731250000000001</v>
      </c>
      <c r="P2110">
        <f t="shared" si="129"/>
        <v>89.9</v>
      </c>
      <c r="Q2110" t="s">
        <v>8326</v>
      </c>
      <c r="R2110" t="s">
        <v>8330</v>
      </c>
      <c r="S2110" s="13">
        <f t="shared" si="130"/>
        <v>41162.163194444445</v>
      </c>
      <c r="T2110" s="13">
        <f t="shared" si="131"/>
        <v>41135.175694444442</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8">
        <f t="shared" si="128"/>
        <v>1.06525</v>
      </c>
      <c r="P2111">
        <f t="shared" si="129"/>
        <v>106.53</v>
      </c>
      <c r="Q2111" t="s">
        <v>8326</v>
      </c>
      <c r="R2111" t="s">
        <v>8330</v>
      </c>
      <c r="S2111" s="13">
        <f t="shared" si="130"/>
        <v>42190.708530092597</v>
      </c>
      <c r="T2111" s="13">
        <f t="shared" si="131"/>
        <v>42160.708530092597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8">
        <f t="shared" si="128"/>
        <v>1.0035000000000001</v>
      </c>
      <c r="P2112">
        <f t="shared" si="129"/>
        <v>52.82</v>
      </c>
      <c r="Q2112" t="s">
        <v>8326</v>
      </c>
      <c r="R2112" t="s">
        <v>8330</v>
      </c>
      <c r="S2112" s="13">
        <f t="shared" si="130"/>
        <v>41787.207638888889</v>
      </c>
      <c r="T2112" s="13">
        <f t="shared" si="131"/>
        <v>41759.670937499999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8">
        <f t="shared" si="128"/>
        <v>1.0649999999999999</v>
      </c>
      <c r="P2113">
        <f t="shared" si="129"/>
        <v>54.62</v>
      </c>
      <c r="Q2113" t="s">
        <v>8326</v>
      </c>
      <c r="R2113" t="s">
        <v>8330</v>
      </c>
      <c r="S2113" s="13">
        <f t="shared" si="130"/>
        <v>40770.041666666664</v>
      </c>
      <c r="T2113" s="13">
        <f t="shared" si="131"/>
        <v>40703.197048611109</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8">
        <f t="shared" si="128"/>
        <v>1</v>
      </c>
      <c r="P2114">
        <f t="shared" si="129"/>
        <v>27.27</v>
      </c>
      <c r="Q2114" t="s">
        <v>8326</v>
      </c>
      <c r="R2114" t="s">
        <v>8330</v>
      </c>
      <c r="S2114" s="13">
        <f t="shared" si="130"/>
        <v>41379.928159722222</v>
      </c>
      <c r="T2114" s="13">
        <f t="shared" si="131"/>
        <v>41365.928159722222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8">
        <f t="shared" ref="O2115:O2178" si="132">E2115/D2115</f>
        <v>1.0485714285714285</v>
      </c>
      <c r="P2115">
        <f t="shared" ref="P2115:P2178" si="133">ROUND((E2115/L2115),2)</f>
        <v>68.599999999999994</v>
      </c>
      <c r="Q2115" t="s">
        <v>8326</v>
      </c>
      <c r="R2115" t="s">
        <v>8330</v>
      </c>
      <c r="S2115" s="13">
        <f t="shared" ref="S2115:S2178" si="134">(((I2115/60)/60)/24)+DATE(1970,1,1)</f>
        <v>41905.86546296296</v>
      </c>
      <c r="T2115" s="13">
        <f t="shared" ref="T2115:T2178" si="135">(((J2115/60)/60)/24)+DATE(1970,1,1)</f>
        <v>41870.86546296296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8">
        <f t="shared" si="132"/>
        <v>1.0469999999999999</v>
      </c>
      <c r="P2116">
        <f t="shared" si="133"/>
        <v>35.61</v>
      </c>
      <c r="Q2116" t="s">
        <v>8326</v>
      </c>
      <c r="R2116" t="s">
        <v>8330</v>
      </c>
      <c r="S2116" s="13">
        <f t="shared" si="134"/>
        <v>40521.207638888889</v>
      </c>
      <c r="T2116" s="13">
        <f t="shared" si="135"/>
        <v>40458.815625000003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8">
        <f t="shared" si="132"/>
        <v>2.2566666666666668</v>
      </c>
      <c r="P2117">
        <f t="shared" si="133"/>
        <v>94.03</v>
      </c>
      <c r="Q2117" t="s">
        <v>8326</v>
      </c>
      <c r="R2117" t="s">
        <v>8330</v>
      </c>
      <c r="S2117" s="13">
        <f t="shared" si="134"/>
        <v>40594.081030092595</v>
      </c>
      <c r="T2117" s="13">
        <f t="shared" si="135"/>
        <v>40564.081030092595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8">
        <f t="shared" si="132"/>
        <v>1.0090416666666666</v>
      </c>
      <c r="P2118">
        <f t="shared" si="133"/>
        <v>526.46</v>
      </c>
      <c r="Q2118" t="s">
        <v>8326</v>
      </c>
      <c r="R2118" t="s">
        <v>8330</v>
      </c>
      <c r="S2118" s="13">
        <f t="shared" si="134"/>
        <v>41184.777812500004</v>
      </c>
      <c r="T2118" s="13">
        <f t="shared" si="135"/>
        <v>41136.777812500004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8">
        <f t="shared" si="132"/>
        <v>1.4775</v>
      </c>
      <c r="P2119">
        <f t="shared" si="133"/>
        <v>50.66</v>
      </c>
      <c r="Q2119" t="s">
        <v>8326</v>
      </c>
      <c r="R2119" t="s">
        <v>8330</v>
      </c>
      <c r="S2119" s="13">
        <f t="shared" si="134"/>
        <v>42304.207638888889</v>
      </c>
      <c r="T2119" s="13">
        <f t="shared" si="135"/>
        <v>42290.059594907405</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8">
        <f t="shared" si="132"/>
        <v>1.3461099999999999</v>
      </c>
      <c r="P2120">
        <f t="shared" si="133"/>
        <v>79.180000000000007</v>
      </c>
      <c r="Q2120" t="s">
        <v>8326</v>
      </c>
      <c r="R2120" t="s">
        <v>8330</v>
      </c>
      <c r="S2120" s="13">
        <f t="shared" si="134"/>
        <v>40748.839537037034</v>
      </c>
      <c r="T2120" s="13">
        <f t="shared" si="135"/>
        <v>40718.839537037034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8">
        <f t="shared" si="132"/>
        <v>1.0075000000000001</v>
      </c>
      <c r="P2121">
        <f t="shared" si="133"/>
        <v>91.59</v>
      </c>
      <c r="Q2121" t="s">
        <v>8326</v>
      </c>
      <c r="R2121" t="s">
        <v>8330</v>
      </c>
      <c r="S2121" s="13">
        <f t="shared" si="134"/>
        <v>41137.130150462966</v>
      </c>
      <c r="T2121" s="13">
        <f t="shared" si="135"/>
        <v>41107.130150462966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8">
        <f t="shared" si="132"/>
        <v>1.00880375</v>
      </c>
      <c r="P2122">
        <f t="shared" si="133"/>
        <v>116.96</v>
      </c>
      <c r="Q2122" t="s">
        <v>8326</v>
      </c>
      <c r="R2122" t="s">
        <v>8330</v>
      </c>
      <c r="S2122" s="13">
        <f t="shared" si="134"/>
        <v>41640.964537037034</v>
      </c>
      <c r="T2122" s="13">
        <f t="shared" si="135"/>
        <v>41591.964537037034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8">
        <f t="shared" si="132"/>
        <v>5.6800000000000002E-3</v>
      </c>
      <c r="P2123">
        <f t="shared" si="133"/>
        <v>28.4</v>
      </c>
      <c r="Q2123" t="s">
        <v>8334</v>
      </c>
      <c r="R2123" t="s">
        <v>8335</v>
      </c>
      <c r="S2123" s="13">
        <f t="shared" si="134"/>
        <v>42746.7424537037</v>
      </c>
      <c r="T2123" s="13">
        <f t="shared" si="135"/>
        <v>42716.7424537037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8">
        <f t="shared" si="132"/>
        <v>3.875E-3</v>
      </c>
      <c r="P2124">
        <f t="shared" si="133"/>
        <v>103.33</v>
      </c>
      <c r="Q2124" t="s">
        <v>8334</v>
      </c>
      <c r="R2124" t="s">
        <v>8335</v>
      </c>
      <c r="S2124" s="13">
        <f t="shared" si="134"/>
        <v>42742.300567129627</v>
      </c>
      <c r="T2124" s="13">
        <f t="shared" si="135"/>
        <v>42712.300567129627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8">
        <f t="shared" si="132"/>
        <v>0.1</v>
      </c>
      <c r="P2125">
        <f t="shared" si="133"/>
        <v>10</v>
      </c>
      <c r="Q2125" t="s">
        <v>8334</v>
      </c>
      <c r="R2125" t="s">
        <v>8335</v>
      </c>
      <c r="S2125" s="13">
        <f t="shared" si="134"/>
        <v>40252.290972222225</v>
      </c>
      <c r="T2125" s="13">
        <f t="shared" si="135"/>
        <v>40198.424849537041</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8">
        <f t="shared" si="132"/>
        <v>0.10454545454545454</v>
      </c>
      <c r="P2126">
        <f t="shared" si="133"/>
        <v>23</v>
      </c>
      <c r="Q2126" t="s">
        <v>8334</v>
      </c>
      <c r="R2126" t="s">
        <v>8335</v>
      </c>
      <c r="S2126" s="13">
        <f t="shared" si="134"/>
        <v>40512.208333333336</v>
      </c>
      <c r="T2126" s="13">
        <f t="shared" si="135"/>
        <v>40464.028182870366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8">
        <f t="shared" si="132"/>
        <v>1.4200000000000001E-2</v>
      </c>
      <c r="P2127">
        <f t="shared" si="133"/>
        <v>31.56</v>
      </c>
      <c r="Q2127" t="s">
        <v>8334</v>
      </c>
      <c r="R2127" t="s">
        <v>8335</v>
      </c>
      <c r="S2127" s="13">
        <f t="shared" si="134"/>
        <v>42221.023530092592</v>
      </c>
      <c r="T2127" s="13">
        <f t="shared" si="135"/>
        <v>42191.023530092592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8">
        <f t="shared" si="132"/>
        <v>5.0000000000000001E-4</v>
      </c>
      <c r="P2128">
        <f t="shared" si="133"/>
        <v>5</v>
      </c>
      <c r="Q2128" t="s">
        <v>8334</v>
      </c>
      <c r="R2128" t="s">
        <v>8335</v>
      </c>
      <c r="S2128" s="13">
        <f t="shared" si="134"/>
        <v>41981.973229166666</v>
      </c>
      <c r="T2128" s="13">
        <f t="shared" si="135"/>
        <v>41951.973229166666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8">
        <f t="shared" si="132"/>
        <v>0.28842857142857142</v>
      </c>
      <c r="P2129">
        <f t="shared" si="133"/>
        <v>34.22</v>
      </c>
      <c r="Q2129" t="s">
        <v>8334</v>
      </c>
      <c r="R2129" t="s">
        <v>8335</v>
      </c>
      <c r="S2129" s="13">
        <f t="shared" si="134"/>
        <v>42075.463692129633</v>
      </c>
      <c r="T2129" s="13">
        <f t="shared" si="135"/>
        <v>42045.50535879629</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8">
        <f t="shared" si="132"/>
        <v>1.6666666666666668E-3</v>
      </c>
      <c r="P2130">
        <f t="shared" si="133"/>
        <v>25</v>
      </c>
      <c r="Q2130" t="s">
        <v>8334</v>
      </c>
      <c r="R2130" t="s">
        <v>8335</v>
      </c>
      <c r="S2130" s="13">
        <f t="shared" si="134"/>
        <v>41903.772789351853</v>
      </c>
      <c r="T2130" s="13">
        <f t="shared" si="135"/>
        <v>41843.772789351853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8">
        <f t="shared" si="132"/>
        <v>0.11799999999999999</v>
      </c>
      <c r="P2131">
        <f t="shared" si="133"/>
        <v>19.670000000000002</v>
      </c>
      <c r="Q2131" t="s">
        <v>8334</v>
      </c>
      <c r="R2131" t="s">
        <v>8335</v>
      </c>
      <c r="S2131" s="13">
        <f t="shared" si="134"/>
        <v>42439.024305555555</v>
      </c>
      <c r="T2131" s="13">
        <f t="shared" si="135"/>
        <v>42409.024305555555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8">
        <f t="shared" si="132"/>
        <v>2.0238095238095236E-3</v>
      </c>
      <c r="P2132">
        <f t="shared" si="133"/>
        <v>21.25</v>
      </c>
      <c r="Q2132" t="s">
        <v>8334</v>
      </c>
      <c r="R2132" t="s">
        <v>8335</v>
      </c>
      <c r="S2132" s="13">
        <f t="shared" si="134"/>
        <v>41867.086377314816</v>
      </c>
      <c r="T2132" s="13">
        <f t="shared" si="135"/>
        <v>41832.086377314816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8">
        <f t="shared" si="132"/>
        <v>0.05</v>
      </c>
      <c r="P2133">
        <f t="shared" si="133"/>
        <v>8.33</v>
      </c>
      <c r="Q2133" t="s">
        <v>8334</v>
      </c>
      <c r="R2133" t="s">
        <v>8335</v>
      </c>
      <c r="S2133" s="13">
        <f t="shared" si="134"/>
        <v>42197.207071759258</v>
      </c>
      <c r="T2133" s="13">
        <f t="shared" si="135"/>
        <v>42167.207071759258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8">
        <f t="shared" si="132"/>
        <v>2.1129899999999997E-2</v>
      </c>
      <c r="P2134">
        <f t="shared" si="133"/>
        <v>21.34</v>
      </c>
      <c r="Q2134" t="s">
        <v>8334</v>
      </c>
      <c r="R2134" t="s">
        <v>8335</v>
      </c>
      <c r="S2134" s="13">
        <f t="shared" si="134"/>
        <v>41673.487175925926</v>
      </c>
      <c r="T2134" s="13">
        <f t="shared" si="135"/>
        <v>41643.487175925926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8">
        <f t="shared" si="132"/>
        <v>1.6E-2</v>
      </c>
      <c r="P2135">
        <f t="shared" si="133"/>
        <v>5.33</v>
      </c>
      <c r="Q2135" t="s">
        <v>8334</v>
      </c>
      <c r="R2135" t="s">
        <v>8335</v>
      </c>
      <c r="S2135" s="13">
        <f t="shared" si="134"/>
        <v>40657.290972222225</v>
      </c>
      <c r="T2135" s="13">
        <f t="shared" si="135"/>
        <v>40619.097210648149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8">
        <f t="shared" si="132"/>
        <v>1.7333333333333333E-2</v>
      </c>
      <c r="P2136">
        <f t="shared" si="133"/>
        <v>34.67</v>
      </c>
      <c r="Q2136" t="s">
        <v>8334</v>
      </c>
      <c r="R2136" t="s">
        <v>8335</v>
      </c>
      <c r="S2136" s="13">
        <f t="shared" si="134"/>
        <v>41391.886469907404</v>
      </c>
      <c r="T2136" s="13">
        <f t="shared" si="135"/>
        <v>41361.886469907404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8">
        <f t="shared" si="132"/>
        <v>9.5600000000000004E-2</v>
      </c>
      <c r="P2137">
        <f t="shared" si="133"/>
        <v>21.73</v>
      </c>
      <c r="Q2137" t="s">
        <v>8334</v>
      </c>
      <c r="R2137" t="s">
        <v>8335</v>
      </c>
      <c r="S2137" s="13">
        <f t="shared" si="134"/>
        <v>41186.963344907403</v>
      </c>
      <c r="T2137" s="13">
        <f t="shared" si="135"/>
        <v>41156.963344907403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8">
        <f t="shared" si="132"/>
        <v>5.9612499999999998E-4</v>
      </c>
      <c r="P2138">
        <f t="shared" si="133"/>
        <v>11.92</v>
      </c>
      <c r="Q2138" t="s">
        <v>8334</v>
      </c>
      <c r="R2138" t="s">
        <v>8335</v>
      </c>
      <c r="S2138" s="13">
        <f t="shared" si="134"/>
        <v>41566.509097222224</v>
      </c>
      <c r="T2138" s="13">
        <f t="shared" si="135"/>
        <v>41536.509097222224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8">
        <f t="shared" si="132"/>
        <v>0.28405999999999998</v>
      </c>
      <c r="P2139">
        <f t="shared" si="133"/>
        <v>26.6</v>
      </c>
      <c r="Q2139" t="s">
        <v>8334</v>
      </c>
      <c r="R2139" t="s">
        <v>8335</v>
      </c>
      <c r="S2139" s="13">
        <f t="shared" si="134"/>
        <v>41978.771168981482</v>
      </c>
      <c r="T2139" s="13">
        <f t="shared" si="135"/>
        <v>41948.771168981482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8">
        <f t="shared" si="132"/>
        <v>0.128</v>
      </c>
      <c r="P2140">
        <f t="shared" si="133"/>
        <v>10.67</v>
      </c>
      <c r="Q2140" t="s">
        <v>8334</v>
      </c>
      <c r="R2140" t="s">
        <v>8335</v>
      </c>
      <c r="S2140" s="13">
        <f t="shared" si="134"/>
        <v>41587.054849537039</v>
      </c>
      <c r="T2140" s="13">
        <f t="shared" si="135"/>
        <v>41557.013182870374</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8">
        <f t="shared" si="132"/>
        <v>5.4199999999999998E-2</v>
      </c>
      <c r="P2141">
        <f t="shared" si="133"/>
        <v>29.04</v>
      </c>
      <c r="Q2141" t="s">
        <v>8334</v>
      </c>
      <c r="R2141" t="s">
        <v>8335</v>
      </c>
      <c r="S2141" s="13">
        <f t="shared" si="134"/>
        <v>42677.750092592592</v>
      </c>
      <c r="T2141" s="13">
        <f t="shared" si="135"/>
        <v>42647.750092592592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8">
        <f t="shared" si="132"/>
        <v>1.1199999999999999E-3</v>
      </c>
      <c r="P2142">
        <f t="shared" si="133"/>
        <v>50.91</v>
      </c>
      <c r="Q2142" t="s">
        <v>8334</v>
      </c>
      <c r="R2142" t="s">
        <v>8335</v>
      </c>
      <c r="S2142" s="13">
        <f t="shared" si="134"/>
        <v>41285.833611111113</v>
      </c>
      <c r="T2142" s="13">
        <f t="shared" si="135"/>
        <v>41255.833611111113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8">
        <f t="shared" si="132"/>
        <v>0</v>
      </c>
      <c r="P2143" t="e">
        <f t="shared" si="133"/>
        <v>#DIV/0!</v>
      </c>
      <c r="Q2143" t="s">
        <v>8334</v>
      </c>
      <c r="R2143" t="s">
        <v>8335</v>
      </c>
      <c r="S2143" s="13">
        <f t="shared" si="134"/>
        <v>41957.277303240742</v>
      </c>
      <c r="T2143" s="13">
        <f t="shared" si="135"/>
        <v>41927.235636574071</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8">
        <f t="shared" si="132"/>
        <v>5.7238095238095241E-2</v>
      </c>
      <c r="P2144">
        <f t="shared" si="133"/>
        <v>50.08</v>
      </c>
      <c r="Q2144" t="s">
        <v>8334</v>
      </c>
      <c r="R2144" t="s">
        <v>8335</v>
      </c>
      <c r="S2144" s="13">
        <f t="shared" si="134"/>
        <v>42368.701504629629</v>
      </c>
      <c r="T2144" s="13">
        <f t="shared" si="135"/>
        <v>42340.701504629629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8">
        <f t="shared" si="132"/>
        <v>0.1125</v>
      </c>
      <c r="P2145">
        <f t="shared" si="133"/>
        <v>45</v>
      </c>
      <c r="Q2145" t="s">
        <v>8334</v>
      </c>
      <c r="R2145" t="s">
        <v>8335</v>
      </c>
      <c r="S2145" s="13">
        <f t="shared" si="134"/>
        <v>40380.791666666664</v>
      </c>
      <c r="T2145" s="13">
        <f t="shared" si="135"/>
        <v>40332.886712962965</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8">
        <f t="shared" si="132"/>
        <v>1.7098591549295775E-2</v>
      </c>
      <c r="P2146">
        <f t="shared" si="133"/>
        <v>25.29</v>
      </c>
      <c r="Q2146" t="s">
        <v>8334</v>
      </c>
      <c r="R2146" t="s">
        <v>8335</v>
      </c>
      <c r="S2146" s="13">
        <f t="shared" si="134"/>
        <v>41531.546759259261</v>
      </c>
      <c r="T2146" s="13">
        <f t="shared" si="135"/>
        <v>41499.546759259261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8">
        <f t="shared" si="132"/>
        <v>0.30433333333333334</v>
      </c>
      <c r="P2147">
        <f t="shared" si="133"/>
        <v>51.29</v>
      </c>
      <c r="Q2147" t="s">
        <v>8334</v>
      </c>
      <c r="R2147" t="s">
        <v>8335</v>
      </c>
      <c r="S2147" s="13">
        <f t="shared" si="134"/>
        <v>41605.279097222221</v>
      </c>
      <c r="T2147" s="13">
        <f t="shared" si="135"/>
        <v>41575.237430555557</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8">
        <f t="shared" si="132"/>
        <v>2.0000000000000001E-4</v>
      </c>
      <c r="P2148">
        <f t="shared" si="133"/>
        <v>1</v>
      </c>
      <c r="Q2148" t="s">
        <v>8334</v>
      </c>
      <c r="R2148" t="s">
        <v>8335</v>
      </c>
      <c r="S2148" s="13">
        <f t="shared" si="134"/>
        <v>42411.679513888885</v>
      </c>
      <c r="T2148" s="13">
        <f t="shared" si="135"/>
        <v>42397.679513888885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8">
        <f t="shared" si="132"/>
        <v>6.9641025641025639E-3</v>
      </c>
      <c r="P2149">
        <f t="shared" si="133"/>
        <v>49.38</v>
      </c>
      <c r="Q2149" t="s">
        <v>8334</v>
      </c>
      <c r="R2149" t="s">
        <v>8335</v>
      </c>
      <c r="S2149" s="13">
        <f t="shared" si="134"/>
        <v>41959.337361111116</v>
      </c>
      <c r="T2149" s="13">
        <f t="shared" si="135"/>
        <v>41927.295694444445</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8">
        <f t="shared" si="132"/>
        <v>0.02</v>
      </c>
      <c r="P2150">
        <f t="shared" si="133"/>
        <v>1</v>
      </c>
      <c r="Q2150" t="s">
        <v>8334</v>
      </c>
      <c r="R2150" t="s">
        <v>8335</v>
      </c>
      <c r="S2150" s="13">
        <f t="shared" si="134"/>
        <v>42096.691921296297</v>
      </c>
      <c r="T2150" s="13">
        <f t="shared" si="135"/>
        <v>42066.733587962968</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8">
        <f t="shared" si="132"/>
        <v>0</v>
      </c>
      <c r="P2151" t="e">
        <f t="shared" si="133"/>
        <v>#DIV/0!</v>
      </c>
      <c r="Q2151" t="s">
        <v>8334</v>
      </c>
      <c r="R2151" t="s">
        <v>8335</v>
      </c>
      <c r="S2151" s="13">
        <f t="shared" si="134"/>
        <v>40390</v>
      </c>
      <c r="T2151" s="13">
        <f t="shared" si="135"/>
        <v>40355.024953703702</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8">
        <f t="shared" si="132"/>
        <v>8.0999999999999996E-3</v>
      </c>
      <c r="P2152">
        <f t="shared" si="133"/>
        <v>101.25</v>
      </c>
      <c r="Q2152" t="s">
        <v>8334</v>
      </c>
      <c r="R2152" t="s">
        <v>8335</v>
      </c>
      <c r="S2152" s="13">
        <f t="shared" si="134"/>
        <v>42564.284710648149</v>
      </c>
      <c r="T2152" s="13">
        <f t="shared" si="135"/>
        <v>42534.284710648149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8">
        <f t="shared" si="132"/>
        <v>2.6222222222222224E-3</v>
      </c>
      <c r="P2153">
        <f t="shared" si="133"/>
        <v>19.670000000000002</v>
      </c>
      <c r="Q2153" t="s">
        <v>8334</v>
      </c>
      <c r="R2153" t="s">
        <v>8335</v>
      </c>
      <c r="S2153" s="13">
        <f t="shared" si="134"/>
        <v>42550.847384259265</v>
      </c>
      <c r="T2153" s="13">
        <f t="shared" si="135"/>
        <v>42520.847384259265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8">
        <f t="shared" si="132"/>
        <v>1.6666666666666668E-3</v>
      </c>
      <c r="P2154">
        <f t="shared" si="133"/>
        <v>12.5</v>
      </c>
      <c r="Q2154" t="s">
        <v>8334</v>
      </c>
      <c r="R2154" t="s">
        <v>8335</v>
      </c>
      <c r="S2154" s="13">
        <f t="shared" si="134"/>
        <v>41713.790613425925</v>
      </c>
      <c r="T2154" s="13">
        <f t="shared" si="135"/>
        <v>41683.832280092596</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8">
        <f t="shared" si="132"/>
        <v>9.1244548809124457E-5</v>
      </c>
      <c r="P2155">
        <f t="shared" si="133"/>
        <v>8.5</v>
      </c>
      <c r="Q2155" t="s">
        <v>8334</v>
      </c>
      <c r="R2155" t="s">
        <v>8335</v>
      </c>
      <c r="S2155" s="13">
        <f t="shared" si="134"/>
        <v>42014.332638888889</v>
      </c>
      <c r="T2155" s="13">
        <f t="shared" si="135"/>
        <v>41974.911087962959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8">
        <f t="shared" si="132"/>
        <v>8.0000000000000002E-3</v>
      </c>
      <c r="P2156">
        <f t="shared" si="133"/>
        <v>1</v>
      </c>
      <c r="Q2156" t="s">
        <v>8334</v>
      </c>
      <c r="R2156" t="s">
        <v>8335</v>
      </c>
      <c r="S2156" s="13">
        <f t="shared" si="134"/>
        <v>41667.632256944446</v>
      </c>
      <c r="T2156" s="13">
        <f t="shared" si="135"/>
        <v>41647.632256944446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8">
        <f t="shared" si="132"/>
        <v>2.3E-2</v>
      </c>
      <c r="P2157">
        <f t="shared" si="133"/>
        <v>23</v>
      </c>
      <c r="Q2157" t="s">
        <v>8334</v>
      </c>
      <c r="R2157" t="s">
        <v>8335</v>
      </c>
      <c r="S2157" s="13">
        <f t="shared" si="134"/>
        <v>42460.70584490741</v>
      </c>
      <c r="T2157" s="13">
        <f t="shared" si="135"/>
        <v>42430.747511574074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8">
        <f t="shared" si="132"/>
        <v>2.6660714285714284E-2</v>
      </c>
      <c r="P2158">
        <f t="shared" si="133"/>
        <v>17.989999999999998</v>
      </c>
      <c r="Q2158" t="s">
        <v>8334</v>
      </c>
      <c r="R2158" t="s">
        <v>8335</v>
      </c>
      <c r="S2158" s="13">
        <f t="shared" si="134"/>
        <v>41533.85423611111</v>
      </c>
      <c r="T2158" s="13">
        <f t="shared" si="135"/>
        <v>41488.85423611111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8">
        <f t="shared" si="132"/>
        <v>0.28192</v>
      </c>
      <c r="P2159">
        <f t="shared" si="133"/>
        <v>370.95</v>
      </c>
      <c r="Q2159" t="s">
        <v>8334</v>
      </c>
      <c r="R2159" t="s">
        <v>8335</v>
      </c>
      <c r="S2159" s="13">
        <f t="shared" si="134"/>
        <v>42727.332638888889</v>
      </c>
      <c r="T2159" s="13">
        <f t="shared" si="135"/>
        <v>42694.98128472222</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8">
        <f t="shared" si="132"/>
        <v>6.5900366666666668E-2</v>
      </c>
      <c r="P2160">
        <f t="shared" si="133"/>
        <v>63.57</v>
      </c>
      <c r="Q2160" t="s">
        <v>8334</v>
      </c>
      <c r="R2160" t="s">
        <v>8335</v>
      </c>
      <c r="S2160" s="13">
        <f t="shared" si="134"/>
        <v>41309.853865740741</v>
      </c>
      <c r="T2160" s="13">
        <f t="shared" si="135"/>
        <v>41264.853865740741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8">
        <f t="shared" si="132"/>
        <v>7.2222222222222219E-3</v>
      </c>
      <c r="P2161">
        <f t="shared" si="133"/>
        <v>13</v>
      </c>
      <c r="Q2161" t="s">
        <v>8334</v>
      </c>
      <c r="R2161" t="s">
        <v>8335</v>
      </c>
      <c r="S2161" s="13">
        <f t="shared" si="134"/>
        <v>40740.731180555551</v>
      </c>
      <c r="T2161" s="13">
        <f t="shared" si="135"/>
        <v>40710.731180555551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8">
        <f t="shared" si="132"/>
        <v>8.5000000000000006E-3</v>
      </c>
      <c r="P2162">
        <f t="shared" si="133"/>
        <v>5.31</v>
      </c>
      <c r="Q2162" t="s">
        <v>8334</v>
      </c>
      <c r="R2162" t="s">
        <v>8335</v>
      </c>
      <c r="S2162" s="13">
        <f t="shared" si="134"/>
        <v>41048.711863425924</v>
      </c>
      <c r="T2162" s="13">
        <f t="shared" si="135"/>
        <v>41018.711863425924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8">
        <f t="shared" si="132"/>
        <v>1.1575</v>
      </c>
      <c r="P2163">
        <f t="shared" si="133"/>
        <v>35.619999999999997</v>
      </c>
      <c r="Q2163" t="s">
        <v>8326</v>
      </c>
      <c r="R2163" t="s">
        <v>8327</v>
      </c>
      <c r="S2163" s="13">
        <f t="shared" si="134"/>
        <v>42270.852534722217</v>
      </c>
      <c r="T2163" s="13">
        <f t="shared" si="135"/>
        <v>42240.852534722217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8">
        <f t="shared" si="132"/>
        <v>1.1226666666666667</v>
      </c>
      <c r="P2164">
        <f t="shared" si="133"/>
        <v>87.1</v>
      </c>
      <c r="Q2164" t="s">
        <v>8326</v>
      </c>
      <c r="R2164" t="s">
        <v>8327</v>
      </c>
      <c r="S2164" s="13">
        <f t="shared" si="134"/>
        <v>41844.766099537039</v>
      </c>
      <c r="T2164" s="13">
        <f t="shared" si="135"/>
        <v>41813.766099537039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8">
        <f t="shared" si="132"/>
        <v>1.3220000000000001</v>
      </c>
      <c r="P2165">
        <f t="shared" si="133"/>
        <v>75.11</v>
      </c>
      <c r="Q2165" t="s">
        <v>8326</v>
      </c>
      <c r="R2165" t="s">
        <v>8327</v>
      </c>
      <c r="S2165" s="13">
        <f t="shared" si="134"/>
        <v>42163.159722222219</v>
      </c>
      <c r="T2165" s="13">
        <f t="shared" si="135"/>
        <v>42111.899537037039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8">
        <f t="shared" si="132"/>
        <v>1.0263636363636364</v>
      </c>
      <c r="P2166">
        <f t="shared" si="133"/>
        <v>68.010000000000005</v>
      </c>
      <c r="Q2166" t="s">
        <v>8326</v>
      </c>
      <c r="R2166" t="s">
        <v>8327</v>
      </c>
      <c r="S2166" s="13">
        <f t="shared" si="134"/>
        <v>42546.165972222225</v>
      </c>
      <c r="T2166" s="13">
        <f t="shared" si="135"/>
        <v>42515.71775462963</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8">
        <f t="shared" si="132"/>
        <v>1.3864000000000001</v>
      </c>
      <c r="P2167">
        <f t="shared" si="133"/>
        <v>29.62</v>
      </c>
      <c r="Q2167" t="s">
        <v>8326</v>
      </c>
      <c r="R2167" t="s">
        <v>8327</v>
      </c>
      <c r="S2167" s="13">
        <f t="shared" si="134"/>
        <v>42468.625405092593</v>
      </c>
      <c r="T2167" s="13">
        <f t="shared" si="135"/>
        <v>42438.667071759264</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8">
        <f t="shared" si="132"/>
        <v>1.466</v>
      </c>
      <c r="P2168">
        <f t="shared" si="133"/>
        <v>91.63</v>
      </c>
      <c r="Q2168" t="s">
        <v>8326</v>
      </c>
      <c r="R2168" t="s">
        <v>8327</v>
      </c>
      <c r="S2168" s="13">
        <f t="shared" si="134"/>
        <v>41978.879837962959</v>
      </c>
      <c r="T2168" s="13">
        <f t="shared" si="135"/>
        <v>41933.838171296295</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8">
        <f t="shared" si="132"/>
        <v>1.2</v>
      </c>
      <c r="P2169">
        <f t="shared" si="133"/>
        <v>22.5</v>
      </c>
      <c r="Q2169" t="s">
        <v>8326</v>
      </c>
      <c r="R2169" t="s">
        <v>8327</v>
      </c>
      <c r="S2169" s="13">
        <f t="shared" si="134"/>
        <v>41167.066400462965</v>
      </c>
      <c r="T2169" s="13">
        <f t="shared" si="135"/>
        <v>41153.066400462965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8">
        <f t="shared" si="132"/>
        <v>1.215816111111111</v>
      </c>
      <c r="P2170">
        <f t="shared" si="133"/>
        <v>64.37</v>
      </c>
      <c r="Q2170" t="s">
        <v>8326</v>
      </c>
      <c r="R2170" t="s">
        <v>8327</v>
      </c>
      <c r="S2170" s="13">
        <f t="shared" si="134"/>
        <v>42776.208333333328</v>
      </c>
      <c r="T2170" s="13">
        <f t="shared" si="135"/>
        <v>42745.600243055553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8">
        <f t="shared" si="132"/>
        <v>1</v>
      </c>
      <c r="P2171">
        <f t="shared" si="133"/>
        <v>21.86</v>
      </c>
      <c r="Q2171" t="s">
        <v>8326</v>
      </c>
      <c r="R2171" t="s">
        <v>8327</v>
      </c>
      <c r="S2171" s="13">
        <f t="shared" si="134"/>
        <v>42796.700821759259</v>
      </c>
      <c r="T2171" s="13">
        <f t="shared" si="135"/>
        <v>42793.700821759259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8">
        <f t="shared" si="132"/>
        <v>1.8085714285714285</v>
      </c>
      <c r="P2172">
        <f t="shared" si="133"/>
        <v>33.32</v>
      </c>
      <c r="Q2172" t="s">
        <v>8326</v>
      </c>
      <c r="R2172" t="s">
        <v>8327</v>
      </c>
      <c r="S2172" s="13">
        <f t="shared" si="134"/>
        <v>42238.750254629631</v>
      </c>
      <c r="T2172" s="13">
        <f t="shared" si="135"/>
        <v>42198.750254629631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8">
        <f t="shared" si="132"/>
        <v>1.0607500000000001</v>
      </c>
      <c r="P2173">
        <f t="shared" si="133"/>
        <v>90.28</v>
      </c>
      <c r="Q2173" t="s">
        <v>8326</v>
      </c>
      <c r="R2173" t="s">
        <v>8327</v>
      </c>
      <c r="S2173" s="13">
        <f t="shared" si="134"/>
        <v>42177.208333333328</v>
      </c>
      <c r="T2173" s="13">
        <f t="shared" si="135"/>
        <v>42141.95711805555</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8">
        <f t="shared" si="132"/>
        <v>1</v>
      </c>
      <c r="P2174">
        <f t="shared" si="133"/>
        <v>76.92</v>
      </c>
      <c r="Q2174" t="s">
        <v>8326</v>
      </c>
      <c r="R2174" t="s">
        <v>8327</v>
      </c>
      <c r="S2174" s="13">
        <f t="shared" si="134"/>
        <v>42112.580092592587</v>
      </c>
      <c r="T2174" s="13">
        <f t="shared" si="135"/>
        <v>42082.580092592587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8">
        <f t="shared" si="132"/>
        <v>1.2692857142857144</v>
      </c>
      <c r="P2175">
        <f t="shared" si="133"/>
        <v>59.23</v>
      </c>
      <c r="Q2175" t="s">
        <v>8326</v>
      </c>
      <c r="R2175" t="s">
        <v>8327</v>
      </c>
      <c r="S2175" s="13">
        <f t="shared" si="134"/>
        <v>41527.165972222225</v>
      </c>
      <c r="T2175" s="13">
        <f t="shared" si="135"/>
        <v>41495.692627314813</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8">
        <f t="shared" si="132"/>
        <v>1.0297499999999999</v>
      </c>
      <c r="P2176">
        <f t="shared" si="133"/>
        <v>65.38</v>
      </c>
      <c r="Q2176" t="s">
        <v>8326</v>
      </c>
      <c r="R2176" t="s">
        <v>8327</v>
      </c>
      <c r="S2176" s="13">
        <f t="shared" si="134"/>
        <v>42495.542905092589</v>
      </c>
      <c r="T2176" s="13">
        <f t="shared" si="135"/>
        <v>42465.542905092589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8">
        <f t="shared" si="132"/>
        <v>2.5</v>
      </c>
      <c r="P2177">
        <f t="shared" si="133"/>
        <v>67.31</v>
      </c>
      <c r="Q2177" t="s">
        <v>8326</v>
      </c>
      <c r="R2177" t="s">
        <v>8327</v>
      </c>
      <c r="S2177" s="13">
        <f t="shared" si="134"/>
        <v>42572.009097222224</v>
      </c>
      <c r="T2177" s="13">
        <f t="shared" si="135"/>
        <v>42565.009097222224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8">
        <f t="shared" si="132"/>
        <v>1.2602</v>
      </c>
      <c r="P2178">
        <f t="shared" si="133"/>
        <v>88.75</v>
      </c>
      <c r="Q2178" t="s">
        <v>8326</v>
      </c>
      <c r="R2178" t="s">
        <v>8327</v>
      </c>
      <c r="S2178" s="13">
        <f t="shared" si="134"/>
        <v>42126.633206018523</v>
      </c>
      <c r="T2178" s="13">
        <f t="shared" si="135"/>
        <v>42096.633206018523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8">
        <f t="shared" ref="O2179:O2242" si="136">E2179/D2179</f>
        <v>1.0012000000000001</v>
      </c>
      <c r="P2179">
        <f t="shared" ref="P2179:P2242" si="137">ROUND((E2179/L2179),2)</f>
        <v>65.87</v>
      </c>
      <c r="Q2179" t="s">
        <v>8326</v>
      </c>
      <c r="R2179" t="s">
        <v>8327</v>
      </c>
      <c r="S2179" s="13">
        <f t="shared" ref="S2179:S2242" si="138">(((I2179/60)/60)/24)+DATE(1970,1,1)</f>
        <v>42527.250775462962</v>
      </c>
      <c r="T2179" s="13">
        <f t="shared" ref="T2179:T2242" si="139">(((J2179/60)/60)/24)+DATE(1970,1,1)</f>
        <v>42502.250775462962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8">
        <f t="shared" si="136"/>
        <v>1.3864000000000001</v>
      </c>
      <c r="P2180">
        <f t="shared" si="137"/>
        <v>40.35</v>
      </c>
      <c r="Q2180" t="s">
        <v>8326</v>
      </c>
      <c r="R2180" t="s">
        <v>8327</v>
      </c>
      <c r="S2180" s="13">
        <f t="shared" si="138"/>
        <v>42753.63653935185</v>
      </c>
      <c r="T2180" s="13">
        <f t="shared" si="139"/>
        <v>42723.63653935185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8">
        <f t="shared" si="136"/>
        <v>1.6140000000000001</v>
      </c>
      <c r="P2181">
        <f t="shared" si="137"/>
        <v>76.86</v>
      </c>
      <c r="Q2181" t="s">
        <v>8326</v>
      </c>
      <c r="R2181" t="s">
        <v>8327</v>
      </c>
      <c r="S2181" s="13">
        <f t="shared" si="138"/>
        <v>42105.171203703707</v>
      </c>
      <c r="T2181" s="13">
        <f t="shared" si="139"/>
        <v>42075.171203703707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8">
        <f t="shared" si="136"/>
        <v>1.071842</v>
      </c>
      <c r="P2182">
        <f t="shared" si="137"/>
        <v>68.709999999999994</v>
      </c>
      <c r="Q2182" t="s">
        <v>8326</v>
      </c>
      <c r="R2182" t="s">
        <v>8327</v>
      </c>
      <c r="S2182" s="13">
        <f t="shared" si="138"/>
        <v>42321.711435185185</v>
      </c>
      <c r="T2182" s="13">
        <f t="shared" si="139"/>
        <v>42279.669768518521</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8">
        <f t="shared" si="136"/>
        <v>1.5309999999999999</v>
      </c>
      <c r="P2183">
        <f t="shared" si="137"/>
        <v>57.77</v>
      </c>
      <c r="Q2183" t="s">
        <v>8334</v>
      </c>
      <c r="R2183" t="s">
        <v>8352</v>
      </c>
      <c r="S2183" s="13">
        <f t="shared" si="138"/>
        <v>42787.005243055552</v>
      </c>
      <c r="T2183" s="13">
        <f t="shared" si="139"/>
        <v>42773.005243055552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8">
        <f t="shared" si="136"/>
        <v>5.2416666666666663</v>
      </c>
      <c r="P2184">
        <f t="shared" si="137"/>
        <v>44.17</v>
      </c>
      <c r="Q2184" t="s">
        <v>8334</v>
      </c>
      <c r="R2184" t="s">
        <v>8352</v>
      </c>
      <c r="S2184" s="13">
        <f t="shared" si="138"/>
        <v>41914.900752314818</v>
      </c>
      <c r="T2184" s="13">
        <f t="shared" si="139"/>
        <v>41879.900752314818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8">
        <f t="shared" si="136"/>
        <v>4.8927777777777779</v>
      </c>
      <c r="P2185">
        <f t="shared" si="137"/>
        <v>31.57</v>
      </c>
      <c r="Q2185" t="s">
        <v>8334</v>
      </c>
      <c r="R2185" t="s">
        <v>8352</v>
      </c>
      <c r="S2185" s="13">
        <f t="shared" si="138"/>
        <v>42775.208333333328</v>
      </c>
      <c r="T2185" s="13">
        <f t="shared" si="139"/>
        <v>42745.365474537044</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8">
        <f t="shared" si="136"/>
        <v>2.8473999999999999</v>
      </c>
      <c r="P2186">
        <f t="shared" si="137"/>
        <v>107.05</v>
      </c>
      <c r="Q2186" t="s">
        <v>8334</v>
      </c>
      <c r="R2186" t="s">
        <v>8352</v>
      </c>
      <c r="S2186" s="13">
        <f t="shared" si="138"/>
        <v>42394.666666666672</v>
      </c>
      <c r="T2186" s="13">
        <f t="shared" si="139"/>
        <v>42380.690289351856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8">
        <f t="shared" si="136"/>
        <v>18.569700000000001</v>
      </c>
      <c r="P2187">
        <f t="shared" si="137"/>
        <v>149.03</v>
      </c>
      <c r="Q2187" t="s">
        <v>8334</v>
      </c>
      <c r="R2187" t="s">
        <v>8352</v>
      </c>
      <c r="S2187" s="13">
        <f t="shared" si="138"/>
        <v>41359.349988425929</v>
      </c>
      <c r="T2187" s="13">
        <f t="shared" si="139"/>
        <v>41319.349988425929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8">
        <f t="shared" si="136"/>
        <v>1.0967499999999999</v>
      </c>
      <c r="P2188">
        <f t="shared" si="137"/>
        <v>55.96</v>
      </c>
      <c r="Q2188" t="s">
        <v>8334</v>
      </c>
      <c r="R2188" t="s">
        <v>8352</v>
      </c>
      <c r="S2188" s="13">
        <f t="shared" si="138"/>
        <v>42620.083333333328</v>
      </c>
      <c r="T2188" s="13">
        <f t="shared" si="139"/>
        <v>42583.615081018521</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8">
        <f t="shared" si="136"/>
        <v>10.146425000000001</v>
      </c>
      <c r="P2189">
        <f t="shared" si="137"/>
        <v>56.97</v>
      </c>
      <c r="Q2189" t="s">
        <v>8334</v>
      </c>
      <c r="R2189" t="s">
        <v>8352</v>
      </c>
      <c r="S2189" s="13">
        <f t="shared" si="138"/>
        <v>42097.165972222225</v>
      </c>
      <c r="T2189" s="13">
        <f t="shared" si="139"/>
        <v>42068.209097222221</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8">
        <f t="shared" si="136"/>
        <v>4.1217692027666546</v>
      </c>
      <c r="P2190">
        <f t="shared" si="137"/>
        <v>44.06</v>
      </c>
      <c r="Q2190" t="s">
        <v>8334</v>
      </c>
      <c r="R2190" t="s">
        <v>8352</v>
      </c>
      <c r="S2190" s="13">
        <f t="shared" si="138"/>
        <v>42668.708333333328</v>
      </c>
      <c r="T2190" s="13">
        <f t="shared" si="139"/>
        <v>42633.586122685185</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8">
        <f t="shared" si="136"/>
        <v>5.0324999999999998</v>
      </c>
      <c r="P2191">
        <f t="shared" si="137"/>
        <v>68.63</v>
      </c>
      <c r="Q2191" t="s">
        <v>8334</v>
      </c>
      <c r="R2191" t="s">
        <v>8352</v>
      </c>
      <c r="S2191" s="13">
        <f t="shared" si="138"/>
        <v>42481.916666666672</v>
      </c>
      <c r="T2191" s="13">
        <f t="shared" si="139"/>
        <v>42467.788194444445</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8">
        <f t="shared" si="136"/>
        <v>1.8461052631578947</v>
      </c>
      <c r="P2192">
        <f t="shared" si="137"/>
        <v>65.319999999999993</v>
      </c>
      <c r="Q2192" t="s">
        <v>8334</v>
      </c>
      <c r="R2192" t="s">
        <v>8352</v>
      </c>
      <c r="S2192" s="13">
        <f t="shared" si="138"/>
        <v>42452.290972222225</v>
      </c>
      <c r="T2192" s="13">
        <f t="shared" si="139"/>
        <v>42417.625046296293</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8">
        <f t="shared" si="136"/>
        <v>1.1973333333333334</v>
      </c>
      <c r="P2193">
        <f t="shared" si="137"/>
        <v>35.92</v>
      </c>
      <c r="Q2193" t="s">
        <v>8334</v>
      </c>
      <c r="R2193" t="s">
        <v>8352</v>
      </c>
      <c r="S2193" s="13">
        <f t="shared" si="138"/>
        <v>42780.833645833336</v>
      </c>
      <c r="T2193" s="13">
        <f t="shared" si="139"/>
        <v>42768.833645833336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8">
        <f t="shared" si="136"/>
        <v>10.812401666666668</v>
      </c>
      <c r="P2194">
        <f t="shared" si="137"/>
        <v>40.07</v>
      </c>
      <c r="Q2194" t="s">
        <v>8334</v>
      </c>
      <c r="R2194" t="s">
        <v>8352</v>
      </c>
      <c r="S2194" s="13">
        <f t="shared" si="138"/>
        <v>42719.958333333328</v>
      </c>
      <c r="T2194" s="13">
        <f t="shared" si="139"/>
        <v>42691.8512037037</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8">
        <f t="shared" si="136"/>
        <v>4.5237333333333334</v>
      </c>
      <c r="P2195">
        <f t="shared" si="137"/>
        <v>75.650000000000006</v>
      </c>
      <c r="Q2195" t="s">
        <v>8334</v>
      </c>
      <c r="R2195" t="s">
        <v>8352</v>
      </c>
      <c r="S2195" s="13">
        <f t="shared" si="138"/>
        <v>42695.207638888889</v>
      </c>
      <c r="T2195" s="13">
        <f t="shared" si="139"/>
        <v>42664.405925925923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8">
        <f t="shared" si="136"/>
        <v>5.3737000000000004</v>
      </c>
      <c r="P2196">
        <f t="shared" si="137"/>
        <v>61.2</v>
      </c>
      <c r="Q2196" t="s">
        <v>8334</v>
      </c>
      <c r="R2196" t="s">
        <v>8352</v>
      </c>
      <c r="S2196" s="13">
        <f t="shared" si="138"/>
        <v>42455.716319444444</v>
      </c>
      <c r="T2196" s="13">
        <f t="shared" si="139"/>
        <v>42425.757986111115</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8">
        <f t="shared" si="136"/>
        <v>1.2032608695652174</v>
      </c>
      <c r="P2197">
        <f t="shared" si="137"/>
        <v>48.13</v>
      </c>
      <c r="Q2197" t="s">
        <v>8334</v>
      </c>
      <c r="R2197" t="s">
        <v>8352</v>
      </c>
      <c r="S2197" s="13">
        <f t="shared" si="138"/>
        <v>42227.771990740745</v>
      </c>
      <c r="T2197" s="13">
        <f t="shared" si="139"/>
        <v>42197.771990740745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8">
        <f t="shared" si="136"/>
        <v>1.1383571428571428</v>
      </c>
      <c r="P2198">
        <f t="shared" si="137"/>
        <v>68.11</v>
      </c>
      <c r="Q2198" t="s">
        <v>8334</v>
      </c>
      <c r="R2198" t="s">
        <v>8352</v>
      </c>
      <c r="S2198" s="13">
        <f t="shared" si="138"/>
        <v>42706.291666666672</v>
      </c>
      <c r="T2198" s="13">
        <f t="shared" si="139"/>
        <v>42675.487291666665</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8">
        <f t="shared" si="136"/>
        <v>9.5103109999999997</v>
      </c>
      <c r="P2199">
        <f t="shared" si="137"/>
        <v>65.89</v>
      </c>
      <c r="Q2199" t="s">
        <v>8334</v>
      </c>
      <c r="R2199" t="s">
        <v>8352</v>
      </c>
      <c r="S2199" s="13">
        <f t="shared" si="138"/>
        <v>42063.584016203706</v>
      </c>
      <c r="T2199" s="13">
        <f t="shared" si="139"/>
        <v>42033.584016203706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8">
        <f t="shared" si="136"/>
        <v>1.3289249999999999</v>
      </c>
      <c r="P2200">
        <f t="shared" si="137"/>
        <v>81.650000000000006</v>
      </c>
      <c r="Q2200" t="s">
        <v>8334</v>
      </c>
      <c r="R2200" t="s">
        <v>8352</v>
      </c>
      <c r="S2200" s="13">
        <f t="shared" si="138"/>
        <v>42322.555555555555</v>
      </c>
      <c r="T2200" s="13">
        <f t="shared" si="139"/>
        <v>42292.513888888891</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8">
        <f t="shared" si="136"/>
        <v>1.4697777777777778</v>
      </c>
      <c r="P2201">
        <f t="shared" si="137"/>
        <v>52.7</v>
      </c>
      <c r="Q2201" t="s">
        <v>8334</v>
      </c>
      <c r="R2201" t="s">
        <v>8352</v>
      </c>
      <c r="S2201" s="13">
        <f t="shared" si="138"/>
        <v>42292.416643518518</v>
      </c>
      <c r="T2201" s="13">
        <f t="shared" si="139"/>
        <v>42262.416643518518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8">
        <f t="shared" si="136"/>
        <v>5.4215</v>
      </c>
      <c r="P2202">
        <f t="shared" si="137"/>
        <v>41.23</v>
      </c>
      <c r="Q2202" t="s">
        <v>8334</v>
      </c>
      <c r="R2202" t="s">
        <v>8352</v>
      </c>
      <c r="S2202" s="13">
        <f t="shared" si="138"/>
        <v>42191.125</v>
      </c>
      <c r="T2202" s="13">
        <f t="shared" si="139"/>
        <v>42163.625787037032</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8">
        <f t="shared" si="136"/>
        <v>3.8271818181818182</v>
      </c>
      <c r="P2203">
        <f t="shared" si="137"/>
        <v>15.04</v>
      </c>
      <c r="Q2203" t="s">
        <v>8326</v>
      </c>
      <c r="R2203" t="s">
        <v>8331</v>
      </c>
      <c r="S2203" s="13">
        <f t="shared" si="138"/>
        <v>41290.846817129634</v>
      </c>
      <c r="T2203" s="13">
        <f t="shared" si="139"/>
        <v>41276.846817129634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8">
        <f t="shared" si="136"/>
        <v>7.0418124999999998</v>
      </c>
      <c r="P2204">
        <f t="shared" si="137"/>
        <v>39.07</v>
      </c>
      <c r="Q2204" t="s">
        <v>8326</v>
      </c>
      <c r="R2204" t="s">
        <v>8331</v>
      </c>
      <c r="S2204" s="13">
        <f t="shared" si="138"/>
        <v>41214.849166666667</v>
      </c>
      <c r="T2204" s="13">
        <f t="shared" si="139"/>
        <v>41184.849166666667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8">
        <f t="shared" si="136"/>
        <v>1.0954999999999999</v>
      </c>
      <c r="P2205">
        <f t="shared" si="137"/>
        <v>43.82</v>
      </c>
      <c r="Q2205" t="s">
        <v>8326</v>
      </c>
      <c r="R2205" t="s">
        <v>8331</v>
      </c>
      <c r="S2205" s="13">
        <f t="shared" si="138"/>
        <v>42271.85974537037</v>
      </c>
      <c r="T2205" s="13">
        <f t="shared" si="139"/>
        <v>42241.85974537037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8">
        <f t="shared" si="136"/>
        <v>1.3286666666666667</v>
      </c>
      <c r="P2206">
        <f t="shared" si="137"/>
        <v>27.3</v>
      </c>
      <c r="Q2206" t="s">
        <v>8326</v>
      </c>
      <c r="R2206" t="s">
        <v>8331</v>
      </c>
      <c r="S2206" s="13">
        <f t="shared" si="138"/>
        <v>41342.311562499999</v>
      </c>
      <c r="T2206" s="13">
        <f t="shared" si="139"/>
        <v>41312.311562499999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8">
        <f t="shared" si="136"/>
        <v>1.52</v>
      </c>
      <c r="P2207">
        <f t="shared" si="137"/>
        <v>42.22</v>
      </c>
      <c r="Q2207" t="s">
        <v>8326</v>
      </c>
      <c r="R2207" t="s">
        <v>8331</v>
      </c>
      <c r="S2207" s="13">
        <f t="shared" si="138"/>
        <v>41061.82163194444</v>
      </c>
      <c r="T2207" s="13">
        <f t="shared" si="139"/>
        <v>41031.82163194444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8">
        <f t="shared" si="136"/>
        <v>1.0272727272727273</v>
      </c>
      <c r="P2208">
        <f t="shared" si="137"/>
        <v>33.24</v>
      </c>
      <c r="Q2208" t="s">
        <v>8326</v>
      </c>
      <c r="R2208" t="s">
        <v>8331</v>
      </c>
      <c r="S2208" s="13">
        <f t="shared" si="138"/>
        <v>41015.257222222222</v>
      </c>
      <c r="T2208" s="13">
        <f t="shared" si="139"/>
        <v>40997.257222222222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8">
        <f t="shared" si="136"/>
        <v>1</v>
      </c>
      <c r="P2209">
        <f t="shared" si="137"/>
        <v>285.70999999999998</v>
      </c>
      <c r="Q2209" t="s">
        <v>8326</v>
      </c>
      <c r="R2209" t="s">
        <v>8331</v>
      </c>
      <c r="S2209" s="13">
        <f t="shared" si="138"/>
        <v>41594.235798611109</v>
      </c>
      <c r="T2209" s="13">
        <f t="shared" si="139"/>
        <v>41564.194131944445</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8">
        <f t="shared" si="136"/>
        <v>1.016</v>
      </c>
      <c r="P2210">
        <f t="shared" si="137"/>
        <v>42.33</v>
      </c>
      <c r="Q2210" t="s">
        <v>8326</v>
      </c>
      <c r="R2210" t="s">
        <v>8331</v>
      </c>
      <c r="S2210" s="13">
        <f t="shared" si="138"/>
        <v>41006.166666666664</v>
      </c>
      <c r="T2210" s="13">
        <f t="shared" si="139"/>
        <v>40946.882245370369</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8">
        <f t="shared" si="136"/>
        <v>1.508</v>
      </c>
      <c r="P2211">
        <f t="shared" si="137"/>
        <v>50.27</v>
      </c>
      <c r="Q2211" t="s">
        <v>8326</v>
      </c>
      <c r="R2211" t="s">
        <v>8331</v>
      </c>
      <c r="S2211" s="13">
        <f t="shared" si="138"/>
        <v>41743.958333333336</v>
      </c>
      <c r="T2211" s="13">
        <f t="shared" si="139"/>
        <v>41732.479675925926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8">
        <f t="shared" si="136"/>
        <v>1.11425</v>
      </c>
      <c r="P2212">
        <f t="shared" si="137"/>
        <v>61.9</v>
      </c>
      <c r="Q2212" t="s">
        <v>8326</v>
      </c>
      <c r="R2212" t="s">
        <v>8331</v>
      </c>
      <c r="S2212" s="13">
        <f t="shared" si="138"/>
        <v>41013.73333333333</v>
      </c>
      <c r="T2212" s="13">
        <f t="shared" si="139"/>
        <v>40956.066087962965</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8">
        <f t="shared" si="136"/>
        <v>1.956</v>
      </c>
      <c r="P2213">
        <f t="shared" si="137"/>
        <v>40.75</v>
      </c>
      <c r="Q2213" t="s">
        <v>8326</v>
      </c>
      <c r="R2213" t="s">
        <v>8331</v>
      </c>
      <c r="S2213" s="13">
        <f t="shared" si="138"/>
        <v>41739.290972222225</v>
      </c>
      <c r="T2213" s="13">
        <f t="shared" si="139"/>
        <v>41716.785011574073</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8">
        <f t="shared" si="136"/>
        <v>1.1438333333333333</v>
      </c>
      <c r="P2214">
        <f t="shared" si="137"/>
        <v>55.8</v>
      </c>
      <c r="Q2214" t="s">
        <v>8326</v>
      </c>
      <c r="R2214" t="s">
        <v>8331</v>
      </c>
      <c r="S2214" s="13">
        <f t="shared" si="138"/>
        <v>41582.041666666664</v>
      </c>
      <c r="T2214" s="13">
        <f t="shared" si="139"/>
        <v>41548.747418981482</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8">
        <f t="shared" si="136"/>
        <v>2</v>
      </c>
      <c r="P2215">
        <f t="shared" si="137"/>
        <v>10</v>
      </c>
      <c r="Q2215" t="s">
        <v>8326</v>
      </c>
      <c r="R2215" t="s">
        <v>8331</v>
      </c>
      <c r="S2215" s="13">
        <f t="shared" si="138"/>
        <v>42139.826145833329</v>
      </c>
      <c r="T2215" s="13">
        <f t="shared" si="139"/>
        <v>42109.826145833329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8">
        <f t="shared" si="136"/>
        <v>2.9250166666666666</v>
      </c>
      <c r="P2216">
        <f t="shared" si="137"/>
        <v>73.13</v>
      </c>
      <c r="Q2216" t="s">
        <v>8326</v>
      </c>
      <c r="R2216" t="s">
        <v>8331</v>
      </c>
      <c r="S2216" s="13">
        <f t="shared" si="138"/>
        <v>41676.792222222226</v>
      </c>
      <c r="T2216" s="13">
        <f t="shared" si="139"/>
        <v>41646.792222222226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8">
        <f t="shared" si="136"/>
        <v>1.5636363636363637</v>
      </c>
      <c r="P2217">
        <f t="shared" si="137"/>
        <v>26.06</v>
      </c>
      <c r="Q2217" t="s">
        <v>8326</v>
      </c>
      <c r="R2217" t="s">
        <v>8331</v>
      </c>
      <c r="S2217" s="13">
        <f t="shared" si="138"/>
        <v>40981.290972222225</v>
      </c>
      <c r="T2217" s="13">
        <f t="shared" si="139"/>
        <v>40958.717268518521</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8">
        <f t="shared" si="136"/>
        <v>1.0566666666666666</v>
      </c>
      <c r="P2218">
        <f t="shared" si="137"/>
        <v>22.64</v>
      </c>
      <c r="Q2218" t="s">
        <v>8326</v>
      </c>
      <c r="R2218" t="s">
        <v>8331</v>
      </c>
      <c r="S2218" s="13">
        <f t="shared" si="138"/>
        <v>42208.751678240747</v>
      </c>
      <c r="T2218" s="13">
        <f t="shared" si="139"/>
        <v>42194.751678240747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8">
        <f t="shared" si="136"/>
        <v>1.0119047619047619</v>
      </c>
      <c r="P2219">
        <f t="shared" si="137"/>
        <v>47.22</v>
      </c>
      <c r="Q2219" t="s">
        <v>8326</v>
      </c>
      <c r="R2219" t="s">
        <v>8331</v>
      </c>
      <c r="S2219" s="13">
        <f t="shared" si="138"/>
        <v>42310.333333333328</v>
      </c>
      <c r="T2219" s="13">
        <f t="shared" si="139"/>
        <v>42299.776770833334</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8">
        <f t="shared" si="136"/>
        <v>1.2283299999999999</v>
      </c>
      <c r="P2220">
        <f t="shared" si="137"/>
        <v>32.32</v>
      </c>
      <c r="Q2220" t="s">
        <v>8326</v>
      </c>
      <c r="R2220" t="s">
        <v>8331</v>
      </c>
      <c r="S2220" s="13">
        <f t="shared" si="138"/>
        <v>41150</v>
      </c>
      <c r="T2220" s="13">
        <f t="shared" si="139"/>
        <v>41127.812303240738</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8">
        <f t="shared" si="136"/>
        <v>1.0149999999999999</v>
      </c>
      <c r="P2221">
        <f t="shared" si="137"/>
        <v>53.42</v>
      </c>
      <c r="Q2221" t="s">
        <v>8326</v>
      </c>
      <c r="R2221" t="s">
        <v>8331</v>
      </c>
      <c r="S2221" s="13">
        <f t="shared" si="138"/>
        <v>42235.718888888892</v>
      </c>
      <c r="T2221" s="13">
        <f t="shared" si="139"/>
        <v>42205.718888888892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8">
        <f t="shared" si="136"/>
        <v>1.0114285714285713</v>
      </c>
      <c r="P2222">
        <f t="shared" si="137"/>
        <v>51.3</v>
      </c>
      <c r="Q2222" t="s">
        <v>8326</v>
      </c>
      <c r="R2222" t="s">
        <v>8331</v>
      </c>
      <c r="S2222" s="13">
        <f t="shared" si="138"/>
        <v>41482.060601851852</v>
      </c>
      <c r="T2222" s="13">
        <f t="shared" si="139"/>
        <v>41452.060601851852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8">
        <f t="shared" si="136"/>
        <v>1.0811999999999999</v>
      </c>
      <c r="P2223">
        <f t="shared" si="137"/>
        <v>37.200000000000003</v>
      </c>
      <c r="Q2223" t="s">
        <v>8334</v>
      </c>
      <c r="R2223" t="s">
        <v>8352</v>
      </c>
      <c r="S2223" s="13">
        <f t="shared" si="138"/>
        <v>42483</v>
      </c>
      <c r="T2223" s="13">
        <f t="shared" si="139"/>
        <v>42452.666770833333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8">
        <f t="shared" si="136"/>
        <v>1.6259999999999999</v>
      </c>
      <c r="P2224">
        <f t="shared" si="137"/>
        <v>27.1</v>
      </c>
      <c r="Q2224" t="s">
        <v>8334</v>
      </c>
      <c r="R2224" t="s">
        <v>8352</v>
      </c>
      <c r="S2224" s="13">
        <f t="shared" si="138"/>
        <v>40936.787581018521</v>
      </c>
      <c r="T2224" s="13">
        <f t="shared" si="139"/>
        <v>40906.787581018521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8">
        <f t="shared" si="136"/>
        <v>1.0580000000000001</v>
      </c>
      <c r="P2225">
        <f t="shared" si="137"/>
        <v>206.31</v>
      </c>
      <c r="Q2225" t="s">
        <v>8334</v>
      </c>
      <c r="R2225" t="s">
        <v>8352</v>
      </c>
      <c r="S2225" s="13">
        <f t="shared" si="138"/>
        <v>42182.640833333338</v>
      </c>
      <c r="T2225" s="13">
        <f t="shared" si="139"/>
        <v>42152.640833333338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8">
        <f t="shared" si="136"/>
        <v>2.4315000000000002</v>
      </c>
      <c r="P2226">
        <f t="shared" si="137"/>
        <v>82.15</v>
      </c>
      <c r="Q2226" t="s">
        <v>8334</v>
      </c>
      <c r="R2226" t="s">
        <v>8352</v>
      </c>
      <c r="S2226" s="13">
        <f t="shared" si="138"/>
        <v>42672.791666666672</v>
      </c>
      <c r="T2226" s="13">
        <f t="shared" si="139"/>
        <v>42644.667534722219</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8">
        <f t="shared" si="136"/>
        <v>9.4483338095238096</v>
      </c>
      <c r="P2227">
        <f t="shared" si="137"/>
        <v>164.8</v>
      </c>
      <c r="Q2227" t="s">
        <v>8334</v>
      </c>
      <c r="R2227" t="s">
        <v>8352</v>
      </c>
      <c r="S2227" s="13">
        <f t="shared" si="138"/>
        <v>41903.79184027778</v>
      </c>
      <c r="T2227" s="13">
        <f t="shared" si="139"/>
        <v>41873.79184027778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8">
        <f t="shared" si="136"/>
        <v>1.0846283333333333</v>
      </c>
      <c r="P2228">
        <f t="shared" si="137"/>
        <v>60.82</v>
      </c>
      <c r="Q2228" t="s">
        <v>8334</v>
      </c>
      <c r="R2228" t="s">
        <v>8352</v>
      </c>
      <c r="S2228" s="13">
        <f t="shared" si="138"/>
        <v>42412.207638888889</v>
      </c>
      <c r="T2228" s="13">
        <f t="shared" si="139"/>
        <v>42381.79886574074</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8">
        <f t="shared" si="136"/>
        <v>1.5737692307692308</v>
      </c>
      <c r="P2229">
        <f t="shared" si="137"/>
        <v>67.97</v>
      </c>
      <c r="Q2229" t="s">
        <v>8334</v>
      </c>
      <c r="R2229" t="s">
        <v>8352</v>
      </c>
      <c r="S2229" s="13">
        <f t="shared" si="138"/>
        <v>41591.849016203705</v>
      </c>
      <c r="T2229" s="13">
        <f t="shared" si="139"/>
        <v>41561.807349537034</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8">
        <f t="shared" si="136"/>
        <v>11.744899999999999</v>
      </c>
      <c r="P2230">
        <f t="shared" si="137"/>
        <v>81.56</v>
      </c>
      <c r="Q2230" t="s">
        <v>8334</v>
      </c>
      <c r="R2230" t="s">
        <v>8352</v>
      </c>
      <c r="S2230" s="13">
        <f t="shared" si="138"/>
        <v>42232.278194444443</v>
      </c>
      <c r="T2230" s="13">
        <f t="shared" si="139"/>
        <v>42202.278194444443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8">
        <f t="shared" si="136"/>
        <v>1.7104755366949576</v>
      </c>
      <c r="P2231">
        <f t="shared" si="137"/>
        <v>25.43</v>
      </c>
      <c r="Q2231" t="s">
        <v>8334</v>
      </c>
      <c r="R2231" t="s">
        <v>8352</v>
      </c>
      <c r="S2231" s="13">
        <f t="shared" si="138"/>
        <v>41520.166666666664</v>
      </c>
      <c r="T2231" s="13">
        <f t="shared" si="139"/>
        <v>41484.664247685185</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8">
        <f t="shared" si="136"/>
        <v>1.2595294117647058</v>
      </c>
      <c r="P2232">
        <f t="shared" si="137"/>
        <v>21.5</v>
      </c>
      <c r="Q2232" t="s">
        <v>8334</v>
      </c>
      <c r="R2232" t="s">
        <v>8352</v>
      </c>
      <c r="S2232" s="13">
        <f t="shared" si="138"/>
        <v>41754.881099537037</v>
      </c>
      <c r="T2232" s="13">
        <f t="shared" si="139"/>
        <v>41724.881099537037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8">
        <f t="shared" si="136"/>
        <v>12.121296000000001</v>
      </c>
      <c r="P2233">
        <f t="shared" si="137"/>
        <v>27.23</v>
      </c>
      <c r="Q2233" t="s">
        <v>8334</v>
      </c>
      <c r="R2233" t="s">
        <v>8352</v>
      </c>
      <c r="S2233" s="13">
        <f t="shared" si="138"/>
        <v>41450.208333333336</v>
      </c>
      <c r="T2233" s="13">
        <f t="shared" si="139"/>
        <v>41423.910891203705</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8">
        <f t="shared" si="136"/>
        <v>4.9580000000000002</v>
      </c>
      <c r="P2234">
        <f t="shared" si="137"/>
        <v>25.09</v>
      </c>
      <c r="Q2234" t="s">
        <v>8334</v>
      </c>
      <c r="R2234" t="s">
        <v>8352</v>
      </c>
      <c r="S2234" s="13">
        <f t="shared" si="138"/>
        <v>41839.125</v>
      </c>
      <c r="T2234" s="13">
        <f t="shared" si="139"/>
        <v>41806.794074074074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8">
        <f t="shared" si="136"/>
        <v>3.3203999999999998</v>
      </c>
      <c r="P2235">
        <f t="shared" si="137"/>
        <v>21.23</v>
      </c>
      <c r="Q2235" t="s">
        <v>8334</v>
      </c>
      <c r="R2235" t="s">
        <v>8352</v>
      </c>
      <c r="S2235" s="13">
        <f t="shared" si="138"/>
        <v>42352</v>
      </c>
      <c r="T2235" s="13">
        <f t="shared" si="139"/>
        <v>42331.378923611104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8">
        <f t="shared" si="136"/>
        <v>11.65</v>
      </c>
      <c r="P2236">
        <f t="shared" si="137"/>
        <v>41.61</v>
      </c>
      <c r="Q2236" t="s">
        <v>8334</v>
      </c>
      <c r="R2236" t="s">
        <v>8352</v>
      </c>
      <c r="S2236" s="13">
        <f t="shared" si="138"/>
        <v>42740.824618055558</v>
      </c>
      <c r="T2236" s="13">
        <f t="shared" si="139"/>
        <v>42710.824618055558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8">
        <f t="shared" si="136"/>
        <v>1.5331538461538461</v>
      </c>
      <c r="P2237">
        <f t="shared" si="137"/>
        <v>135.59</v>
      </c>
      <c r="Q2237" t="s">
        <v>8334</v>
      </c>
      <c r="R2237" t="s">
        <v>8352</v>
      </c>
      <c r="S2237" s="13">
        <f t="shared" si="138"/>
        <v>42091.980451388896</v>
      </c>
      <c r="T2237" s="13">
        <f t="shared" si="139"/>
        <v>42062.022118055553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8">
        <f t="shared" si="136"/>
        <v>5.3710714285714287</v>
      </c>
      <c r="P2238">
        <f t="shared" si="137"/>
        <v>22.12</v>
      </c>
      <c r="Q2238" t="s">
        <v>8334</v>
      </c>
      <c r="R2238" t="s">
        <v>8352</v>
      </c>
      <c r="S2238" s="13">
        <f t="shared" si="138"/>
        <v>42401.617164351846</v>
      </c>
      <c r="T2238" s="13">
        <f t="shared" si="139"/>
        <v>42371.617164351846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8">
        <f t="shared" si="136"/>
        <v>3.5292777777777777</v>
      </c>
      <c r="P2239">
        <f t="shared" si="137"/>
        <v>64.63</v>
      </c>
      <c r="Q2239" t="s">
        <v>8334</v>
      </c>
      <c r="R2239" t="s">
        <v>8352</v>
      </c>
      <c r="S2239" s="13">
        <f t="shared" si="138"/>
        <v>41955.332638888889</v>
      </c>
      <c r="T2239" s="13">
        <f t="shared" si="139"/>
        <v>41915.003275462965</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8">
        <f t="shared" si="136"/>
        <v>1.3740000000000001</v>
      </c>
      <c r="P2240">
        <f t="shared" si="137"/>
        <v>69.569999999999993</v>
      </c>
      <c r="Q2240" t="s">
        <v>8334</v>
      </c>
      <c r="R2240" t="s">
        <v>8352</v>
      </c>
      <c r="S2240" s="13">
        <f t="shared" si="138"/>
        <v>42804.621712962966</v>
      </c>
      <c r="T2240" s="13">
        <f t="shared" si="139"/>
        <v>42774.621712962966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8">
        <f t="shared" si="136"/>
        <v>1.2802667999999999</v>
      </c>
      <c r="P2241">
        <f t="shared" si="137"/>
        <v>75.13</v>
      </c>
      <c r="Q2241" t="s">
        <v>8334</v>
      </c>
      <c r="R2241" t="s">
        <v>8352</v>
      </c>
      <c r="S2241" s="13">
        <f t="shared" si="138"/>
        <v>41609.168055555558</v>
      </c>
      <c r="T2241" s="13">
        <f t="shared" si="139"/>
        <v>41572.958495370374</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8">
        <f t="shared" si="136"/>
        <v>2.7067999999999999</v>
      </c>
      <c r="P2242">
        <f t="shared" si="137"/>
        <v>140.97999999999999</v>
      </c>
      <c r="Q2242" t="s">
        <v>8334</v>
      </c>
      <c r="R2242" t="s">
        <v>8352</v>
      </c>
      <c r="S2242" s="13">
        <f t="shared" si="138"/>
        <v>42482.825740740736</v>
      </c>
      <c r="T2242" s="13">
        <f t="shared" si="139"/>
        <v>42452.825740740736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8">
        <f t="shared" ref="O2243:O2306" si="140">E2243/D2243</f>
        <v>8.0640000000000001</v>
      </c>
      <c r="P2243">
        <f t="shared" ref="P2243:P2306" si="141">ROUND((E2243/L2243),2)</f>
        <v>49.47</v>
      </c>
      <c r="Q2243" t="s">
        <v>8334</v>
      </c>
      <c r="R2243" t="s">
        <v>8352</v>
      </c>
      <c r="S2243" s="13">
        <f t="shared" ref="S2243:S2306" si="142">(((I2243/60)/60)/24)+DATE(1970,1,1)</f>
        <v>42796.827546296292</v>
      </c>
      <c r="T2243" s="13">
        <f t="shared" ref="T2243:T2306" si="143">(((J2243/60)/60)/24)+DATE(1970,1,1)</f>
        <v>42766.827546296292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8">
        <f t="shared" si="140"/>
        <v>13.600976000000001</v>
      </c>
      <c r="P2244">
        <f t="shared" si="141"/>
        <v>53.87</v>
      </c>
      <c r="Q2244" t="s">
        <v>8334</v>
      </c>
      <c r="R2244" t="s">
        <v>8352</v>
      </c>
      <c r="S2244" s="13">
        <f t="shared" si="142"/>
        <v>41605.126388888886</v>
      </c>
      <c r="T2244" s="13">
        <f t="shared" si="143"/>
        <v>41569.575613425928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8">
        <f t="shared" si="140"/>
        <v>9302.5</v>
      </c>
      <c r="P2245">
        <f t="shared" si="141"/>
        <v>4.57</v>
      </c>
      <c r="Q2245" t="s">
        <v>8334</v>
      </c>
      <c r="R2245" t="s">
        <v>8352</v>
      </c>
      <c r="S2245" s="13">
        <f t="shared" si="142"/>
        <v>42807.125</v>
      </c>
      <c r="T2245" s="13">
        <f t="shared" si="143"/>
        <v>42800.751041666663</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8">
        <f t="shared" si="140"/>
        <v>3.7702</v>
      </c>
      <c r="P2246">
        <f t="shared" si="141"/>
        <v>65</v>
      </c>
      <c r="Q2246" t="s">
        <v>8334</v>
      </c>
      <c r="R2246" t="s">
        <v>8352</v>
      </c>
      <c r="S2246" s="13">
        <f t="shared" si="142"/>
        <v>42659.854166666672</v>
      </c>
      <c r="T2246" s="13">
        <f t="shared" si="143"/>
        <v>42647.818819444445</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8">
        <f t="shared" si="140"/>
        <v>26.47025</v>
      </c>
      <c r="P2247">
        <f t="shared" si="141"/>
        <v>53.48</v>
      </c>
      <c r="Q2247" t="s">
        <v>8334</v>
      </c>
      <c r="R2247" t="s">
        <v>8352</v>
      </c>
      <c r="S2247" s="13">
        <f t="shared" si="142"/>
        <v>41691.75</v>
      </c>
      <c r="T2247" s="13">
        <f t="shared" si="143"/>
        <v>41660.708530092597</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8">
        <f t="shared" si="140"/>
        <v>1.0012000000000001</v>
      </c>
      <c r="P2248">
        <f t="shared" si="141"/>
        <v>43.91</v>
      </c>
      <c r="Q2248" t="s">
        <v>8334</v>
      </c>
      <c r="R2248" t="s">
        <v>8352</v>
      </c>
      <c r="S2248" s="13">
        <f t="shared" si="142"/>
        <v>42251.79178240741</v>
      </c>
      <c r="T2248" s="13">
        <f t="shared" si="143"/>
        <v>42221.79178240741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8">
        <f t="shared" si="140"/>
        <v>1.0445405405405406</v>
      </c>
      <c r="P2249">
        <f t="shared" si="141"/>
        <v>50.85</v>
      </c>
      <c r="Q2249" t="s">
        <v>8334</v>
      </c>
      <c r="R2249" t="s">
        <v>8352</v>
      </c>
      <c r="S2249" s="13">
        <f t="shared" si="142"/>
        <v>42214.666261574079</v>
      </c>
      <c r="T2249" s="13">
        <f t="shared" si="143"/>
        <v>42200.666261574079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8">
        <f t="shared" si="140"/>
        <v>1.0721428571428571</v>
      </c>
      <c r="P2250">
        <f t="shared" si="141"/>
        <v>58.63</v>
      </c>
      <c r="Q2250" t="s">
        <v>8334</v>
      </c>
      <c r="R2250" t="s">
        <v>8352</v>
      </c>
      <c r="S2250" s="13">
        <f t="shared" si="142"/>
        <v>42718.875902777778</v>
      </c>
      <c r="T2250" s="13">
        <f t="shared" si="143"/>
        <v>42688.875902777778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8">
        <f t="shared" si="140"/>
        <v>1.6877142857142857</v>
      </c>
      <c r="P2251">
        <f t="shared" si="141"/>
        <v>32.82</v>
      </c>
      <c r="Q2251" t="s">
        <v>8334</v>
      </c>
      <c r="R2251" t="s">
        <v>8352</v>
      </c>
      <c r="S2251" s="13">
        <f t="shared" si="142"/>
        <v>41366.661631944444</v>
      </c>
      <c r="T2251" s="13">
        <f t="shared" si="143"/>
        <v>41336.703298611108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8">
        <f t="shared" si="140"/>
        <v>9.7511200000000002</v>
      </c>
      <c r="P2252">
        <f t="shared" si="141"/>
        <v>426.93</v>
      </c>
      <c r="Q2252" t="s">
        <v>8334</v>
      </c>
      <c r="R2252" t="s">
        <v>8352</v>
      </c>
      <c r="S2252" s="13">
        <f t="shared" si="142"/>
        <v>42707.0471412037</v>
      </c>
      <c r="T2252" s="13">
        <f t="shared" si="143"/>
        <v>42677.005474537036</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8">
        <f t="shared" si="140"/>
        <v>1.3444929411764706</v>
      </c>
      <c r="P2253">
        <f t="shared" si="141"/>
        <v>23.81</v>
      </c>
      <c r="Q2253" t="s">
        <v>8334</v>
      </c>
      <c r="R2253" t="s">
        <v>8352</v>
      </c>
      <c r="S2253" s="13">
        <f t="shared" si="142"/>
        <v>41867.34579861111</v>
      </c>
      <c r="T2253" s="13">
        <f t="shared" si="143"/>
        <v>41846.34579861111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8">
        <f t="shared" si="140"/>
        <v>2.722777777777778</v>
      </c>
      <c r="P2254">
        <f t="shared" si="141"/>
        <v>98.41</v>
      </c>
      <c r="Q2254" t="s">
        <v>8334</v>
      </c>
      <c r="R2254" t="s">
        <v>8352</v>
      </c>
      <c r="S2254" s="13">
        <f t="shared" si="142"/>
        <v>42588.327986111108</v>
      </c>
      <c r="T2254" s="13">
        <f t="shared" si="143"/>
        <v>42573.327986111108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8">
        <f t="shared" si="140"/>
        <v>1.1268750000000001</v>
      </c>
      <c r="P2255">
        <f t="shared" si="141"/>
        <v>107.32</v>
      </c>
      <c r="Q2255" t="s">
        <v>8334</v>
      </c>
      <c r="R2255" t="s">
        <v>8352</v>
      </c>
      <c r="S2255" s="13">
        <f t="shared" si="142"/>
        <v>42326.672997685186</v>
      </c>
      <c r="T2255" s="13">
        <f t="shared" si="143"/>
        <v>42296.631331018521</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8">
        <f t="shared" si="140"/>
        <v>4.5979999999999999</v>
      </c>
      <c r="P2256">
        <f t="shared" si="141"/>
        <v>11.67</v>
      </c>
      <c r="Q2256" t="s">
        <v>8334</v>
      </c>
      <c r="R2256" t="s">
        <v>8352</v>
      </c>
      <c r="S2256" s="13">
        <f t="shared" si="142"/>
        <v>42759.647777777776</v>
      </c>
      <c r="T2256" s="13">
        <f t="shared" si="143"/>
        <v>42752.647777777776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8">
        <f t="shared" si="140"/>
        <v>2.8665822784810127</v>
      </c>
      <c r="P2257">
        <f t="shared" si="141"/>
        <v>41.78</v>
      </c>
      <c r="Q2257" t="s">
        <v>8334</v>
      </c>
      <c r="R2257" t="s">
        <v>8352</v>
      </c>
      <c r="S2257" s="13">
        <f t="shared" si="142"/>
        <v>42497.951979166668</v>
      </c>
      <c r="T2257" s="13">
        <f t="shared" si="143"/>
        <v>42467.951979166668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8">
        <f t="shared" si="140"/>
        <v>2.2270833333333333</v>
      </c>
      <c r="P2258">
        <f t="shared" si="141"/>
        <v>21.38</v>
      </c>
      <c r="Q2258" t="s">
        <v>8334</v>
      </c>
      <c r="R2258" t="s">
        <v>8352</v>
      </c>
      <c r="S2258" s="13">
        <f t="shared" si="142"/>
        <v>42696.451921296291</v>
      </c>
      <c r="T2258" s="13">
        <f t="shared" si="143"/>
        <v>42682.451921296291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8">
        <f t="shared" si="140"/>
        <v>6.3613999999999997</v>
      </c>
      <c r="P2259">
        <f t="shared" si="141"/>
        <v>94.1</v>
      </c>
      <c r="Q2259" t="s">
        <v>8334</v>
      </c>
      <c r="R2259" t="s">
        <v>8352</v>
      </c>
      <c r="S2259" s="13">
        <f t="shared" si="142"/>
        <v>42540.958333333328</v>
      </c>
      <c r="T2259" s="13">
        <f t="shared" si="143"/>
        <v>42505.936678240745</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8">
        <f t="shared" si="140"/>
        <v>1.4650000000000001</v>
      </c>
      <c r="P2260">
        <f t="shared" si="141"/>
        <v>15.72</v>
      </c>
      <c r="Q2260" t="s">
        <v>8334</v>
      </c>
      <c r="R2260" t="s">
        <v>8352</v>
      </c>
      <c r="S2260" s="13">
        <f t="shared" si="142"/>
        <v>42166.75100694444</v>
      </c>
      <c r="T2260" s="13">
        <f t="shared" si="143"/>
        <v>42136.75100694444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8">
        <f t="shared" si="140"/>
        <v>18.670999999999999</v>
      </c>
      <c r="P2261">
        <f t="shared" si="141"/>
        <v>90.64</v>
      </c>
      <c r="Q2261" t="s">
        <v>8334</v>
      </c>
      <c r="R2261" t="s">
        <v>8352</v>
      </c>
      <c r="S2261" s="13">
        <f t="shared" si="142"/>
        <v>42712.804814814815</v>
      </c>
      <c r="T2261" s="13">
        <f t="shared" si="143"/>
        <v>42702.804814814815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8">
        <f t="shared" si="140"/>
        <v>3.2692000000000001</v>
      </c>
      <c r="P2262">
        <f t="shared" si="141"/>
        <v>97.3</v>
      </c>
      <c r="Q2262" t="s">
        <v>8334</v>
      </c>
      <c r="R2262" t="s">
        <v>8352</v>
      </c>
      <c r="S2262" s="13">
        <f t="shared" si="142"/>
        <v>41724.975115740745</v>
      </c>
      <c r="T2262" s="13">
        <f t="shared" si="143"/>
        <v>41695.016782407409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8">
        <f t="shared" si="140"/>
        <v>7.7949999999999999</v>
      </c>
      <c r="P2263">
        <f t="shared" si="141"/>
        <v>37.119999999999997</v>
      </c>
      <c r="Q2263" t="s">
        <v>8334</v>
      </c>
      <c r="R2263" t="s">
        <v>8352</v>
      </c>
      <c r="S2263" s="13">
        <f t="shared" si="142"/>
        <v>42780.724768518514</v>
      </c>
      <c r="T2263" s="13">
        <f t="shared" si="143"/>
        <v>42759.724768518514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8">
        <f t="shared" si="140"/>
        <v>1.5415151515151515</v>
      </c>
      <c r="P2264">
        <f t="shared" si="141"/>
        <v>28.1</v>
      </c>
      <c r="Q2264" t="s">
        <v>8334</v>
      </c>
      <c r="R2264" t="s">
        <v>8352</v>
      </c>
      <c r="S2264" s="13">
        <f t="shared" si="142"/>
        <v>41961</v>
      </c>
      <c r="T2264" s="13">
        <f t="shared" si="143"/>
        <v>41926.585162037038</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8">
        <f t="shared" si="140"/>
        <v>1.1554666666666666</v>
      </c>
      <c r="P2265">
        <f t="shared" si="141"/>
        <v>144.43</v>
      </c>
      <c r="Q2265" t="s">
        <v>8334</v>
      </c>
      <c r="R2265" t="s">
        <v>8352</v>
      </c>
      <c r="S2265" s="13">
        <f t="shared" si="142"/>
        <v>42035.832326388889</v>
      </c>
      <c r="T2265" s="13">
        <f t="shared" si="143"/>
        <v>42014.832326388889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8">
        <f t="shared" si="140"/>
        <v>1.8003333333333333</v>
      </c>
      <c r="P2266">
        <f t="shared" si="141"/>
        <v>24.27</v>
      </c>
      <c r="Q2266" t="s">
        <v>8334</v>
      </c>
      <c r="R2266" t="s">
        <v>8352</v>
      </c>
      <c r="S2266" s="13">
        <f t="shared" si="142"/>
        <v>42513.125</v>
      </c>
      <c r="T2266" s="13">
        <f t="shared" si="143"/>
        <v>42496.582337962958</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8">
        <f t="shared" si="140"/>
        <v>2.9849999999999999</v>
      </c>
      <c r="P2267">
        <f t="shared" si="141"/>
        <v>35.119999999999997</v>
      </c>
      <c r="Q2267" t="s">
        <v>8334</v>
      </c>
      <c r="R2267" t="s">
        <v>8352</v>
      </c>
      <c r="S2267" s="13">
        <f t="shared" si="142"/>
        <v>42696.853090277778</v>
      </c>
      <c r="T2267" s="13">
        <f t="shared" si="143"/>
        <v>42689.853090277778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8">
        <f t="shared" si="140"/>
        <v>3.2026666666666666</v>
      </c>
      <c r="P2268">
        <f t="shared" si="141"/>
        <v>24.76</v>
      </c>
      <c r="Q2268" t="s">
        <v>8334</v>
      </c>
      <c r="R2268" t="s">
        <v>8352</v>
      </c>
      <c r="S2268" s="13">
        <f t="shared" si="142"/>
        <v>42487.083333333328</v>
      </c>
      <c r="T2268" s="13">
        <f t="shared" si="143"/>
        <v>42469.874907407408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8">
        <f t="shared" si="140"/>
        <v>3.80525</v>
      </c>
      <c r="P2269">
        <f t="shared" si="141"/>
        <v>188.38</v>
      </c>
      <c r="Q2269" t="s">
        <v>8334</v>
      </c>
      <c r="R2269" t="s">
        <v>8352</v>
      </c>
      <c r="S2269" s="13">
        <f t="shared" si="142"/>
        <v>41994.041666666672</v>
      </c>
      <c r="T2269" s="13">
        <f t="shared" si="143"/>
        <v>41968.829826388886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8">
        <f t="shared" si="140"/>
        <v>1.026</v>
      </c>
      <c r="P2270">
        <f t="shared" si="141"/>
        <v>148.08000000000001</v>
      </c>
      <c r="Q2270" t="s">
        <v>8334</v>
      </c>
      <c r="R2270" t="s">
        <v>8352</v>
      </c>
      <c r="S2270" s="13">
        <f t="shared" si="142"/>
        <v>42806.082349537035</v>
      </c>
      <c r="T2270" s="13">
        <f t="shared" si="143"/>
        <v>42776.082349537035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8">
        <f t="shared" si="140"/>
        <v>18.016400000000001</v>
      </c>
      <c r="P2271">
        <f t="shared" si="141"/>
        <v>49.93</v>
      </c>
      <c r="Q2271" t="s">
        <v>8334</v>
      </c>
      <c r="R2271" t="s">
        <v>8352</v>
      </c>
      <c r="S2271" s="13">
        <f t="shared" si="142"/>
        <v>42801.208333333328</v>
      </c>
      <c r="T2271" s="13">
        <f t="shared" si="143"/>
        <v>42776.704432870371</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8">
        <f t="shared" si="140"/>
        <v>7.2024800000000004</v>
      </c>
      <c r="P2272">
        <f t="shared" si="141"/>
        <v>107.82</v>
      </c>
      <c r="Q2272" t="s">
        <v>8334</v>
      </c>
      <c r="R2272" t="s">
        <v>8352</v>
      </c>
      <c r="S2272" s="13">
        <f t="shared" si="142"/>
        <v>42745.915972222225</v>
      </c>
      <c r="T2272" s="13">
        <f t="shared" si="143"/>
        <v>42725.869363425925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8">
        <f t="shared" si="140"/>
        <v>2.8309000000000002</v>
      </c>
      <c r="P2273">
        <f t="shared" si="141"/>
        <v>42.63</v>
      </c>
      <c r="Q2273" t="s">
        <v>8334</v>
      </c>
      <c r="R2273" t="s">
        <v>8352</v>
      </c>
      <c r="S2273" s="13">
        <f t="shared" si="142"/>
        <v>42714.000046296293</v>
      </c>
      <c r="T2273" s="13">
        <f t="shared" si="143"/>
        <v>42684.000046296293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8">
        <f t="shared" si="140"/>
        <v>13.566000000000001</v>
      </c>
      <c r="P2274">
        <f t="shared" si="141"/>
        <v>14.37</v>
      </c>
      <c r="Q2274" t="s">
        <v>8334</v>
      </c>
      <c r="R2274" t="s">
        <v>8352</v>
      </c>
      <c r="S2274" s="13">
        <f t="shared" si="142"/>
        <v>42345.699490740735</v>
      </c>
      <c r="T2274" s="13">
        <f t="shared" si="143"/>
        <v>42315.699490740735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8">
        <f t="shared" si="140"/>
        <v>2.2035999999999998</v>
      </c>
      <c r="P2275">
        <f t="shared" si="141"/>
        <v>37.479999999999997</v>
      </c>
      <c r="Q2275" t="s">
        <v>8334</v>
      </c>
      <c r="R2275" t="s">
        <v>8352</v>
      </c>
      <c r="S2275" s="13">
        <f t="shared" si="142"/>
        <v>42806.507430555561</v>
      </c>
      <c r="T2275" s="13">
        <f t="shared" si="143"/>
        <v>42781.549097222218</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8">
        <f t="shared" si="140"/>
        <v>1.196</v>
      </c>
      <c r="P2276">
        <f t="shared" si="141"/>
        <v>30.2</v>
      </c>
      <c r="Q2276" t="s">
        <v>8334</v>
      </c>
      <c r="R2276" t="s">
        <v>8352</v>
      </c>
      <c r="S2276" s="13">
        <f t="shared" si="142"/>
        <v>41693.500659722224</v>
      </c>
      <c r="T2276" s="13">
        <f t="shared" si="143"/>
        <v>41663.500659722224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8">
        <f t="shared" si="140"/>
        <v>4.0776923076923079</v>
      </c>
      <c r="P2277">
        <f t="shared" si="141"/>
        <v>33.549999999999997</v>
      </c>
      <c r="Q2277" t="s">
        <v>8334</v>
      </c>
      <c r="R2277" t="s">
        <v>8352</v>
      </c>
      <c r="S2277" s="13">
        <f t="shared" si="142"/>
        <v>41995.616655092599</v>
      </c>
      <c r="T2277" s="13">
        <f t="shared" si="143"/>
        <v>41965.616655092599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8">
        <f t="shared" si="140"/>
        <v>1.0581826105905425</v>
      </c>
      <c r="P2278">
        <f t="shared" si="141"/>
        <v>64.75</v>
      </c>
      <c r="Q2278" t="s">
        <v>8334</v>
      </c>
      <c r="R2278" t="s">
        <v>8352</v>
      </c>
      <c r="S2278" s="13">
        <f t="shared" si="142"/>
        <v>41644.651493055557</v>
      </c>
      <c r="T2278" s="13">
        <f t="shared" si="143"/>
        <v>41614.651493055557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8">
        <f t="shared" si="140"/>
        <v>1.4108235294117648</v>
      </c>
      <c r="P2279">
        <f t="shared" si="141"/>
        <v>57.93</v>
      </c>
      <c r="Q2279" t="s">
        <v>8334</v>
      </c>
      <c r="R2279" t="s">
        <v>8352</v>
      </c>
      <c r="S2279" s="13">
        <f t="shared" si="142"/>
        <v>40966.678506944445</v>
      </c>
      <c r="T2279" s="13">
        <f t="shared" si="143"/>
        <v>40936.678506944445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8">
        <f t="shared" si="140"/>
        <v>2.7069999999999999</v>
      </c>
      <c r="P2280">
        <f t="shared" si="141"/>
        <v>53.08</v>
      </c>
      <c r="Q2280" t="s">
        <v>8334</v>
      </c>
      <c r="R2280" t="s">
        <v>8352</v>
      </c>
      <c r="S2280" s="13">
        <f t="shared" si="142"/>
        <v>42372.957638888889</v>
      </c>
      <c r="T2280" s="13">
        <f t="shared" si="143"/>
        <v>42338.709108796291</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8">
        <f t="shared" si="140"/>
        <v>1.538</v>
      </c>
      <c r="P2281">
        <f t="shared" si="141"/>
        <v>48.06</v>
      </c>
      <c r="Q2281" t="s">
        <v>8334</v>
      </c>
      <c r="R2281" t="s">
        <v>8352</v>
      </c>
      <c r="S2281" s="13">
        <f t="shared" si="142"/>
        <v>42039.166666666672</v>
      </c>
      <c r="T2281" s="13">
        <f t="shared" si="143"/>
        <v>42020.806701388887</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8">
        <f t="shared" si="140"/>
        <v>4.0357653061224488</v>
      </c>
      <c r="P2282">
        <f t="shared" si="141"/>
        <v>82.4</v>
      </c>
      <c r="Q2282" t="s">
        <v>8334</v>
      </c>
      <c r="R2282" t="s">
        <v>8352</v>
      </c>
      <c r="S2282" s="13">
        <f t="shared" si="142"/>
        <v>42264.624895833331</v>
      </c>
      <c r="T2282" s="13">
        <f t="shared" si="143"/>
        <v>42234.624895833331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8">
        <f t="shared" si="140"/>
        <v>1.85</v>
      </c>
      <c r="P2283">
        <f t="shared" si="141"/>
        <v>50.45</v>
      </c>
      <c r="Q2283" t="s">
        <v>8326</v>
      </c>
      <c r="R2283" t="s">
        <v>8327</v>
      </c>
      <c r="S2283" s="13">
        <f t="shared" si="142"/>
        <v>40749.284722222219</v>
      </c>
      <c r="T2283" s="13">
        <f t="shared" si="143"/>
        <v>40687.285844907405</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8">
        <f t="shared" si="140"/>
        <v>1.8533333333333333</v>
      </c>
      <c r="P2284">
        <f t="shared" si="141"/>
        <v>115.83</v>
      </c>
      <c r="Q2284" t="s">
        <v>8326</v>
      </c>
      <c r="R2284" t="s">
        <v>8327</v>
      </c>
      <c r="S2284" s="13">
        <f t="shared" si="142"/>
        <v>42383.17460648148</v>
      </c>
      <c r="T2284" s="13">
        <f t="shared" si="143"/>
        <v>42323.17460648148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8">
        <f t="shared" si="140"/>
        <v>1.0085533333333332</v>
      </c>
      <c r="P2285">
        <f t="shared" si="141"/>
        <v>63.03</v>
      </c>
      <c r="Q2285" t="s">
        <v>8326</v>
      </c>
      <c r="R2285" t="s">
        <v>8327</v>
      </c>
      <c r="S2285" s="13">
        <f t="shared" si="142"/>
        <v>41038.083379629628</v>
      </c>
      <c r="T2285" s="13">
        <f t="shared" si="143"/>
        <v>40978.125046296293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8">
        <f t="shared" si="140"/>
        <v>1.0622116666666668</v>
      </c>
      <c r="P2286">
        <f t="shared" si="141"/>
        <v>108.02</v>
      </c>
      <c r="Q2286" t="s">
        <v>8326</v>
      </c>
      <c r="R2286" t="s">
        <v>8327</v>
      </c>
      <c r="S2286" s="13">
        <f t="shared" si="142"/>
        <v>40614.166666666664</v>
      </c>
      <c r="T2286" s="13">
        <f t="shared" si="143"/>
        <v>40585.796817129631</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8">
        <f t="shared" si="140"/>
        <v>1.2136666666666667</v>
      </c>
      <c r="P2287">
        <f t="shared" si="141"/>
        <v>46.09</v>
      </c>
      <c r="Q2287" t="s">
        <v>8326</v>
      </c>
      <c r="R2287" t="s">
        <v>8327</v>
      </c>
      <c r="S2287" s="13">
        <f t="shared" si="142"/>
        <v>41089.185682870368</v>
      </c>
      <c r="T2287" s="13">
        <f t="shared" si="143"/>
        <v>41059.185682870368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8">
        <f t="shared" si="140"/>
        <v>1.0006666666666666</v>
      </c>
      <c r="P2288">
        <f t="shared" si="141"/>
        <v>107.21</v>
      </c>
      <c r="Q2288" t="s">
        <v>8326</v>
      </c>
      <c r="R2288" t="s">
        <v>8327</v>
      </c>
      <c r="S2288" s="13">
        <f t="shared" si="142"/>
        <v>41523.165972222225</v>
      </c>
      <c r="T2288" s="13">
        <f t="shared" si="143"/>
        <v>41494.963587962964</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8">
        <f t="shared" si="140"/>
        <v>1.1997755555555556</v>
      </c>
      <c r="P2289">
        <f t="shared" si="141"/>
        <v>50.93</v>
      </c>
      <c r="Q2289" t="s">
        <v>8326</v>
      </c>
      <c r="R2289" t="s">
        <v>8327</v>
      </c>
      <c r="S2289" s="13">
        <f t="shared" si="142"/>
        <v>41813.667361111111</v>
      </c>
      <c r="T2289" s="13">
        <f t="shared" si="143"/>
        <v>41792.667361111111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8">
        <f t="shared" si="140"/>
        <v>1.0009999999999999</v>
      </c>
      <c r="P2290">
        <f t="shared" si="141"/>
        <v>40.04</v>
      </c>
      <c r="Q2290" t="s">
        <v>8326</v>
      </c>
      <c r="R2290" t="s">
        <v>8327</v>
      </c>
      <c r="S2290" s="13">
        <f t="shared" si="142"/>
        <v>41086.75</v>
      </c>
      <c r="T2290" s="13">
        <f t="shared" si="143"/>
        <v>41067.827418981484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8">
        <f t="shared" si="140"/>
        <v>1.0740000000000001</v>
      </c>
      <c r="P2291">
        <f t="shared" si="141"/>
        <v>64.44</v>
      </c>
      <c r="Q2291" t="s">
        <v>8326</v>
      </c>
      <c r="R2291" t="s">
        <v>8327</v>
      </c>
      <c r="S2291" s="13">
        <f t="shared" si="142"/>
        <v>41614.973611111112</v>
      </c>
      <c r="T2291" s="13">
        <f t="shared" si="143"/>
        <v>41571.998379629629</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8">
        <f t="shared" si="140"/>
        <v>1.0406666666666666</v>
      </c>
      <c r="P2292">
        <f t="shared" si="141"/>
        <v>53.83</v>
      </c>
      <c r="Q2292" t="s">
        <v>8326</v>
      </c>
      <c r="R2292" t="s">
        <v>8327</v>
      </c>
      <c r="S2292" s="13">
        <f t="shared" si="142"/>
        <v>40148.708333333336</v>
      </c>
      <c r="T2292" s="13">
        <f t="shared" si="143"/>
        <v>40070.253819444442</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8">
        <f t="shared" si="140"/>
        <v>1.728</v>
      </c>
      <c r="P2293">
        <f t="shared" si="141"/>
        <v>100.47</v>
      </c>
      <c r="Q2293" t="s">
        <v>8326</v>
      </c>
      <c r="R2293" t="s">
        <v>8327</v>
      </c>
      <c r="S2293" s="13">
        <f t="shared" si="142"/>
        <v>41022.166666666664</v>
      </c>
      <c r="T2293" s="13">
        <f t="shared" si="143"/>
        <v>40987.977060185185</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8">
        <f t="shared" si="140"/>
        <v>1.072505</v>
      </c>
      <c r="P2294">
        <f t="shared" si="141"/>
        <v>46.63</v>
      </c>
      <c r="Q2294" t="s">
        <v>8326</v>
      </c>
      <c r="R2294" t="s">
        <v>8327</v>
      </c>
      <c r="S2294" s="13">
        <f t="shared" si="142"/>
        <v>41017.697638888887</v>
      </c>
      <c r="T2294" s="13">
        <f t="shared" si="143"/>
        <v>40987.697638888887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8">
        <f t="shared" si="140"/>
        <v>1.0823529411764705</v>
      </c>
      <c r="P2295">
        <f t="shared" si="141"/>
        <v>34.07</v>
      </c>
      <c r="Q2295" t="s">
        <v>8326</v>
      </c>
      <c r="R2295" t="s">
        <v>8327</v>
      </c>
      <c r="S2295" s="13">
        <f t="shared" si="142"/>
        <v>41177.165972222225</v>
      </c>
      <c r="T2295" s="13">
        <f t="shared" si="143"/>
        <v>41151.708321759259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8">
        <f t="shared" si="140"/>
        <v>1.4608079999999999</v>
      </c>
      <c r="P2296">
        <f t="shared" si="141"/>
        <v>65.209999999999994</v>
      </c>
      <c r="Q2296" t="s">
        <v>8326</v>
      </c>
      <c r="R2296" t="s">
        <v>8327</v>
      </c>
      <c r="S2296" s="13">
        <f t="shared" si="142"/>
        <v>41294.72314814815</v>
      </c>
      <c r="T2296" s="13">
        <f t="shared" si="143"/>
        <v>41264.72314814815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8">
        <f t="shared" si="140"/>
        <v>1.2524999999999999</v>
      </c>
      <c r="P2297">
        <f t="shared" si="141"/>
        <v>44.21</v>
      </c>
      <c r="Q2297" t="s">
        <v>8326</v>
      </c>
      <c r="R2297" t="s">
        <v>8327</v>
      </c>
      <c r="S2297" s="13">
        <f t="shared" si="142"/>
        <v>41300.954351851848</v>
      </c>
      <c r="T2297" s="13">
        <f t="shared" si="143"/>
        <v>41270.954351851848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8">
        <f t="shared" si="140"/>
        <v>1.4907142857142857</v>
      </c>
      <c r="P2298">
        <f t="shared" si="141"/>
        <v>71.97</v>
      </c>
      <c r="Q2298" t="s">
        <v>8326</v>
      </c>
      <c r="R2298" t="s">
        <v>8327</v>
      </c>
      <c r="S2298" s="13">
        <f t="shared" si="142"/>
        <v>40962.731782407405</v>
      </c>
      <c r="T2298" s="13">
        <f t="shared" si="143"/>
        <v>40927.731782407405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8">
        <f t="shared" si="140"/>
        <v>1.006</v>
      </c>
      <c r="P2299">
        <f t="shared" si="141"/>
        <v>52.95</v>
      </c>
      <c r="Q2299" t="s">
        <v>8326</v>
      </c>
      <c r="R2299" t="s">
        <v>8327</v>
      </c>
      <c r="S2299" s="13">
        <f t="shared" si="142"/>
        <v>40982.165972222225</v>
      </c>
      <c r="T2299" s="13">
        <f t="shared" si="143"/>
        <v>40948.042233796295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8">
        <f t="shared" si="140"/>
        <v>1.0507333333333333</v>
      </c>
      <c r="P2300">
        <f t="shared" si="141"/>
        <v>109.45</v>
      </c>
      <c r="Q2300" t="s">
        <v>8326</v>
      </c>
      <c r="R2300" t="s">
        <v>8327</v>
      </c>
      <c r="S2300" s="13">
        <f t="shared" si="142"/>
        <v>41724.798993055556</v>
      </c>
      <c r="T2300" s="13">
        <f t="shared" si="143"/>
        <v>41694.84065972222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8">
        <f t="shared" si="140"/>
        <v>3.5016666666666665</v>
      </c>
      <c r="P2301">
        <f t="shared" si="141"/>
        <v>75.040000000000006</v>
      </c>
      <c r="Q2301" t="s">
        <v>8326</v>
      </c>
      <c r="R2301" t="s">
        <v>8327</v>
      </c>
      <c r="S2301" s="13">
        <f t="shared" si="142"/>
        <v>40580.032511574071</v>
      </c>
      <c r="T2301" s="13">
        <f t="shared" si="143"/>
        <v>40565.032511574071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8">
        <f t="shared" si="140"/>
        <v>1.0125</v>
      </c>
      <c r="P2302">
        <f t="shared" si="141"/>
        <v>115.71</v>
      </c>
      <c r="Q2302" t="s">
        <v>8326</v>
      </c>
      <c r="R2302" t="s">
        <v>8327</v>
      </c>
      <c r="S2302" s="13">
        <f t="shared" si="142"/>
        <v>41088.727037037039</v>
      </c>
      <c r="T2302" s="13">
        <f t="shared" si="143"/>
        <v>41074.727037037039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8">
        <f t="shared" si="140"/>
        <v>1.336044</v>
      </c>
      <c r="P2303">
        <f t="shared" si="141"/>
        <v>31.66</v>
      </c>
      <c r="Q2303" t="s">
        <v>8326</v>
      </c>
      <c r="R2303" t="s">
        <v>8330</v>
      </c>
      <c r="S2303" s="13">
        <f t="shared" si="142"/>
        <v>41446.146944444445</v>
      </c>
      <c r="T2303" s="13">
        <f t="shared" si="143"/>
        <v>41416.146944444445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8">
        <f t="shared" si="140"/>
        <v>1.7065217391304348</v>
      </c>
      <c r="P2304">
        <f t="shared" si="141"/>
        <v>46.18</v>
      </c>
      <c r="Q2304" t="s">
        <v>8326</v>
      </c>
      <c r="R2304" t="s">
        <v>8330</v>
      </c>
      <c r="S2304" s="13">
        <f t="shared" si="142"/>
        <v>41639.291666666664</v>
      </c>
      <c r="T2304" s="13">
        <f t="shared" si="143"/>
        <v>41605.868449074071</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8">
        <f t="shared" si="140"/>
        <v>1.0935829457364341</v>
      </c>
      <c r="P2305">
        <f t="shared" si="141"/>
        <v>68.48</v>
      </c>
      <c r="Q2305" t="s">
        <v>8326</v>
      </c>
      <c r="R2305" t="s">
        <v>8330</v>
      </c>
      <c r="S2305" s="13">
        <f t="shared" si="142"/>
        <v>40890.152731481481</v>
      </c>
      <c r="T2305" s="13">
        <f t="shared" si="143"/>
        <v>40850.111064814817</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8">
        <f t="shared" si="140"/>
        <v>1.0070033333333335</v>
      </c>
      <c r="P2306">
        <f t="shared" si="141"/>
        <v>53.47</v>
      </c>
      <c r="Q2306" t="s">
        <v>8326</v>
      </c>
      <c r="R2306" t="s">
        <v>8330</v>
      </c>
      <c r="S2306" s="13">
        <f t="shared" si="142"/>
        <v>40544.207638888889</v>
      </c>
      <c r="T2306" s="13">
        <f t="shared" si="143"/>
        <v>40502.815868055557</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8">
        <f t="shared" ref="O2307:O2370" si="144">E2307/D2307</f>
        <v>1.0122777777777778</v>
      </c>
      <c r="P2307">
        <f t="shared" ref="P2307:P2370" si="145">ROUND((E2307/L2307),2)</f>
        <v>109.11</v>
      </c>
      <c r="Q2307" t="s">
        <v>8326</v>
      </c>
      <c r="R2307" t="s">
        <v>8330</v>
      </c>
      <c r="S2307" s="13">
        <f t="shared" ref="S2307:S2370" si="146">(((I2307/60)/60)/24)+DATE(1970,1,1)</f>
        <v>41859.75</v>
      </c>
      <c r="T2307" s="13">
        <f t="shared" ref="T2307:T2370" si="147">(((J2307/60)/60)/24)+DATE(1970,1,1)</f>
        <v>41834.695277777777</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8">
        <f t="shared" si="144"/>
        <v>1.0675857142857144</v>
      </c>
      <c r="P2308">
        <f t="shared" si="145"/>
        <v>51.19</v>
      </c>
      <c r="Q2308" t="s">
        <v>8326</v>
      </c>
      <c r="R2308" t="s">
        <v>8330</v>
      </c>
      <c r="S2308" s="13">
        <f t="shared" si="146"/>
        <v>40978.16815972222</v>
      </c>
      <c r="T2308" s="13">
        <f t="shared" si="147"/>
        <v>40948.16815972222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8">
        <f t="shared" si="144"/>
        <v>1.0665777537961894</v>
      </c>
      <c r="P2309">
        <f t="shared" si="145"/>
        <v>27.94</v>
      </c>
      <c r="Q2309" t="s">
        <v>8326</v>
      </c>
      <c r="R2309" t="s">
        <v>8330</v>
      </c>
      <c r="S2309" s="13">
        <f t="shared" si="146"/>
        <v>41034.802407407406</v>
      </c>
      <c r="T2309" s="13">
        <f t="shared" si="147"/>
        <v>41004.802465277775</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8">
        <f t="shared" si="144"/>
        <v>1.0130622</v>
      </c>
      <c r="P2310">
        <f t="shared" si="145"/>
        <v>82.5</v>
      </c>
      <c r="Q2310" t="s">
        <v>8326</v>
      </c>
      <c r="R2310" t="s">
        <v>8330</v>
      </c>
      <c r="S2310" s="13">
        <f t="shared" si="146"/>
        <v>41880.041666666664</v>
      </c>
      <c r="T2310" s="13">
        <f t="shared" si="147"/>
        <v>41851.962916666671</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8">
        <f t="shared" si="144"/>
        <v>1.0667450000000001</v>
      </c>
      <c r="P2311">
        <f t="shared" si="145"/>
        <v>59.82</v>
      </c>
      <c r="Q2311" t="s">
        <v>8326</v>
      </c>
      <c r="R2311" t="s">
        <v>8330</v>
      </c>
      <c r="S2311" s="13">
        <f t="shared" si="146"/>
        <v>41342.987696759257</v>
      </c>
      <c r="T2311" s="13">
        <f t="shared" si="147"/>
        <v>41307.987696759257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8">
        <f t="shared" si="144"/>
        <v>4.288397837837838</v>
      </c>
      <c r="P2312">
        <f t="shared" si="145"/>
        <v>64.819999999999993</v>
      </c>
      <c r="Q2312" t="s">
        <v>8326</v>
      </c>
      <c r="R2312" t="s">
        <v>8330</v>
      </c>
      <c r="S2312" s="13">
        <f t="shared" si="146"/>
        <v>41354.752488425926</v>
      </c>
      <c r="T2312" s="13">
        <f t="shared" si="147"/>
        <v>41324.79415509259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8">
        <f t="shared" si="144"/>
        <v>1.0411111111111111</v>
      </c>
      <c r="P2313">
        <f t="shared" si="145"/>
        <v>90.1</v>
      </c>
      <c r="Q2313" t="s">
        <v>8326</v>
      </c>
      <c r="R2313" t="s">
        <v>8330</v>
      </c>
      <c r="S2313" s="13">
        <f t="shared" si="146"/>
        <v>41766.004502314812</v>
      </c>
      <c r="T2313" s="13">
        <f t="shared" si="147"/>
        <v>41736.004502314812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8">
        <f t="shared" si="144"/>
        <v>1.0786666666666667</v>
      </c>
      <c r="P2314">
        <f t="shared" si="145"/>
        <v>40.96</v>
      </c>
      <c r="Q2314" t="s">
        <v>8326</v>
      </c>
      <c r="R2314" t="s">
        <v>8330</v>
      </c>
      <c r="S2314" s="13">
        <f t="shared" si="146"/>
        <v>41747.958333333336</v>
      </c>
      <c r="T2314" s="13">
        <f t="shared" si="147"/>
        <v>41716.632847222223</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8">
        <f t="shared" si="144"/>
        <v>1.7584040000000001</v>
      </c>
      <c r="P2315">
        <f t="shared" si="145"/>
        <v>56</v>
      </c>
      <c r="Q2315" t="s">
        <v>8326</v>
      </c>
      <c r="R2315" t="s">
        <v>8330</v>
      </c>
      <c r="S2315" s="13">
        <f t="shared" si="146"/>
        <v>41032.958634259259</v>
      </c>
      <c r="T2315" s="13">
        <f t="shared" si="147"/>
        <v>41002.958634259259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8">
        <f t="shared" si="144"/>
        <v>1.5697000000000001</v>
      </c>
      <c r="P2316">
        <f t="shared" si="145"/>
        <v>37.67</v>
      </c>
      <c r="Q2316" t="s">
        <v>8326</v>
      </c>
      <c r="R2316" t="s">
        <v>8330</v>
      </c>
      <c r="S2316" s="13">
        <f t="shared" si="146"/>
        <v>41067.551585648151</v>
      </c>
      <c r="T2316" s="13">
        <f t="shared" si="147"/>
        <v>41037.551585648151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8">
        <f t="shared" si="144"/>
        <v>1.026</v>
      </c>
      <c r="P2317">
        <f t="shared" si="145"/>
        <v>40.08</v>
      </c>
      <c r="Q2317" t="s">
        <v>8326</v>
      </c>
      <c r="R2317" t="s">
        <v>8330</v>
      </c>
      <c r="S2317" s="13">
        <f t="shared" si="146"/>
        <v>41034.72619212963</v>
      </c>
      <c r="T2317" s="13">
        <f t="shared" si="147"/>
        <v>41004.72619212963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8">
        <f t="shared" si="144"/>
        <v>1.0404266666666666</v>
      </c>
      <c r="P2318">
        <f t="shared" si="145"/>
        <v>78.03</v>
      </c>
      <c r="Q2318" t="s">
        <v>8326</v>
      </c>
      <c r="R2318" t="s">
        <v>8330</v>
      </c>
      <c r="S2318" s="13">
        <f t="shared" si="146"/>
        <v>40156.76666666667</v>
      </c>
      <c r="T2318" s="13">
        <f t="shared" si="147"/>
        <v>40079.725115740745</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8">
        <f t="shared" si="144"/>
        <v>1.04</v>
      </c>
      <c r="P2319">
        <f t="shared" si="145"/>
        <v>18.91</v>
      </c>
      <c r="Q2319" t="s">
        <v>8326</v>
      </c>
      <c r="R2319" t="s">
        <v>8330</v>
      </c>
      <c r="S2319" s="13">
        <f t="shared" si="146"/>
        <v>40224.208333333336</v>
      </c>
      <c r="T2319" s="13">
        <f t="shared" si="147"/>
        <v>40192.542233796295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8">
        <f t="shared" si="144"/>
        <v>1.2105999999999999</v>
      </c>
      <c r="P2320">
        <f t="shared" si="145"/>
        <v>37.130000000000003</v>
      </c>
      <c r="Q2320" t="s">
        <v>8326</v>
      </c>
      <c r="R2320" t="s">
        <v>8330</v>
      </c>
      <c r="S2320" s="13">
        <f t="shared" si="146"/>
        <v>40082.165972222225</v>
      </c>
      <c r="T2320" s="13">
        <f t="shared" si="147"/>
        <v>40050.643680555557</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8">
        <f t="shared" si="144"/>
        <v>1.077</v>
      </c>
      <c r="P2321">
        <f t="shared" si="145"/>
        <v>41.96</v>
      </c>
      <c r="Q2321" t="s">
        <v>8326</v>
      </c>
      <c r="R2321" t="s">
        <v>8330</v>
      </c>
      <c r="S2321" s="13">
        <f t="shared" si="146"/>
        <v>41623.082002314812</v>
      </c>
      <c r="T2321" s="13">
        <f t="shared" si="147"/>
        <v>41593.082002314812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8">
        <f t="shared" si="144"/>
        <v>1.0866</v>
      </c>
      <c r="P2322">
        <f t="shared" si="145"/>
        <v>61.04</v>
      </c>
      <c r="Q2322" t="s">
        <v>8326</v>
      </c>
      <c r="R2322" t="s">
        <v>8330</v>
      </c>
      <c r="S2322" s="13">
        <f t="shared" si="146"/>
        <v>41731.775462962964</v>
      </c>
      <c r="T2322" s="13">
        <f t="shared" si="147"/>
        <v>41696.817129629628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8">
        <f t="shared" si="144"/>
        <v>0.39120962394619685</v>
      </c>
      <c r="P2323">
        <f t="shared" si="145"/>
        <v>64.53</v>
      </c>
      <c r="Q2323" t="s">
        <v>8337</v>
      </c>
      <c r="R2323" t="s">
        <v>8353</v>
      </c>
      <c r="S2323" s="13">
        <f t="shared" si="146"/>
        <v>42829.21876157407</v>
      </c>
      <c r="T2323" s="13">
        <f t="shared" si="147"/>
        <v>42799.260428240741</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8">
        <f t="shared" si="144"/>
        <v>3.1481481481481478E-2</v>
      </c>
      <c r="P2324">
        <f t="shared" si="145"/>
        <v>21.25</v>
      </c>
      <c r="Q2324" t="s">
        <v>8337</v>
      </c>
      <c r="R2324" t="s">
        <v>8353</v>
      </c>
      <c r="S2324" s="13">
        <f t="shared" si="146"/>
        <v>42834.853807870371</v>
      </c>
      <c r="T2324" s="13">
        <f t="shared" si="147"/>
        <v>42804.895474537043</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8">
        <f t="shared" si="144"/>
        <v>0.48</v>
      </c>
      <c r="P2325">
        <f t="shared" si="145"/>
        <v>30</v>
      </c>
      <c r="Q2325" t="s">
        <v>8337</v>
      </c>
      <c r="R2325" t="s">
        <v>8353</v>
      </c>
      <c r="S2325" s="13">
        <f t="shared" si="146"/>
        <v>42814.755173611105</v>
      </c>
      <c r="T2325" s="13">
        <f t="shared" si="147"/>
        <v>42807.755173611105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8">
        <f t="shared" si="144"/>
        <v>0.20733333333333334</v>
      </c>
      <c r="P2326">
        <f t="shared" si="145"/>
        <v>25.49</v>
      </c>
      <c r="Q2326" t="s">
        <v>8337</v>
      </c>
      <c r="R2326" t="s">
        <v>8353</v>
      </c>
      <c r="S2326" s="13">
        <f t="shared" si="146"/>
        <v>42820.843576388885</v>
      </c>
      <c r="T2326" s="13">
        <f t="shared" si="147"/>
        <v>42790.885243055556</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8">
        <f t="shared" si="144"/>
        <v>0.08</v>
      </c>
      <c r="P2327">
        <f t="shared" si="145"/>
        <v>11.43</v>
      </c>
      <c r="Q2327" t="s">
        <v>8337</v>
      </c>
      <c r="R2327" t="s">
        <v>8353</v>
      </c>
      <c r="S2327" s="13">
        <f t="shared" si="146"/>
        <v>42823.980682870373</v>
      </c>
      <c r="T2327" s="13">
        <f t="shared" si="147"/>
        <v>42794.022349537037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8">
        <f t="shared" si="144"/>
        <v>7.1999999999999998E-3</v>
      </c>
      <c r="P2328">
        <f t="shared" si="145"/>
        <v>108</v>
      </c>
      <c r="Q2328" t="s">
        <v>8337</v>
      </c>
      <c r="R2328" t="s">
        <v>8353</v>
      </c>
      <c r="S2328" s="13">
        <f t="shared" si="146"/>
        <v>42855.708333333328</v>
      </c>
      <c r="T2328" s="13">
        <f t="shared" si="147"/>
        <v>42804.034120370372</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8">
        <f t="shared" si="144"/>
        <v>5.2609431428571432</v>
      </c>
      <c r="P2329">
        <f t="shared" si="145"/>
        <v>54.88</v>
      </c>
      <c r="Q2329" t="s">
        <v>8337</v>
      </c>
      <c r="R2329" t="s">
        <v>8353</v>
      </c>
      <c r="S2329" s="13">
        <f t="shared" si="146"/>
        <v>41877.917129629634</v>
      </c>
      <c r="T2329" s="13">
        <f t="shared" si="147"/>
        <v>41842.917129629634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8">
        <f t="shared" si="144"/>
        <v>2.5445000000000002</v>
      </c>
      <c r="P2330">
        <f t="shared" si="145"/>
        <v>47.38</v>
      </c>
      <c r="Q2330" t="s">
        <v>8337</v>
      </c>
      <c r="R2330" t="s">
        <v>8353</v>
      </c>
      <c r="S2330" s="13">
        <f t="shared" si="146"/>
        <v>42169.781678240746</v>
      </c>
      <c r="T2330" s="13">
        <f t="shared" si="147"/>
        <v>42139.781678240746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8">
        <f t="shared" si="144"/>
        <v>1.0591999999999999</v>
      </c>
      <c r="P2331">
        <f t="shared" si="145"/>
        <v>211.84</v>
      </c>
      <c r="Q2331" t="s">
        <v>8337</v>
      </c>
      <c r="R2331" t="s">
        <v>8353</v>
      </c>
      <c r="S2331" s="13">
        <f t="shared" si="146"/>
        <v>41837.624374999999</v>
      </c>
      <c r="T2331" s="13">
        <f t="shared" si="147"/>
        <v>41807.624374999999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8">
        <f t="shared" si="144"/>
        <v>1.0242285714285715</v>
      </c>
      <c r="P2332">
        <f t="shared" si="145"/>
        <v>219.93</v>
      </c>
      <c r="Q2332" t="s">
        <v>8337</v>
      </c>
      <c r="R2332" t="s">
        <v>8353</v>
      </c>
      <c r="S2332" s="13">
        <f t="shared" si="146"/>
        <v>42363</v>
      </c>
      <c r="T2332" s="13">
        <f t="shared" si="147"/>
        <v>42332.89980324074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8">
        <f t="shared" si="144"/>
        <v>1.4431375</v>
      </c>
      <c r="P2333">
        <f t="shared" si="145"/>
        <v>40.799999999999997</v>
      </c>
      <c r="Q2333" t="s">
        <v>8337</v>
      </c>
      <c r="R2333" t="s">
        <v>8353</v>
      </c>
      <c r="S2333" s="13">
        <f t="shared" si="146"/>
        <v>41869.005671296298</v>
      </c>
      <c r="T2333" s="13">
        <f t="shared" si="147"/>
        <v>41839.005671296298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8">
        <f t="shared" si="144"/>
        <v>1.06308</v>
      </c>
      <c r="P2334">
        <f t="shared" si="145"/>
        <v>75.5</v>
      </c>
      <c r="Q2334" t="s">
        <v>8337</v>
      </c>
      <c r="R2334" t="s">
        <v>8353</v>
      </c>
      <c r="S2334" s="13">
        <f t="shared" si="146"/>
        <v>42041.628136574072</v>
      </c>
      <c r="T2334" s="13">
        <f t="shared" si="147"/>
        <v>42011.628136574072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8">
        <f t="shared" si="144"/>
        <v>2.1216666666666666</v>
      </c>
      <c r="P2335">
        <f t="shared" si="145"/>
        <v>13.54</v>
      </c>
      <c r="Q2335" t="s">
        <v>8337</v>
      </c>
      <c r="R2335" t="s">
        <v>8353</v>
      </c>
      <c r="S2335" s="13">
        <f t="shared" si="146"/>
        <v>41788.743055555555</v>
      </c>
      <c r="T2335" s="13">
        <f t="shared" si="147"/>
        <v>41767.650347222225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8">
        <f t="shared" si="144"/>
        <v>1.0195000000000001</v>
      </c>
      <c r="P2336">
        <f t="shared" si="145"/>
        <v>60.87</v>
      </c>
      <c r="Q2336" t="s">
        <v>8337</v>
      </c>
      <c r="R2336" t="s">
        <v>8353</v>
      </c>
      <c r="S2336" s="13">
        <f t="shared" si="146"/>
        <v>41948.731944444444</v>
      </c>
      <c r="T2336" s="13">
        <f t="shared" si="147"/>
        <v>41918.670115740737</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8">
        <f t="shared" si="144"/>
        <v>1.0227200000000001</v>
      </c>
      <c r="P2337">
        <f t="shared" si="145"/>
        <v>115.69</v>
      </c>
      <c r="Q2337" t="s">
        <v>8337</v>
      </c>
      <c r="R2337" t="s">
        <v>8353</v>
      </c>
      <c r="S2337" s="13">
        <f t="shared" si="146"/>
        <v>41801.572256944448</v>
      </c>
      <c r="T2337" s="13">
        <f t="shared" si="147"/>
        <v>41771.572256944448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8">
        <f t="shared" si="144"/>
        <v>5.2073254999999996</v>
      </c>
      <c r="P2338">
        <f t="shared" si="145"/>
        <v>48.1</v>
      </c>
      <c r="Q2338" t="s">
        <v>8337</v>
      </c>
      <c r="R2338" t="s">
        <v>8353</v>
      </c>
      <c r="S2338" s="13">
        <f t="shared" si="146"/>
        <v>41706.924710648149</v>
      </c>
      <c r="T2338" s="13">
        <f t="shared" si="147"/>
        <v>41666.924710648149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8">
        <f t="shared" si="144"/>
        <v>1.1065833333333333</v>
      </c>
      <c r="P2339">
        <f t="shared" si="145"/>
        <v>74.180000000000007</v>
      </c>
      <c r="Q2339" t="s">
        <v>8337</v>
      </c>
      <c r="R2339" t="s">
        <v>8353</v>
      </c>
      <c r="S2339" s="13">
        <f t="shared" si="146"/>
        <v>41816.640543981484</v>
      </c>
      <c r="T2339" s="13">
        <f t="shared" si="147"/>
        <v>41786.640543981484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8">
        <f t="shared" si="144"/>
        <v>1.0114333333333334</v>
      </c>
      <c r="P2340">
        <f t="shared" si="145"/>
        <v>123.35</v>
      </c>
      <c r="Q2340" t="s">
        <v>8337</v>
      </c>
      <c r="R2340" t="s">
        <v>8353</v>
      </c>
      <c r="S2340" s="13">
        <f t="shared" si="146"/>
        <v>41819.896805555552</v>
      </c>
      <c r="T2340" s="13">
        <f t="shared" si="147"/>
        <v>41789.896805555552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8">
        <f t="shared" si="144"/>
        <v>2.9420799999999998</v>
      </c>
      <c r="P2341">
        <f t="shared" si="145"/>
        <v>66.62</v>
      </c>
      <c r="Q2341" t="s">
        <v>8337</v>
      </c>
      <c r="R2341" t="s">
        <v>8353</v>
      </c>
      <c r="S2341" s="13">
        <f t="shared" si="146"/>
        <v>42723.332638888889</v>
      </c>
      <c r="T2341" s="13">
        <f t="shared" si="147"/>
        <v>42692.79987268518</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8">
        <f t="shared" si="144"/>
        <v>1.0577749999999999</v>
      </c>
      <c r="P2342">
        <f t="shared" si="145"/>
        <v>104.99</v>
      </c>
      <c r="Q2342" t="s">
        <v>8337</v>
      </c>
      <c r="R2342" t="s">
        <v>8353</v>
      </c>
      <c r="S2342" s="13">
        <f t="shared" si="146"/>
        <v>42673.642800925925</v>
      </c>
      <c r="T2342" s="13">
        <f t="shared" si="147"/>
        <v>42643.642800925925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8">
        <f t="shared" si="144"/>
        <v>0</v>
      </c>
      <c r="P2343" t="e">
        <f t="shared" si="145"/>
        <v>#DIV/0!</v>
      </c>
      <c r="Q2343" t="s">
        <v>8320</v>
      </c>
      <c r="R2343" t="s">
        <v>8321</v>
      </c>
      <c r="S2343" s="13">
        <f t="shared" si="146"/>
        <v>42197.813703703709</v>
      </c>
      <c r="T2343" s="13">
        <f t="shared" si="147"/>
        <v>42167.813703703709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8">
        <f t="shared" si="144"/>
        <v>0</v>
      </c>
      <c r="P2344" t="e">
        <f t="shared" si="145"/>
        <v>#DIV/0!</v>
      </c>
      <c r="Q2344" t="s">
        <v>8320</v>
      </c>
      <c r="R2344" t="s">
        <v>8321</v>
      </c>
      <c r="S2344" s="13">
        <f t="shared" si="146"/>
        <v>41918.208333333336</v>
      </c>
      <c r="T2344" s="13">
        <f t="shared" si="147"/>
        <v>41897.702199074076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8">
        <f t="shared" si="144"/>
        <v>0.03</v>
      </c>
      <c r="P2345">
        <f t="shared" si="145"/>
        <v>300</v>
      </c>
      <c r="Q2345" t="s">
        <v>8320</v>
      </c>
      <c r="R2345" t="s">
        <v>8321</v>
      </c>
      <c r="S2345" s="13">
        <f t="shared" si="146"/>
        <v>42377.82430555555</v>
      </c>
      <c r="T2345" s="13">
        <f t="shared" si="147"/>
        <v>42327.825289351851</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8">
        <f t="shared" si="144"/>
        <v>1E-3</v>
      </c>
      <c r="P2346">
        <f t="shared" si="145"/>
        <v>1</v>
      </c>
      <c r="Q2346" t="s">
        <v>8320</v>
      </c>
      <c r="R2346" t="s">
        <v>8321</v>
      </c>
      <c r="S2346" s="13">
        <f t="shared" si="146"/>
        <v>42545.727650462963</v>
      </c>
      <c r="T2346" s="13">
        <f t="shared" si="147"/>
        <v>42515.727650462963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8">
        <f t="shared" si="144"/>
        <v>0</v>
      </c>
      <c r="P2347" t="e">
        <f t="shared" si="145"/>
        <v>#DIV/0!</v>
      </c>
      <c r="Q2347" t="s">
        <v>8320</v>
      </c>
      <c r="R2347" t="s">
        <v>8321</v>
      </c>
      <c r="S2347" s="13">
        <f t="shared" si="146"/>
        <v>42094.985416666663</v>
      </c>
      <c r="T2347" s="13">
        <f t="shared" si="147"/>
        <v>42060.001805555556</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8">
        <f t="shared" si="144"/>
        <v>6.4999999999999997E-4</v>
      </c>
      <c r="P2348">
        <f t="shared" si="145"/>
        <v>13</v>
      </c>
      <c r="Q2348" t="s">
        <v>8320</v>
      </c>
      <c r="R2348" t="s">
        <v>8321</v>
      </c>
      <c r="S2348" s="13">
        <f t="shared" si="146"/>
        <v>42660.79896990741</v>
      </c>
      <c r="T2348" s="13">
        <f t="shared" si="147"/>
        <v>42615.79896990741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8">
        <f t="shared" si="144"/>
        <v>1.4999999999999999E-2</v>
      </c>
      <c r="P2349">
        <f t="shared" si="145"/>
        <v>15</v>
      </c>
      <c r="Q2349" t="s">
        <v>8320</v>
      </c>
      <c r="R2349" t="s">
        <v>8321</v>
      </c>
      <c r="S2349" s="13">
        <f t="shared" si="146"/>
        <v>42607.607361111113</v>
      </c>
      <c r="T2349" s="13">
        <f t="shared" si="147"/>
        <v>42577.607361111113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8">
        <f t="shared" si="144"/>
        <v>3.8571428571428572E-3</v>
      </c>
      <c r="P2350">
        <f t="shared" si="145"/>
        <v>54</v>
      </c>
      <c r="Q2350" t="s">
        <v>8320</v>
      </c>
      <c r="R2350" t="s">
        <v>8321</v>
      </c>
      <c r="S2350" s="13">
        <f t="shared" si="146"/>
        <v>42420.932152777779</v>
      </c>
      <c r="T2350" s="13">
        <f t="shared" si="147"/>
        <v>42360.932152777779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8">
        <f t="shared" si="144"/>
        <v>0</v>
      </c>
      <c r="P2351" t="e">
        <f t="shared" si="145"/>
        <v>#DIV/0!</v>
      </c>
      <c r="Q2351" t="s">
        <v>8320</v>
      </c>
      <c r="R2351" t="s">
        <v>8321</v>
      </c>
      <c r="S2351" s="13">
        <f t="shared" si="146"/>
        <v>42227.775787037041</v>
      </c>
      <c r="T2351" s="13">
        <f t="shared" si="147"/>
        <v>42198.775787037041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8">
        <f t="shared" si="144"/>
        <v>0</v>
      </c>
      <c r="P2352" t="e">
        <f t="shared" si="145"/>
        <v>#DIV/0!</v>
      </c>
      <c r="Q2352" t="s">
        <v>8320</v>
      </c>
      <c r="R2352" t="s">
        <v>8321</v>
      </c>
      <c r="S2352" s="13">
        <f t="shared" si="146"/>
        <v>42738.842245370368</v>
      </c>
      <c r="T2352" s="13">
        <f t="shared" si="147"/>
        <v>42708.842245370368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8">
        <f t="shared" si="144"/>
        <v>5.7142857142857143E-3</v>
      </c>
      <c r="P2353">
        <f t="shared" si="145"/>
        <v>15.43</v>
      </c>
      <c r="Q2353" t="s">
        <v>8320</v>
      </c>
      <c r="R2353" t="s">
        <v>8321</v>
      </c>
      <c r="S2353" s="13">
        <f t="shared" si="146"/>
        <v>42124.101145833338</v>
      </c>
      <c r="T2353" s="13">
        <f t="shared" si="147"/>
        <v>42094.101145833338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8">
        <f t="shared" si="144"/>
        <v>0</v>
      </c>
      <c r="P2354" t="e">
        <f t="shared" si="145"/>
        <v>#DIV/0!</v>
      </c>
      <c r="Q2354" t="s">
        <v>8320</v>
      </c>
      <c r="R2354" t="s">
        <v>8321</v>
      </c>
      <c r="S2354" s="13">
        <f t="shared" si="146"/>
        <v>42161.633703703701</v>
      </c>
      <c r="T2354" s="13">
        <f t="shared" si="147"/>
        <v>42101.633703703701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8">
        <f t="shared" si="144"/>
        <v>0</v>
      </c>
      <c r="P2355" t="e">
        <f t="shared" si="145"/>
        <v>#DIV/0!</v>
      </c>
      <c r="Q2355" t="s">
        <v>8320</v>
      </c>
      <c r="R2355" t="s">
        <v>8321</v>
      </c>
      <c r="S2355" s="13">
        <f t="shared" si="146"/>
        <v>42115.676180555558</v>
      </c>
      <c r="T2355" s="13">
        <f t="shared" si="147"/>
        <v>42103.676180555558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8">
        <f t="shared" si="144"/>
        <v>7.1428571428571429E-4</v>
      </c>
      <c r="P2356">
        <f t="shared" si="145"/>
        <v>25</v>
      </c>
      <c r="Q2356" t="s">
        <v>8320</v>
      </c>
      <c r="R2356" t="s">
        <v>8321</v>
      </c>
      <c r="S2356" s="13">
        <f t="shared" si="146"/>
        <v>42014.722916666666</v>
      </c>
      <c r="T2356" s="13">
        <f t="shared" si="147"/>
        <v>41954.722916666666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8">
        <f t="shared" si="144"/>
        <v>6.875E-3</v>
      </c>
      <c r="P2357">
        <f t="shared" si="145"/>
        <v>27.5</v>
      </c>
      <c r="Q2357" t="s">
        <v>8320</v>
      </c>
      <c r="R2357" t="s">
        <v>8321</v>
      </c>
      <c r="S2357" s="13">
        <f t="shared" si="146"/>
        <v>42126.918240740735</v>
      </c>
      <c r="T2357" s="13">
        <f t="shared" si="147"/>
        <v>42096.918240740735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8">
        <f t="shared" si="144"/>
        <v>0</v>
      </c>
      <c r="P2358" t="e">
        <f t="shared" si="145"/>
        <v>#DIV/0!</v>
      </c>
      <c r="Q2358" t="s">
        <v>8320</v>
      </c>
      <c r="R2358" t="s">
        <v>8321</v>
      </c>
      <c r="S2358" s="13">
        <f t="shared" si="146"/>
        <v>42160.78361111111</v>
      </c>
      <c r="T2358" s="13">
        <f t="shared" si="147"/>
        <v>42130.78361111111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8">
        <f t="shared" si="144"/>
        <v>0</v>
      </c>
      <c r="P2359" t="e">
        <f t="shared" si="145"/>
        <v>#DIV/0!</v>
      </c>
      <c r="Q2359" t="s">
        <v>8320</v>
      </c>
      <c r="R2359" t="s">
        <v>8321</v>
      </c>
      <c r="S2359" s="13">
        <f t="shared" si="146"/>
        <v>42294.620115740734</v>
      </c>
      <c r="T2359" s="13">
        <f t="shared" si="147"/>
        <v>42264.620115740734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8">
        <f t="shared" si="144"/>
        <v>0</v>
      </c>
      <c r="P2360" t="e">
        <f t="shared" si="145"/>
        <v>#DIV/0!</v>
      </c>
      <c r="Q2360" t="s">
        <v>8320</v>
      </c>
      <c r="R2360" t="s">
        <v>8321</v>
      </c>
      <c r="S2360" s="13">
        <f t="shared" si="146"/>
        <v>42035.027083333334</v>
      </c>
      <c r="T2360" s="13">
        <f t="shared" si="147"/>
        <v>41978.930972222224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8">
        <f t="shared" si="144"/>
        <v>0.14680000000000001</v>
      </c>
      <c r="P2361">
        <f t="shared" si="145"/>
        <v>367</v>
      </c>
      <c r="Q2361" t="s">
        <v>8320</v>
      </c>
      <c r="R2361" t="s">
        <v>8321</v>
      </c>
      <c r="S2361" s="13">
        <f t="shared" si="146"/>
        <v>42219.649583333332</v>
      </c>
      <c r="T2361" s="13">
        <f t="shared" si="147"/>
        <v>42159.649583333332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8">
        <f t="shared" si="144"/>
        <v>4.0000000000000002E-4</v>
      </c>
      <c r="P2362">
        <f t="shared" si="145"/>
        <v>2</v>
      </c>
      <c r="Q2362" t="s">
        <v>8320</v>
      </c>
      <c r="R2362" t="s">
        <v>8321</v>
      </c>
      <c r="S2362" s="13">
        <f t="shared" si="146"/>
        <v>42407.70694444445</v>
      </c>
      <c r="T2362" s="13">
        <f t="shared" si="147"/>
        <v>42377.70694444445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8">
        <f t="shared" si="144"/>
        <v>0</v>
      </c>
      <c r="P2363" t="e">
        <f t="shared" si="145"/>
        <v>#DIV/0!</v>
      </c>
      <c r="Q2363" t="s">
        <v>8320</v>
      </c>
      <c r="R2363" t="s">
        <v>8321</v>
      </c>
      <c r="S2363" s="13">
        <f t="shared" si="146"/>
        <v>42490.916666666672</v>
      </c>
      <c r="T2363" s="13">
        <f t="shared" si="147"/>
        <v>42466.858888888892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8">
        <f t="shared" si="144"/>
        <v>0.2857142857142857</v>
      </c>
      <c r="P2364">
        <f t="shared" si="145"/>
        <v>60</v>
      </c>
      <c r="Q2364" t="s">
        <v>8320</v>
      </c>
      <c r="R2364" t="s">
        <v>8321</v>
      </c>
      <c r="S2364" s="13">
        <f t="shared" si="146"/>
        <v>41984.688310185185</v>
      </c>
      <c r="T2364" s="13">
        <f t="shared" si="147"/>
        <v>41954.688310185185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8">
        <f t="shared" si="144"/>
        <v>0</v>
      </c>
      <c r="P2365" t="e">
        <f t="shared" si="145"/>
        <v>#DIV/0!</v>
      </c>
      <c r="Q2365" t="s">
        <v>8320</v>
      </c>
      <c r="R2365" t="s">
        <v>8321</v>
      </c>
      <c r="S2365" s="13">
        <f t="shared" si="146"/>
        <v>42367.011574074073</v>
      </c>
      <c r="T2365" s="13">
        <f t="shared" si="147"/>
        <v>42322.011574074073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8">
        <f t="shared" si="144"/>
        <v>0</v>
      </c>
      <c r="P2366" t="e">
        <f t="shared" si="145"/>
        <v>#DIV/0!</v>
      </c>
      <c r="Q2366" t="s">
        <v>8320</v>
      </c>
      <c r="R2366" t="s">
        <v>8321</v>
      </c>
      <c r="S2366" s="13">
        <f t="shared" si="146"/>
        <v>42303.934675925921</v>
      </c>
      <c r="T2366" s="13">
        <f t="shared" si="147"/>
        <v>42248.934675925921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8">
        <f t="shared" si="144"/>
        <v>0</v>
      </c>
      <c r="P2367" t="e">
        <f t="shared" si="145"/>
        <v>#DIV/0!</v>
      </c>
      <c r="Q2367" t="s">
        <v>8320</v>
      </c>
      <c r="R2367" t="s">
        <v>8321</v>
      </c>
      <c r="S2367" s="13">
        <f t="shared" si="146"/>
        <v>42386.958333333328</v>
      </c>
      <c r="T2367" s="13">
        <f t="shared" si="147"/>
        <v>42346.736400462964</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8">
        <f t="shared" si="144"/>
        <v>0.1052</v>
      </c>
      <c r="P2368">
        <f t="shared" si="145"/>
        <v>97.41</v>
      </c>
      <c r="Q2368" t="s">
        <v>8320</v>
      </c>
      <c r="R2368" t="s">
        <v>8321</v>
      </c>
      <c r="S2368" s="13">
        <f t="shared" si="146"/>
        <v>42298.531631944439</v>
      </c>
      <c r="T2368" s="13">
        <f t="shared" si="147"/>
        <v>42268.531631944439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8">
        <f t="shared" si="144"/>
        <v>1.34E-2</v>
      </c>
      <c r="P2369">
        <f t="shared" si="145"/>
        <v>47.86</v>
      </c>
      <c r="Q2369" t="s">
        <v>8320</v>
      </c>
      <c r="R2369" t="s">
        <v>8321</v>
      </c>
      <c r="S2369" s="13">
        <f t="shared" si="146"/>
        <v>42485.928425925929</v>
      </c>
      <c r="T2369" s="13">
        <f t="shared" si="147"/>
        <v>42425.970092592594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8">
        <f t="shared" si="144"/>
        <v>2.5000000000000001E-3</v>
      </c>
      <c r="P2370">
        <f t="shared" si="145"/>
        <v>50</v>
      </c>
      <c r="Q2370" t="s">
        <v>8320</v>
      </c>
      <c r="R2370" t="s">
        <v>8321</v>
      </c>
      <c r="S2370" s="13">
        <f t="shared" si="146"/>
        <v>42108.680150462969</v>
      </c>
      <c r="T2370" s="13">
        <f t="shared" si="147"/>
        <v>42063.721817129626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8">
        <f t="shared" ref="O2371:O2434" si="148">E2371/D2371</f>
        <v>0</v>
      </c>
      <c r="P2371" t="e">
        <f t="shared" ref="P2371:P2434" si="149">ROUND((E2371/L2371),2)</f>
        <v>#DIV/0!</v>
      </c>
      <c r="Q2371" t="s">
        <v>8320</v>
      </c>
      <c r="R2371" t="s">
        <v>8321</v>
      </c>
      <c r="S2371" s="13">
        <f t="shared" ref="S2371:S2434" si="150">(((I2371/60)/60)/24)+DATE(1970,1,1)</f>
        <v>42410.812627314815</v>
      </c>
      <c r="T2371" s="13">
        <f t="shared" ref="T2371:T2434" si="151">(((J2371/60)/60)/24)+DATE(1970,1,1)</f>
        <v>42380.812627314815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8">
        <f t="shared" si="148"/>
        <v>3.2799999999999999E-3</v>
      </c>
      <c r="P2372">
        <f t="shared" si="149"/>
        <v>20.5</v>
      </c>
      <c r="Q2372" t="s">
        <v>8320</v>
      </c>
      <c r="R2372" t="s">
        <v>8321</v>
      </c>
      <c r="S2372" s="13">
        <f t="shared" si="150"/>
        <v>41991.18913194444</v>
      </c>
      <c r="T2372" s="13">
        <f t="shared" si="151"/>
        <v>41961.18913194444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8">
        <f t="shared" si="148"/>
        <v>0</v>
      </c>
      <c r="P2373" t="e">
        <f t="shared" si="149"/>
        <v>#DIV/0!</v>
      </c>
      <c r="Q2373" t="s">
        <v>8320</v>
      </c>
      <c r="R2373" t="s">
        <v>8321</v>
      </c>
      <c r="S2373" s="13">
        <f t="shared" si="150"/>
        <v>42180.777731481481</v>
      </c>
      <c r="T2373" s="13">
        <f t="shared" si="151"/>
        <v>42150.777731481481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8">
        <f t="shared" si="148"/>
        <v>3.272727272727273E-2</v>
      </c>
      <c r="P2374">
        <f t="shared" si="149"/>
        <v>30</v>
      </c>
      <c r="Q2374" t="s">
        <v>8320</v>
      </c>
      <c r="R2374" t="s">
        <v>8321</v>
      </c>
      <c r="S2374" s="13">
        <f t="shared" si="150"/>
        <v>42118.069108796291</v>
      </c>
      <c r="T2374" s="13">
        <f t="shared" si="151"/>
        <v>42088.069108796291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8">
        <f t="shared" si="148"/>
        <v>5.8823529411764708E-5</v>
      </c>
      <c r="P2375">
        <f t="shared" si="149"/>
        <v>50</v>
      </c>
      <c r="Q2375" t="s">
        <v>8320</v>
      </c>
      <c r="R2375" t="s">
        <v>8321</v>
      </c>
      <c r="S2375" s="13">
        <f t="shared" si="150"/>
        <v>42245.662314814821</v>
      </c>
      <c r="T2375" s="13">
        <f t="shared" si="151"/>
        <v>42215.662314814821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8">
        <f t="shared" si="148"/>
        <v>4.5454545454545455E-4</v>
      </c>
      <c r="P2376">
        <f t="shared" si="149"/>
        <v>10</v>
      </c>
      <c r="Q2376" t="s">
        <v>8320</v>
      </c>
      <c r="R2376" t="s">
        <v>8321</v>
      </c>
      <c r="S2376" s="13">
        <f t="shared" si="150"/>
        <v>42047.843287037031</v>
      </c>
      <c r="T2376" s="13">
        <f t="shared" si="151"/>
        <v>42017.843287037031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8">
        <f t="shared" si="148"/>
        <v>0</v>
      </c>
      <c r="P2377" t="e">
        <f t="shared" si="149"/>
        <v>#DIV/0!</v>
      </c>
      <c r="Q2377" t="s">
        <v>8320</v>
      </c>
      <c r="R2377" t="s">
        <v>8321</v>
      </c>
      <c r="S2377" s="13">
        <f t="shared" si="150"/>
        <v>42622.836076388892</v>
      </c>
      <c r="T2377" s="13">
        <f t="shared" si="151"/>
        <v>42592.836076388892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8">
        <f t="shared" si="148"/>
        <v>0.10877666666666666</v>
      </c>
      <c r="P2378">
        <f t="shared" si="149"/>
        <v>81.58</v>
      </c>
      <c r="Q2378" t="s">
        <v>8320</v>
      </c>
      <c r="R2378" t="s">
        <v>8321</v>
      </c>
      <c r="S2378" s="13">
        <f t="shared" si="150"/>
        <v>42348.925532407404</v>
      </c>
      <c r="T2378" s="13">
        <f t="shared" si="151"/>
        <v>42318.925532407404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8">
        <f t="shared" si="148"/>
        <v>0</v>
      </c>
      <c r="P2379" t="e">
        <f t="shared" si="149"/>
        <v>#DIV/0!</v>
      </c>
      <c r="Q2379" t="s">
        <v>8320</v>
      </c>
      <c r="R2379" t="s">
        <v>8321</v>
      </c>
      <c r="S2379" s="13">
        <f t="shared" si="150"/>
        <v>42699.911840277782</v>
      </c>
      <c r="T2379" s="13">
        <f t="shared" si="151"/>
        <v>42669.870173611111</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8">
        <f t="shared" si="148"/>
        <v>0</v>
      </c>
      <c r="P2380" t="e">
        <f t="shared" si="149"/>
        <v>#DIV/0!</v>
      </c>
      <c r="Q2380" t="s">
        <v>8320</v>
      </c>
      <c r="R2380" t="s">
        <v>8321</v>
      </c>
      <c r="S2380" s="13">
        <f t="shared" si="150"/>
        <v>42242.013078703705</v>
      </c>
      <c r="T2380" s="13">
        <f t="shared" si="151"/>
        <v>42213.013078703705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8">
        <f t="shared" si="148"/>
        <v>0</v>
      </c>
      <c r="P2381" t="e">
        <f t="shared" si="149"/>
        <v>#DIV/0!</v>
      </c>
      <c r="Q2381" t="s">
        <v>8320</v>
      </c>
      <c r="R2381" t="s">
        <v>8321</v>
      </c>
      <c r="S2381" s="13">
        <f t="shared" si="150"/>
        <v>42282.016388888893</v>
      </c>
      <c r="T2381" s="13">
        <f t="shared" si="151"/>
        <v>42237.016388888893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8">
        <f t="shared" si="148"/>
        <v>3.6666666666666666E-3</v>
      </c>
      <c r="P2382">
        <f t="shared" si="149"/>
        <v>18.329999999999998</v>
      </c>
      <c r="Q2382" t="s">
        <v>8320</v>
      </c>
      <c r="R2382" t="s">
        <v>8321</v>
      </c>
      <c r="S2382" s="13">
        <f t="shared" si="150"/>
        <v>42278.793310185181</v>
      </c>
      <c r="T2382" s="13">
        <f t="shared" si="151"/>
        <v>42248.793310185181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8">
        <f t="shared" si="148"/>
        <v>1.8193398957730169E-2</v>
      </c>
      <c r="P2383">
        <f t="shared" si="149"/>
        <v>224.43</v>
      </c>
      <c r="Q2383" t="s">
        <v>8320</v>
      </c>
      <c r="R2383" t="s">
        <v>8321</v>
      </c>
      <c r="S2383" s="13">
        <f t="shared" si="150"/>
        <v>42104.935740740737</v>
      </c>
      <c r="T2383" s="13">
        <f t="shared" si="151"/>
        <v>42074.935740740737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8">
        <f t="shared" si="148"/>
        <v>2.5000000000000001E-2</v>
      </c>
      <c r="P2384">
        <f t="shared" si="149"/>
        <v>37.5</v>
      </c>
      <c r="Q2384" t="s">
        <v>8320</v>
      </c>
      <c r="R2384" t="s">
        <v>8321</v>
      </c>
      <c r="S2384" s="13">
        <f t="shared" si="150"/>
        <v>42220.187534722223</v>
      </c>
      <c r="T2384" s="13">
        <f t="shared" si="151"/>
        <v>42195.187534722223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8">
        <f t="shared" si="148"/>
        <v>4.3499999999999997E-2</v>
      </c>
      <c r="P2385">
        <f t="shared" si="149"/>
        <v>145</v>
      </c>
      <c r="Q2385" t="s">
        <v>8320</v>
      </c>
      <c r="R2385" t="s">
        <v>8321</v>
      </c>
      <c r="S2385" s="13">
        <f t="shared" si="150"/>
        <v>42057.056793981479</v>
      </c>
      <c r="T2385" s="13">
        <f t="shared" si="151"/>
        <v>42027.056793981479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8">
        <f t="shared" si="148"/>
        <v>8.0000000000000002E-3</v>
      </c>
      <c r="P2386">
        <f t="shared" si="149"/>
        <v>1</v>
      </c>
      <c r="Q2386" t="s">
        <v>8320</v>
      </c>
      <c r="R2386" t="s">
        <v>8321</v>
      </c>
      <c r="S2386" s="13">
        <f t="shared" si="150"/>
        <v>41957.109293981484</v>
      </c>
      <c r="T2386" s="13">
        <f t="shared" si="151"/>
        <v>41927.067627314813</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8">
        <f t="shared" si="148"/>
        <v>1.2123076923076924E-2</v>
      </c>
      <c r="P2387">
        <f t="shared" si="149"/>
        <v>112.57</v>
      </c>
      <c r="Q2387" t="s">
        <v>8320</v>
      </c>
      <c r="R2387" t="s">
        <v>8321</v>
      </c>
      <c r="S2387" s="13">
        <f t="shared" si="150"/>
        <v>42221.70175925926</v>
      </c>
      <c r="T2387" s="13">
        <f t="shared" si="151"/>
        <v>42191.70175925926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8">
        <f t="shared" si="148"/>
        <v>0</v>
      </c>
      <c r="P2388" t="e">
        <f t="shared" si="149"/>
        <v>#DIV/0!</v>
      </c>
      <c r="Q2388" t="s">
        <v>8320</v>
      </c>
      <c r="R2388" t="s">
        <v>8321</v>
      </c>
      <c r="S2388" s="13">
        <f t="shared" si="150"/>
        <v>42014.838240740741</v>
      </c>
      <c r="T2388" s="13">
        <f t="shared" si="151"/>
        <v>41954.838240740741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8">
        <f t="shared" si="148"/>
        <v>6.8399999999999997E-3</v>
      </c>
      <c r="P2389">
        <f t="shared" si="149"/>
        <v>342</v>
      </c>
      <c r="Q2389" t="s">
        <v>8320</v>
      </c>
      <c r="R2389" t="s">
        <v>8321</v>
      </c>
      <c r="S2389" s="13">
        <f t="shared" si="150"/>
        <v>42573.626620370371</v>
      </c>
      <c r="T2389" s="13">
        <f t="shared" si="151"/>
        <v>42528.626620370371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8">
        <f t="shared" si="148"/>
        <v>1.2513513513513513E-2</v>
      </c>
      <c r="P2390">
        <f t="shared" si="149"/>
        <v>57.88</v>
      </c>
      <c r="Q2390" t="s">
        <v>8320</v>
      </c>
      <c r="R2390" t="s">
        <v>8321</v>
      </c>
      <c r="S2390" s="13">
        <f t="shared" si="150"/>
        <v>42019.811805555553</v>
      </c>
      <c r="T2390" s="13">
        <f t="shared" si="151"/>
        <v>41989.853692129633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8">
        <f t="shared" si="148"/>
        <v>1.8749999999999999E-3</v>
      </c>
      <c r="P2391">
        <f t="shared" si="149"/>
        <v>30</v>
      </c>
      <c r="Q2391" t="s">
        <v>8320</v>
      </c>
      <c r="R2391" t="s">
        <v>8321</v>
      </c>
      <c r="S2391" s="13">
        <f t="shared" si="150"/>
        <v>42210.915972222225</v>
      </c>
      <c r="T2391" s="13">
        <f t="shared" si="151"/>
        <v>42179.653379629628</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8">
        <f t="shared" si="148"/>
        <v>0</v>
      </c>
      <c r="P2392" t="e">
        <f t="shared" si="149"/>
        <v>#DIV/0!</v>
      </c>
      <c r="Q2392" t="s">
        <v>8320</v>
      </c>
      <c r="R2392" t="s">
        <v>8321</v>
      </c>
      <c r="S2392" s="13">
        <f t="shared" si="150"/>
        <v>42008.262314814812</v>
      </c>
      <c r="T2392" s="13">
        <f t="shared" si="151"/>
        <v>41968.262314814812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8">
        <f t="shared" si="148"/>
        <v>1.25E-3</v>
      </c>
      <c r="P2393">
        <f t="shared" si="149"/>
        <v>25</v>
      </c>
      <c r="Q2393" t="s">
        <v>8320</v>
      </c>
      <c r="R2393" t="s">
        <v>8321</v>
      </c>
      <c r="S2393" s="13">
        <f t="shared" si="150"/>
        <v>42094.752824074079</v>
      </c>
      <c r="T2393" s="13">
        <f t="shared" si="151"/>
        <v>42064.794490740736</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8">
        <f t="shared" si="148"/>
        <v>0</v>
      </c>
      <c r="P2394" t="e">
        <f t="shared" si="149"/>
        <v>#DIV/0!</v>
      </c>
      <c r="Q2394" t="s">
        <v>8320</v>
      </c>
      <c r="R2394" t="s">
        <v>8321</v>
      </c>
      <c r="S2394" s="13">
        <f t="shared" si="150"/>
        <v>42306.120636574073</v>
      </c>
      <c r="T2394" s="13">
        <f t="shared" si="151"/>
        <v>42276.120636574073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8">
        <f t="shared" si="148"/>
        <v>5.0000000000000001E-4</v>
      </c>
      <c r="P2395">
        <f t="shared" si="149"/>
        <v>50</v>
      </c>
      <c r="Q2395" t="s">
        <v>8320</v>
      </c>
      <c r="R2395" t="s">
        <v>8321</v>
      </c>
      <c r="S2395" s="13">
        <f t="shared" si="150"/>
        <v>42224.648344907408</v>
      </c>
      <c r="T2395" s="13">
        <f t="shared" si="151"/>
        <v>42194.648344907408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8">
        <f t="shared" si="148"/>
        <v>5.9999999999999995E-4</v>
      </c>
      <c r="P2396">
        <f t="shared" si="149"/>
        <v>1.5</v>
      </c>
      <c r="Q2396" t="s">
        <v>8320</v>
      </c>
      <c r="R2396" t="s">
        <v>8321</v>
      </c>
      <c r="S2396" s="13">
        <f t="shared" si="150"/>
        <v>42061.362187499995</v>
      </c>
      <c r="T2396" s="13">
        <f t="shared" si="151"/>
        <v>42031.362187499995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8">
        <f t="shared" si="148"/>
        <v>0</v>
      </c>
      <c r="P2397" t="e">
        <f t="shared" si="149"/>
        <v>#DIV/0!</v>
      </c>
      <c r="Q2397" t="s">
        <v>8320</v>
      </c>
      <c r="R2397" t="s">
        <v>8321</v>
      </c>
      <c r="S2397" s="13">
        <f t="shared" si="150"/>
        <v>42745.372916666667</v>
      </c>
      <c r="T2397" s="13">
        <f t="shared" si="151"/>
        <v>42717.121377314819</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8">
        <f t="shared" si="148"/>
        <v>2E-3</v>
      </c>
      <c r="P2398">
        <f t="shared" si="149"/>
        <v>10</v>
      </c>
      <c r="Q2398" t="s">
        <v>8320</v>
      </c>
      <c r="R2398" t="s">
        <v>8321</v>
      </c>
      <c r="S2398" s="13">
        <f t="shared" si="150"/>
        <v>42292.849050925928</v>
      </c>
      <c r="T2398" s="13">
        <f t="shared" si="151"/>
        <v>42262.849050925928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8">
        <f t="shared" si="148"/>
        <v>0</v>
      </c>
      <c r="P2399" t="e">
        <f t="shared" si="149"/>
        <v>#DIV/0!</v>
      </c>
      <c r="Q2399" t="s">
        <v>8320</v>
      </c>
      <c r="R2399" t="s">
        <v>8321</v>
      </c>
      <c r="S2399" s="13">
        <f t="shared" si="150"/>
        <v>42006.88490740741</v>
      </c>
      <c r="T2399" s="13">
        <f t="shared" si="151"/>
        <v>41976.88490740741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8">
        <f t="shared" si="148"/>
        <v>0</v>
      </c>
      <c r="P2400" t="e">
        <f t="shared" si="149"/>
        <v>#DIV/0!</v>
      </c>
      <c r="Q2400" t="s">
        <v>8320</v>
      </c>
      <c r="R2400" t="s">
        <v>8321</v>
      </c>
      <c r="S2400" s="13">
        <f t="shared" si="150"/>
        <v>42187.916481481487</v>
      </c>
      <c r="T2400" s="13">
        <f t="shared" si="151"/>
        <v>42157.916481481487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8">
        <f t="shared" si="148"/>
        <v>0</v>
      </c>
      <c r="P2401" t="e">
        <f t="shared" si="149"/>
        <v>#DIV/0!</v>
      </c>
      <c r="Q2401" t="s">
        <v>8320</v>
      </c>
      <c r="R2401" t="s">
        <v>8321</v>
      </c>
      <c r="S2401" s="13">
        <f t="shared" si="150"/>
        <v>41991.853078703702</v>
      </c>
      <c r="T2401" s="13">
        <f t="shared" si="151"/>
        <v>41956.853078703702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8">
        <f t="shared" si="148"/>
        <v>0</v>
      </c>
      <c r="P2402" t="e">
        <f t="shared" si="149"/>
        <v>#DIV/0!</v>
      </c>
      <c r="Q2402" t="s">
        <v>8320</v>
      </c>
      <c r="R2402" t="s">
        <v>8321</v>
      </c>
      <c r="S2402" s="13">
        <f t="shared" si="150"/>
        <v>42474.268101851849</v>
      </c>
      <c r="T2402" s="13">
        <f t="shared" si="151"/>
        <v>42444.268101851849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8">
        <f t="shared" si="148"/>
        <v>7.1785714285714283E-3</v>
      </c>
      <c r="P2403">
        <f t="shared" si="149"/>
        <v>22.33</v>
      </c>
      <c r="Q2403" t="s">
        <v>8337</v>
      </c>
      <c r="R2403" t="s">
        <v>8338</v>
      </c>
      <c r="S2403" s="13">
        <f t="shared" si="150"/>
        <v>42434.822870370372</v>
      </c>
      <c r="T2403" s="13">
        <f t="shared" si="151"/>
        <v>42374.822870370372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8">
        <f t="shared" si="148"/>
        <v>4.3333333333333331E-3</v>
      </c>
      <c r="P2404">
        <f t="shared" si="149"/>
        <v>52</v>
      </c>
      <c r="Q2404" t="s">
        <v>8337</v>
      </c>
      <c r="R2404" t="s">
        <v>8338</v>
      </c>
      <c r="S2404" s="13">
        <f t="shared" si="150"/>
        <v>42137.679756944446</v>
      </c>
      <c r="T2404" s="13">
        <f t="shared" si="151"/>
        <v>42107.679756944446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8">
        <f t="shared" si="148"/>
        <v>0.16833333333333333</v>
      </c>
      <c r="P2405">
        <f t="shared" si="149"/>
        <v>16.829999999999998</v>
      </c>
      <c r="Q2405" t="s">
        <v>8337</v>
      </c>
      <c r="R2405" t="s">
        <v>8338</v>
      </c>
      <c r="S2405" s="13">
        <f t="shared" si="150"/>
        <v>42459.840949074074</v>
      </c>
      <c r="T2405" s="13">
        <f t="shared" si="151"/>
        <v>42399.882615740738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8">
        <f t="shared" si="148"/>
        <v>0</v>
      </c>
      <c r="P2406" t="e">
        <f t="shared" si="149"/>
        <v>#DIV/0!</v>
      </c>
      <c r="Q2406" t="s">
        <v>8337</v>
      </c>
      <c r="R2406" t="s">
        <v>8338</v>
      </c>
      <c r="S2406" s="13">
        <f t="shared" si="150"/>
        <v>42372.03943287037</v>
      </c>
      <c r="T2406" s="13">
        <f t="shared" si="151"/>
        <v>42342.03943287037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8">
        <f t="shared" si="148"/>
        <v>0.22520000000000001</v>
      </c>
      <c r="P2407">
        <f t="shared" si="149"/>
        <v>56.3</v>
      </c>
      <c r="Q2407" t="s">
        <v>8337</v>
      </c>
      <c r="R2407" t="s">
        <v>8338</v>
      </c>
      <c r="S2407" s="13">
        <f t="shared" si="150"/>
        <v>42616.585358796292</v>
      </c>
      <c r="T2407" s="13">
        <f t="shared" si="151"/>
        <v>42595.585358796292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8">
        <f t="shared" si="148"/>
        <v>0.41384615384615386</v>
      </c>
      <c r="P2408">
        <f t="shared" si="149"/>
        <v>84.06</v>
      </c>
      <c r="Q2408" t="s">
        <v>8337</v>
      </c>
      <c r="R2408" t="s">
        <v>8338</v>
      </c>
      <c r="S2408" s="13">
        <f t="shared" si="150"/>
        <v>42023.110995370371</v>
      </c>
      <c r="T2408" s="13">
        <f t="shared" si="151"/>
        <v>41983.110995370371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8">
        <f t="shared" si="148"/>
        <v>0.25259090909090909</v>
      </c>
      <c r="P2409">
        <f t="shared" si="149"/>
        <v>168.39</v>
      </c>
      <c r="Q2409" t="s">
        <v>8337</v>
      </c>
      <c r="R2409" t="s">
        <v>8338</v>
      </c>
      <c r="S2409" s="13">
        <f t="shared" si="150"/>
        <v>42105.25</v>
      </c>
      <c r="T2409" s="13">
        <f t="shared" si="151"/>
        <v>42082.575555555552</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8">
        <f t="shared" si="148"/>
        <v>2E-3</v>
      </c>
      <c r="P2410">
        <f t="shared" si="149"/>
        <v>15</v>
      </c>
      <c r="Q2410" t="s">
        <v>8337</v>
      </c>
      <c r="R2410" t="s">
        <v>8338</v>
      </c>
      <c r="S2410" s="13">
        <f t="shared" si="150"/>
        <v>41949.182372685187</v>
      </c>
      <c r="T2410" s="13">
        <f t="shared" si="151"/>
        <v>41919.140706018516</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8">
        <f t="shared" si="148"/>
        <v>1.84E-2</v>
      </c>
      <c r="P2411">
        <f t="shared" si="149"/>
        <v>76.67</v>
      </c>
      <c r="Q2411" t="s">
        <v>8337</v>
      </c>
      <c r="R2411" t="s">
        <v>8338</v>
      </c>
      <c r="S2411" s="13">
        <f t="shared" si="150"/>
        <v>42234.875868055555</v>
      </c>
      <c r="T2411" s="13">
        <f t="shared" si="151"/>
        <v>42204.875868055555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8">
        <f t="shared" si="148"/>
        <v>0</v>
      </c>
      <c r="P2412" t="e">
        <f t="shared" si="149"/>
        <v>#DIV/0!</v>
      </c>
      <c r="Q2412" t="s">
        <v>8337</v>
      </c>
      <c r="R2412" t="s">
        <v>8338</v>
      </c>
      <c r="S2412" s="13">
        <f t="shared" si="150"/>
        <v>42254.408275462964</v>
      </c>
      <c r="T2412" s="13">
        <f t="shared" si="151"/>
        <v>42224.408275462964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8">
        <f t="shared" si="148"/>
        <v>6.0400000000000002E-3</v>
      </c>
      <c r="P2413">
        <f t="shared" si="149"/>
        <v>50.33</v>
      </c>
      <c r="Q2413" t="s">
        <v>8337</v>
      </c>
      <c r="R2413" t="s">
        <v>8338</v>
      </c>
      <c r="S2413" s="13">
        <f t="shared" si="150"/>
        <v>42241.732430555552</v>
      </c>
      <c r="T2413" s="13">
        <f t="shared" si="151"/>
        <v>42211.732430555552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8">
        <f t="shared" si="148"/>
        <v>0</v>
      </c>
      <c r="P2414" t="e">
        <f t="shared" si="149"/>
        <v>#DIV/0!</v>
      </c>
      <c r="Q2414" t="s">
        <v>8337</v>
      </c>
      <c r="R2414" t="s">
        <v>8338</v>
      </c>
      <c r="S2414" s="13">
        <f t="shared" si="150"/>
        <v>42700.778622685189</v>
      </c>
      <c r="T2414" s="13">
        <f t="shared" si="151"/>
        <v>42655.736956018518</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8">
        <f t="shared" si="148"/>
        <v>8.3333333333333332E-3</v>
      </c>
      <c r="P2415">
        <f t="shared" si="149"/>
        <v>8.33</v>
      </c>
      <c r="Q2415" t="s">
        <v>8337</v>
      </c>
      <c r="R2415" t="s">
        <v>8338</v>
      </c>
      <c r="S2415" s="13">
        <f t="shared" si="150"/>
        <v>41790.979166666664</v>
      </c>
      <c r="T2415" s="13">
        <f t="shared" si="151"/>
        <v>41760.10974537037</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8">
        <f t="shared" si="148"/>
        <v>3.0666666666666665E-2</v>
      </c>
      <c r="P2416">
        <f t="shared" si="149"/>
        <v>35.380000000000003</v>
      </c>
      <c r="Q2416" t="s">
        <v>8337</v>
      </c>
      <c r="R2416" t="s">
        <v>8338</v>
      </c>
      <c r="S2416" s="13">
        <f t="shared" si="150"/>
        <v>42238.165972222225</v>
      </c>
      <c r="T2416" s="13">
        <f t="shared" si="151"/>
        <v>42198.695138888885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8">
        <f t="shared" si="148"/>
        <v>5.5833333333333334E-3</v>
      </c>
      <c r="P2417">
        <f t="shared" si="149"/>
        <v>55.83</v>
      </c>
      <c r="Q2417" t="s">
        <v>8337</v>
      </c>
      <c r="R2417" t="s">
        <v>8338</v>
      </c>
      <c r="S2417" s="13">
        <f t="shared" si="150"/>
        <v>42566.862800925926</v>
      </c>
      <c r="T2417" s="13">
        <f t="shared" si="151"/>
        <v>42536.862800925926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8">
        <f t="shared" si="148"/>
        <v>2.5000000000000001E-4</v>
      </c>
      <c r="P2418">
        <f t="shared" si="149"/>
        <v>5</v>
      </c>
      <c r="Q2418" t="s">
        <v>8337</v>
      </c>
      <c r="R2418" t="s">
        <v>8338</v>
      </c>
      <c r="S2418" s="13">
        <f t="shared" si="150"/>
        <v>42077.625</v>
      </c>
      <c r="T2418" s="13">
        <f t="shared" si="151"/>
        <v>42019.737766203703</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8">
        <f t="shared" si="148"/>
        <v>0</v>
      </c>
      <c r="P2419" t="e">
        <f t="shared" si="149"/>
        <v>#DIV/0!</v>
      </c>
      <c r="Q2419" t="s">
        <v>8337</v>
      </c>
      <c r="R2419" t="s">
        <v>8338</v>
      </c>
      <c r="S2419" s="13">
        <f t="shared" si="150"/>
        <v>41861.884108796294</v>
      </c>
      <c r="T2419" s="13">
        <f t="shared" si="151"/>
        <v>41831.884108796294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8">
        <f t="shared" si="148"/>
        <v>2.0000000000000001E-4</v>
      </c>
      <c r="P2420">
        <f t="shared" si="149"/>
        <v>1</v>
      </c>
      <c r="Q2420" t="s">
        <v>8337</v>
      </c>
      <c r="R2420" t="s">
        <v>8338</v>
      </c>
      <c r="S2420" s="13">
        <f t="shared" si="150"/>
        <v>42087.815324074079</v>
      </c>
      <c r="T2420" s="13">
        <f t="shared" si="151"/>
        <v>42027.856990740736</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8">
        <f t="shared" si="148"/>
        <v>0</v>
      </c>
      <c r="P2421" t="e">
        <f t="shared" si="149"/>
        <v>#DIV/0!</v>
      </c>
      <c r="Q2421" t="s">
        <v>8337</v>
      </c>
      <c r="R2421" t="s">
        <v>8338</v>
      </c>
      <c r="S2421" s="13">
        <f t="shared" si="150"/>
        <v>42053.738298611104</v>
      </c>
      <c r="T2421" s="13">
        <f t="shared" si="151"/>
        <v>41993.738298611104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8">
        <f t="shared" si="148"/>
        <v>0.14825133372851215</v>
      </c>
      <c r="P2422">
        <f t="shared" si="149"/>
        <v>69.47</v>
      </c>
      <c r="Q2422" t="s">
        <v>8337</v>
      </c>
      <c r="R2422" t="s">
        <v>8338</v>
      </c>
      <c r="S2422" s="13">
        <f t="shared" si="150"/>
        <v>41953.070543981477</v>
      </c>
      <c r="T2422" s="13">
        <f t="shared" si="151"/>
        <v>41893.028877314813</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8">
        <f t="shared" si="148"/>
        <v>1.6666666666666666E-4</v>
      </c>
      <c r="P2423">
        <f t="shared" si="149"/>
        <v>1</v>
      </c>
      <c r="Q2423" t="s">
        <v>8337</v>
      </c>
      <c r="R2423" t="s">
        <v>8338</v>
      </c>
      <c r="S2423" s="13">
        <f t="shared" si="150"/>
        <v>42056.687453703707</v>
      </c>
      <c r="T2423" s="13">
        <f t="shared" si="151"/>
        <v>42026.687453703707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8">
        <f t="shared" si="148"/>
        <v>2E-3</v>
      </c>
      <c r="P2424">
        <f t="shared" si="149"/>
        <v>1</v>
      </c>
      <c r="Q2424" t="s">
        <v>8337</v>
      </c>
      <c r="R2424" t="s">
        <v>8338</v>
      </c>
      <c r="S2424" s="13">
        <f t="shared" si="150"/>
        <v>42074.683287037042</v>
      </c>
      <c r="T2424" s="13">
        <f t="shared" si="151"/>
        <v>42044.724953703699</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8">
        <f t="shared" si="148"/>
        <v>1.3333333333333334E-4</v>
      </c>
      <c r="P2425">
        <f t="shared" si="149"/>
        <v>8</v>
      </c>
      <c r="Q2425" t="s">
        <v>8337</v>
      </c>
      <c r="R2425" t="s">
        <v>8338</v>
      </c>
      <c r="S2425" s="13">
        <f t="shared" si="150"/>
        <v>42004.704745370371</v>
      </c>
      <c r="T2425" s="13">
        <f t="shared" si="151"/>
        <v>41974.704745370371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8">
        <f t="shared" si="148"/>
        <v>1.24E-2</v>
      </c>
      <c r="P2426">
        <f t="shared" si="149"/>
        <v>34.44</v>
      </c>
      <c r="Q2426" t="s">
        <v>8337</v>
      </c>
      <c r="R2426" t="s">
        <v>8338</v>
      </c>
      <c r="S2426" s="13">
        <f t="shared" si="150"/>
        <v>41939.892453703702</v>
      </c>
      <c r="T2426" s="13">
        <f t="shared" si="151"/>
        <v>41909.892453703702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8">
        <f t="shared" si="148"/>
        <v>2.8571428571428574E-4</v>
      </c>
      <c r="P2427">
        <f t="shared" si="149"/>
        <v>1</v>
      </c>
      <c r="Q2427" t="s">
        <v>8337</v>
      </c>
      <c r="R2427" t="s">
        <v>8338</v>
      </c>
      <c r="S2427" s="13">
        <f t="shared" si="150"/>
        <v>42517.919444444444</v>
      </c>
      <c r="T2427" s="13">
        <f t="shared" si="151"/>
        <v>42502.913761574076</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8">
        <f t="shared" si="148"/>
        <v>0</v>
      </c>
      <c r="P2428" t="e">
        <f t="shared" si="149"/>
        <v>#DIV/0!</v>
      </c>
      <c r="Q2428" t="s">
        <v>8337</v>
      </c>
      <c r="R2428" t="s">
        <v>8338</v>
      </c>
      <c r="S2428" s="13">
        <f t="shared" si="150"/>
        <v>42224.170046296291</v>
      </c>
      <c r="T2428" s="13">
        <f t="shared" si="151"/>
        <v>42164.170046296291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8">
        <f t="shared" si="148"/>
        <v>2.0000000000000002E-5</v>
      </c>
      <c r="P2429">
        <f t="shared" si="149"/>
        <v>1</v>
      </c>
      <c r="Q2429" t="s">
        <v>8337</v>
      </c>
      <c r="R2429" t="s">
        <v>8338</v>
      </c>
      <c r="S2429" s="13">
        <f t="shared" si="150"/>
        <v>42452.277002314819</v>
      </c>
      <c r="T2429" s="13">
        <f t="shared" si="151"/>
        <v>42412.318668981476</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8">
        <f t="shared" si="148"/>
        <v>2.8571428571428571E-5</v>
      </c>
      <c r="P2430">
        <f t="shared" si="149"/>
        <v>1</v>
      </c>
      <c r="Q2430" t="s">
        <v>8337</v>
      </c>
      <c r="R2430" t="s">
        <v>8338</v>
      </c>
      <c r="S2430" s="13">
        <f t="shared" si="150"/>
        <v>42075.742488425924</v>
      </c>
      <c r="T2430" s="13">
        <f t="shared" si="151"/>
        <v>42045.784155092595</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8">
        <f t="shared" si="148"/>
        <v>1.4321428571428572E-2</v>
      </c>
      <c r="P2431">
        <f t="shared" si="149"/>
        <v>501.25</v>
      </c>
      <c r="Q2431" t="s">
        <v>8337</v>
      </c>
      <c r="R2431" t="s">
        <v>8338</v>
      </c>
      <c r="S2431" s="13">
        <f t="shared" si="150"/>
        <v>42771.697222222225</v>
      </c>
      <c r="T2431" s="13">
        <f t="shared" si="151"/>
        <v>42734.879236111112</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8">
        <f t="shared" si="148"/>
        <v>7.0000000000000001E-3</v>
      </c>
      <c r="P2432">
        <f t="shared" si="149"/>
        <v>10.5</v>
      </c>
      <c r="Q2432" t="s">
        <v>8337</v>
      </c>
      <c r="R2432" t="s">
        <v>8338</v>
      </c>
      <c r="S2432" s="13">
        <f t="shared" si="150"/>
        <v>42412.130833333329</v>
      </c>
      <c r="T2432" s="13">
        <f t="shared" si="151"/>
        <v>42382.130833333329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8">
        <f t="shared" si="148"/>
        <v>2.0000000000000002E-5</v>
      </c>
      <c r="P2433">
        <f t="shared" si="149"/>
        <v>1</v>
      </c>
      <c r="Q2433" t="s">
        <v>8337</v>
      </c>
      <c r="R2433" t="s">
        <v>8338</v>
      </c>
      <c r="S2433" s="13">
        <f t="shared" si="150"/>
        <v>42549.099687499998</v>
      </c>
      <c r="T2433" s="13">
        <f t="shared" si="151"/>
        <v>42489.099687499998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8">
        <f t="shared" si="148"/>
        <v>1.4285714285714287E-4</v>
      </c>
      <c r="P2434">
        <f t="shared" si="149"/>
        <v>1</v>
      </c>
      <c r="Q2434" t="s">
        <v>8337</v>
      </c>
      <c r="R2434" t="s">
        <v>8338</v>
      </c>
      <c r="S2434" s="13">
        <f t="shared" si="150"/>
        <v>42071.218715277777</v>
      </c>
      <c r="T2434" s="13">
        <f t="shared" si="151"/>
        <v>42041.218715277777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8">
        <f t="shared" ref="O2435:O2498" si="152">E2435/D2435</f>
        <v>0</v>
      </c>
      <c r="P2435" t="e">
        <f t="shared" ref="P2435:P2498" si="153">ROUND((E2435/L2435),2)</f>
        <v>#DIV/0!</v>
      </c>
      <c r="Q2435" t="s">
        <v>8337</v>
      </c>
      <c r="R2435" t="s">
        <v>8338</v>
      </c>
      <c r="S2435" s="13">
        <f t="shared" ref="S2435:S2498" si="154">(((I2435/60)/60)/24)+DATE(1970,1,1)</f>
        <v>42427.89980324074</v>
      </c>
      <c r="T2435" s="13">
        <f t="shared" ref="T2435:T2498" si="155">(((J2435/60)/60)/24)+DATE(1970,1,1)</f>
        <v>42397.89980324074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8">
        <f t="shared" si="152"/>
        <v>1.2999999999999999E-3</v>
      </c>
      <c r="P2436">
        <f t="shared" si="153"/>
        <v>13</v>
      </c>
      <c r="Q2436" t="s">
        <v>8337</v>
      </c>
      <c r="R2436" t="s">
        <v>8338</v>
      </c>
      <c r="S2436" s="13">
        <f t="shared" si="154"/>
        <v>42220.18604166666</v>
      </c>
      <c r="T2436" s="13">
        <f t="shared" si="155"/>
        <v>42180.18604166666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8">
        <f t="shared" si="152"/>
        <v>4.8960000000000002E-3</v>
      </c>
      <c r="P2437">
        <f t="shared" si="153"/>
        <v>306</v>
      </c>
      <c r="Q2437" t="s">
        <v>8337</v>
      </c>
      <c r="R2437" t="s">
        <v>8338</v>
      </c>
      <c r="S2437" s="13">
        <f t="shared" si="154"/>
        <v>42282.277615740735</v>
      </c>
      <c r="T2437" s="13">
        <f t="shared" si="155"/>
        <v>42252.277615740735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8">
        <f t="shared" si="152"/>
        <v>3.8461538461538462E-4</v>
      </c>
      <c r="P2438">
        <f t="shared" si="153"/>
        <v>22.5</v>
      </c>
      <c r="Q2438" t="s">
        <v>8337</v>
      </c>
      <c r="R2438" t="s">
        <v>8338</v>
      </c>
      <c r="S2438" s="13">
        <f t="shared" si="154"/>
        <v>42398.615393518514</v>
      </c>
      <c r="T2438" s="13">
        <f t="shared" si="155"/>
        <v>42338.615393518514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8">
        <f t="shared" si="152"/>
        <v>0</v>
      </c>
      <c r="P2439" t="e">
        <f t="shared" si="153"/>
        <v>#DIV/0!</v>
      </c>
      <c r="Q2439" t="s">
        <v>8337</v>
      </c>
      <c r="R2439" t="s">
        <v>8338</v>
      </c>
      <c r="S2439" s="13">
        <f t="shared" si="154"/>
        <v>42080.75</v>
      </c>
      <c r="T2439" s="13">
        <f t="shared" si="155"/>
        <v>42031.965138888889</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8">
        <f t="shared" si="152"/>
        <v>3.3333333333333335E-3</v>
      </c>
      <c r="P2440">
        <f t="shared" si="153"/>
        <v>50</v>
      </c>
      <c r="Q2440" t="s">
        <v>8337</v>
      </c>
      <c r="R2440" t="s">
        <v>8338</v>
      </c>
      <c r="S2440" s="13">
        <f t="shared" si="154"/>
        <v>42345.956736111111</v>
      </c>
      <c r="T2440" s="13">
        <f t="shared" si="155"/>
        <v>42285.91506944444</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8">
        <f t="shared" si="152"/>
        <v>0</v>
      </c>
      <c r="P2441" t="e">
        <f t="shared" si="153"/>
        <v>#DIV/0!</v>
      </c>
      <c r="Q2441" t="s">
        <v>8337</v>
      </c>
      <c r="R2441" t="s">
        <v>8338</v>
      </c>
      <c r="S2441" s="13">
        <f t="shared" si="154"/>
        <v>42295.818622685183</v>
      </c>
      <c r="T2441" s="13">
        <f t="shared" si="155"/>
        <v>42265.818622685183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8">
        <f t="shared" si="152"/>
        <v>2E-3</v>
      </c>
      <c r="P2442">
        <f t="shared" si="153"/>
        <v>5</v>
      </c>
      <c r="Q2442" t="s">
        <v>8337</v>
      </c>
      <c r="R2442" t="s">
        <v>8338</v>
      </c>
      <c r="S2442" s="13">
        <f t="shared" si="154"/>
        <v>42413.899456018517</v>
      </c>
      <c r="T2442" s="13">
        <f t="shared" si="155"/>
        <v>42383.899456018517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8">
        <f t="shared" si="152"/>
        <v>1.0788</v>
      </c>
      <c r="P2443">
        <f t="shared" si="153"/>
        <v>74.23</v>
      </c>
      <c r="Q2443" t="s">
        <v>8337</v>
      </c>
      <c r="R2443" t="s">
        <v>8353</v>
      </c>
      <c r="S2443" s="13">
        <f t="shared" si="154"/>
        <v>42208.207638888889</v>
      </c>
      <c r="T2443" s="13">
        <f t="shared" si="155"/>
        <v>42187.125625000001</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8">
        <f t="shared" si="152"/>
        <v>1.2594166666666666</v>
      </c>
      <c r="P2444">
        <f t="shared" si="153"/>
        <v>81.25</v>
      </c>
      <c r="Q2444" t="s">
        <v>8337</v>
      </c>
      <c r="R2444" t="s">
        <v>8353</v>
      </c>
      <c r="S2444" s="13">
        <f t="shared" si="154"/>
        <v>42082.625324074077</v>
      </c>
      <c r="T2444" s="13">
        <f t="shared" si="155"/>
        <v>42052.666990740734</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8">
        <f t="shared" si="152"/>
        <v>2.0251494999999999</v>
      </c>
      <c r="P2445">
        <f t="shared" si="153"/>
        <v>130.22999999999999</v>
      </c>
      <c r="Q2445" t="s">
        <v>8337</v>
      </c>
      <c r="R2445" t="s">
        <v>8353</v>
      </c>
      <c r="S2445" s="13">
        <f t="shared" si="154"/>
        <v>41866.625254629631</v>
      </c>
      <c r="T2445" s="13">
        <f t="shared" si="155"/>
        <v>41836.625254629631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8">
        <f t="shared" si="152"/>
        <v>1.0860000000000001</v>
      </c>
      <c r="P2446">
        <f t="shared" si="153"/>
        <v>53.41</v>
      </c>
      <c r="Q2446" t="s">
        <v>8337</v>
      </c>
      <c r="R2446" t="s">
        <v>8353</v>
      </c>
      <c r="S2446" s="13">
        <f t="shared" si="154"/>
        <v>42515.754525462966</v>
      </c>
      <c r="T2446" s="13">
        <f t="shared" si="155"/>
        <v>42485.754525462966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8">
        <f t="shared" si="152"/>
        <v>1.728</v>
      </c>
      <c r="P2447">
        <f t="shared" si="153"/>
        <v>75.13</v>
      </c>
      <c r="Q2447" t="s">
        <v>8337</v>
      </c>
      <c r="R2447" t="s">
        <v>8353</v>
      </c>
      <c r="S2447" s="13">
        <f t="shared" si="154"/>
        <v>42273.190057870372</v>
      </c>
      <c r="T2447" s="13">
        <f t="shared" si="155"/>
        <v>42243.190057870372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8">
        <f t="shared" si="152"/>
        <v>1.6798</v>
      </c>
      <c r="P2448">
        <f t="shared" si="153"/>
        <v>75.67</v>
      </c>
      <c r="Q2448" t="s">
        <v>8337</v>
      </c>
      <c r="R2448" t="s">
        <v>8353</v>
      </c>
      <c r="S2448" s="13">
        <f t="shared" si="154"/>
        <v>42700.64434027778</v>
      </c>
      <c r="T2448" s="13">
        <f t="shared" si="155"/>
        <v>42670.602673611109</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8">
        <f t="shared" si="152"/>
        <v>4.2720000000000002</v>
      </c>
      <c r="P2449">
        <f t="shared" si="153"/>
        <v>31.69</v>
      </c>
      <c r="Q2449" t="s">
        <v>8337</v>
      </c>
      <c r="R2449" t="s">
        <v>8353</v>
      </c>
      <c r="S2449" s="13">
        <f t="shared" si="154"/>
        <v>42686.166666666672</v>
      </c>
      <c r="T2449" s="13">
        <f t="shared" si="155"/>
        <v>42654.469826388886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8">
        <f t="shared" si="152"/>
        <v>1.075</v>
      </c>
      <c r="P2450">
        <f t="shared" si="153"/>
        <v>47.78</v>
      </c>
      <c r="Q2450" t="s">
        <v>8337</v>
      </c>
      <c r="R2450" t="s">
        <v>8353</v>
      </c>
      <c r="S2450" s="13">
        <f t="shared" si="154"/>
        <v>42613.233333333337</v>
      </c>
      <c r="T2450" s="13">
        <f t="shared" si="155"/>
        <v>42607.316122685181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8">
        <f t="shared" si="152"/>
        <v>1.08</v>
      </c>
      <c r="P2451">
        <f t="shared" si="153"/>
        <v>90</v>
      </c>
      <c r="Q2451" t="s">
        <v>8337</v>
      </c>
      <c r="R2451" t="s">
        <v>8353</v>
      </c>
      <c r="S2451" s="13">
        <f t="shared" si="154"/>
        <v>41973.184201388889</v>
      </c>
      <c r="T2451" s="13">
        <f t="shared" si="155"/>
        <v>41943.142534722225</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8">
        <f t="shared" si="152"/>
        <v>1.0153353333333335</v>
      </c>
      <c r="P2452">
        <f t="shared" si="153"/>
        <v>149.31</v>
      </c>
      <c r="Q2452" t="s">
        <v>8337</v>
      </c>
      <c r="R2452" t="s">
        <v>8353</v>
      </c>
      <c r="S2452" s="13">
        <f t="shared" si="154"/>
        <v>41940.132638888892</v>
      </c>
      <c r="T2452" s="13">
        <f t="shared" si="155"/>
        <v>41902.07240740741</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8">
        <f t="shared" si="152"/>
        <v>1.1545000000000001</v>
      </c>
      <c r="P2453">
        <f t="shared" si="153"/>
        <v>62.07</v>
      </c>
      <c r="Q2453" t="s">
        <v>8337</v>
      </c>
      <c r="R2453" t="s">
        <v>8353</v>
      </c>
      <c r="S2453" s="13">
        <f t="shared" si="154"/>
        <v>42799.908449074079</v>
      </c>
      <c r="T2453" s="13">
        <f t="shared" si="155"/>
        <v>42779.908449074079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8">
        <f t="shared" si="152"/>
        <v>1.335</v>
      </c>
      <c r="P2454">
        <f t="shared" si="153"/>
        <v>53.4</v>
      </c>
      <c r="Q2454" t="s">
        <v>8337</v>
      </c>
      <c r="R2454" t="s">
        <v>8353</v>
      </c>
      <c r="S2454" s="13">
        <f t="shared" si="154"/>
        <v>42367.958333333328</v>
      </c>
      <c r="T2454" s="13">
        <f t="shared" si="155"/>
        <v>42338.84375</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8">
        <f t="shared" si="152"/>
        <v>1.5469999999999999</v>
      </c>
      <c r="P2455">
        <f t="shared" si="153"/>
        <v>69.27</v>
      </c>
      <c r="Q2455" t="s">
        <v>8337</v>
      </c>
      <c r="R2455" t="s">
        <v>8353</v>
      </c>
      <c r="S2455" s="13">
        <f t="shared" si="154"/>
        <v>42768.692233796297</v>
      </c>
      <c r="T2455" s="13">
        <f t="shared" si="155"/>
        <v>42738.692233796297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8">
        <f t="shared" si="152"/>
        <v>1.0084571428571429</v>
      </c>
      <c r="P2456">
        <f t="shared" si="153"/>
        <v>271.51</v>
      </c>
      <c r="Q2456" t="s">
        <v>8337</v>
      </c>
      <c r="R2456" t="s">
        <v>8353</v>
      </c>
      <c r="S2456" s="13">
        <f t="shared" si="154"/>
        <v>42805.201481481476</v>
      </c>
      <c r="T2456" s="13">
        <f t="shared" si="155"/>
        <v>42770.201481481476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8">
        <f t="shared" si="152"/>
        <v>1.82</v>
      </c>
      <c r="P2457">
        <f t="shared" si="153"/>
        <v>34.130000000000003</v>
      </c>
      <c r="Q2457" t="s">
        <v>8337</v>
      </c>
      <c r="R2457" t="s">
        <v>8353</v>
      </c>
      <c r="S2457" s="13">
        <f t="shared" si="154"/>
        <v>42480.781828703708</v>
      </c>
      <c r="T2457" s="13">
        <f t="shared" si="155"/>
        <v>42452.781828703708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8">
        <f t="shared" si="152"/>
        <v>1.8086666666666666</v>
      </c>
      <c r="P2458">
        <f t="shared" si="153"/>
        <v>40.49</v>
      </c>
      <c r="Q2458" t="s">
        <v>8337</v>
      </c>
      <c r="R2458" t="s">
        <v>8353</v>
      </c>
      <c r="S2458" s="13">
        <f t="shared" si="154"/>
        <v>42791.961099537039</v>
      </c>
      <c r="T2458" s="13">
        <f t="shared" si="155"/>
        <v>42761.961099537039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8">
        <f t="shared" si="152"/>
        <v>1.0230434782608695</v>
      </c>
      <c r="P2459">
        <f t="shared" si="153"/>
        <v>189.76</v>
      </c>
      <c r="Q2459" t="s">
        <v>8337</v>
      </c>
      <c r="R2459" t="s">
        <v>8353</v>
      </c>
      <c r="S2459" s="13">
        <f t="shared" si="154"/>
        <v>42453.560833333337</v>
      </c>
      <c r="T2459" s="13">
        <f t="shared" si="155"/>
        <v>42423.602500000001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8">
        <f t="shared" si="152"/>
        <v>1.1017999999999999</v>
      </c>
      <c r="P2460">
        <f t="shared" si="153"/>
        <v>68.86</v>
      </c>
      <c r="Q2460" t="s">
        <v>8337</v>
      </c>
      <c r="R2460" t="s">
        <v>8353</v>
      </c>
      <c r="S2460" s="13">
        <f t="shared" si="154"/>
        <v>42530.791666666672</v>
      </c>
      <c r="T2460" s="13">
        <f t="shared" si="155"/>
        <v>42495.871736111112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8">
        <f t="shared" si="152"/>
        <v>1.0225</v>
      </c>
      <c r="P2461">
        <f t="shared" si="153"/>
        <v>108.78</v>
      </c>
      <c r="Q2461" t="s">
        <v>8337</v>
      </c>
      <c r="R2461" t="s">
        <v>8353</v>
      </c>
      <c r="S2461" s="13">
        <f t="shared" si="154"/>
        <v>42452.595891203702</v>
      </c>
      <c r="T2461" s="13">
        <f t="shared" si="155"/>
        <v>42407.637557870374</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8">
        <f t="shared" si="152"/>
        <v>1.0078823529411765</v>
      </c>
      <c r="P2462">
        <f t="shared" si="153"/>
        <v>125.99</v>
      </c>
      <c r="Q2462" t="s">
        <v>8337</v>
      </c>
      <c r="R2462" t="s">
        <v>8353</v>
      </c>
      <c r="S2462" s="13">
        <f t="shared" si="154"/>
        <v>42738.178472222222</v>
      </c>
      <c r="T2462" s="13">
        <f t="shared" si="155"/>
        <v>42704.187118055561</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8">
        <f t="shared" si="152"/>
        <v>1.038</v>
      </c>
      <c r="P2463">
        <f t="shared" si="153"/>
        <v>90.52</v>
      </c>
      <c r="Q2463" t="s">
        <v>8326</v>
      </c>
      <c r="R2463" t="s">
        <v>8330</v>
      </c>
      <c r="S2463" s="13">
        <f t="shared" si="154"/>
        <v>40817.125</v>
      </c>
      <c r="T2463" s="13">
        <f t="shared" si="155"/>
        <v>40784.012696759259</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8">
        <f t="shared" si="152"/>
        <v>1.1070833333333334</v>
      </c>
      <c r="P2464">
        <f t="shared" si="153"/>
        <v>28.88</v>
      </c>
      <c r="Q2464" t="s">
        <v>8326</v>
      </c>
      <c r="R2464" t="s">
        <v>8330</v>
      </c>
      <c r="S2464" s="13">
        <f t="shared" si="154"/>
        <v>41109.186296296299</v>
      </c>
      <c r="T2464" s="13">
        <f t="shared" si="155"/>
        <v>41089.186296296299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8">
        <f t="shared" si="152"/>
        <v>1.1625000000000001</v>
      </c>
      <c r="P2465">
        <f t="shared" si="153"/>
        <v>31</v>
      </c>
      <c r="Q2465" t="s">
        <v>8326</v>
      </c>
      <c r="R2465" t="s">
        <v>8330</v>
      </c>
      <c r="S2465" s="13">
        <f t="shared" si="154"/>
        <v>41380.791666666664</v>
      </c>
      <c r="T2465" s="13">
        <f t="shared" si="155"/>
        <v>41341.111400462964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8">
        <f t="shared" si="152"/>
        <v>1.111</v>
      </c>
      <c r="P2466">
        <f t="shared" si="153"/>
        <v>51.67</v>
      </c>
      <c r="Q2466" t="s">
        <v>8326</v>
      </c>
      <c r="R2466" t="s">
        <v>8330</v>
      </c>
      <c r="S2466" s="13">
        <f t="shared" si="154"/>
        <v>42277.811805555553</v>
      </c>
      <c r="T2466" s="13">
        <f t="shared" si="155"/>
        <v>42248.90042824074</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8">
        <f t="shared" si="152"/>
        <v>1.8014285714285714</v>
      </c>
      <c r="P2467">
        <f t="shared" si="153"/>
        <v>26.27</v>
      </c>
      <c r="Q2467" t="s">
        <v>8326</v>
      </c>
      <c r="R2467" t="s">
        <v>8330</v>
      </c>
      <c r="S2467" s="13">
        <f t="shared" si="154"/>
        <v>41175.719305555554</v>
      </c>
      <c r="T2467" s="13">
        <f t="shared" si="155"/>
        <v>41145.719305555554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8">
        <f t="shared" si="152"/>
        <v>1</v>
      </c>
      <c r="P2468">
        <f t="shared" si="153"/>
        <v>48.08</v>
      </c>
      <c r="Q2468" t="s">
        <v>8326</v>
      </c>
      <c r="R2468" t="s">
        <v>8330</v>
      </c>
      <c r="S2468" s="13">
        <f t="shared" si="154"/>
        <v>41403.102465277778</v>
      </c>
      <c r="T2468" s="13">
        <f t="shared" si="155"/>
        <v>41373.102465277778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8">
        <f t="shared" si="152"/>
        <v>1.1850000000000001</v>
      </c>
      <c r="P2469">
        <f t="shared" si="153"/>
        <v>27.56</v>
      </c>
      <c r="Q2469" t="s">
        <v>8326</v>
      </c>
      <c r="R2469" t="s">
        <v>8330</v>
      </c>
      <c r="S2469" s="13">
        <f t="shared" si="154"/>
        <v>41039.708333333336</v>
      </c>
      <c r="T2469" s="13">
        <f t="shared" si="155"/>
        <v>41025.874201388891</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8">
        <f t="shared" si="152"/>
        <v>1.0721700000000001</v>
      </c>
      <c r="P2470">
        <f t="shared" si="153"/>
        <v>36.97</v>
      </c>
      <c r="Q2470" t="s">
        <v>8326</v>
      </c>
      <c r="R2470" t="s">
        <v>8330</v>
      </c>
      <c r="S2470" s="13">
        <f t="shared" si="154"/>
        <v>41210.208333333336</v>
      </c>
      <c r="T2470" s="13">
        <f t="shared" si="155"/>
        <v>41174.154178240737</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8">
        <f t="shared" si="152"/>
        <v>1.1366666666666667</v>
      </c>
      <c r="P2471">
        <f t="shared" si="153"/>
        <v>29.02</v>
      </c>
      <c r="Q2471" t="s">
        <v>8326</v>
      </c>
      <c r="R2471" t="s">
        <v>8330</v>
      </c>
      <c r="S2471" s="13">
        <f t="shared" si="154"/>
        <v>40582.429733796293</v>
      </c>
      <c r="T2471" s="13">
        <f t="shared" si="155"/>
        <v>40557.429733796293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8">
        <f t="shared" si="152"/>
        <v>1.0316400000000001</v>
      </c>
      <c r="P2472">
        <f t="shared" si="153"/>
        <v>28.66</v>
      </c>
      <c r="Q2472" t="s">
        <v>8326</v>
      </c>
      <c r="R2472" t="s">
        <v>8330</v>
      </c>
      <c r="S2472" s="13">
        <f t="shared" si="154"/>
        <v>41053.07471064815</v>
      </c>
      <c r="T2472" s="13">
        <f t="shared" si="155"/>
        <v>41023.07471064815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8">
        <f t="shared" si="152"/>
        <v>1.28</v>
      </c>
      <c r="P2473">
        <f t="shared" si="153"/>
        <v>37.65</v>
      </c>
      <c r="Q2473" t="s">
        <v>8326</v>
      </c>
      <c r="R2473" t="s">
        <v>8330</v>
      </c>
      <c r="S2473" s="13">
        <f t="shared" si="154"/>
        <v>40933.992962962962</v>
      </c>
      <c r="T2473" s="13">
        <f t="shared" si="155"/>
        <v>40893.992962962962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8">
        <f t="shared" si="152"/>
        <v>1.3576026666666667</v>
      </c>
      <c r="P2474">
        <f t="shared" si="153"/>
        <v>97.9</v>
      </c>
      <c r="Q2474" t="s">
        <v>8326</v>
      </c>
      <c r="R2474" t="s">
        <v>8330</v>
      </c>
      <c r="S2474" s="13">
        <f t="shared" si="154"/>
        <v>40425.043749999997</v>
      </c>
      <c r="T2474" s="13">
        <f t="shared" si="155"/>
        <v>40354.11550925926</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8">
        <f t="shared" si="152"/>
        <v>1</v>
      </c>
      <c r="P2475">
        <f t="shared" si="153"/>
        <v>42.55</v>
      </c>
      <c r="Q2475" t="s">
        <v>8326</v>
      </c>
      <c r="R2475" t="s">
        <v>8330</v>
      </c>
      <c r="S2475" s="13">
        <f t="shared" si="154"/>
        <v>41223.790150462963</v>
      </c>
      <c r="T2475" s="13">
        <f t="shared" si="155"/>
        <v>41193.748483796298</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8">
        <f t="shared" si="152"/>
        <v>1.0000360000000001</v>
      </c>
      <c r="P2476">
        <f t="shared" si="153"/>
        <v>131.58000000000001</v>
      </c>
      <c r="Q2476" t="s">
        <v>8326</v>
      </c>
      <c r="R2476" t="s">
        <v>8330</v>
      </c>
      <c r="S2476" s="13">
        <f t="shared" si="154"/>
        <v>40462.011296296296</v>
      </c>
      <c r="T2476" s="13">
        <f t="shared" si="155"/>
        <v>40417.011296296296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8">
        <f t="shared" si="152"/>
        <v>1.0471999999999999</v>
      </c>
      <c r="P2477">
        <f t="shared" si="153"/>
        <v>32.32</v>
      </c>
      <c r="Q2477" t="s">
        <v>8326</v>
      </c>
      <c r="R2477" t="s">
        <v>8330</v>
      </c>
      <c r="S2477" s="13">
        <f t="shared" si="154"/>
        <v>40369.916666666664</v>
      </c>
      <c r="T2477" s="13">
        <f t="shared" si="155"/>
        <v>40310.287673611114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8">
        <f t="shared" si="152"/>
        <v>1.050225</v>
      </c>
      <c r="P2478">
        <f t="shared" si="153"/>
        <v>61.1</v>
      </c>
      <c r="Q2478" t="s">
        <v>8326</v>
      </c>
      <c r="R2478" t="s">
        <v>8330</v>
      </c>
      <c r="S2478" s="13">
        <f t="shared" si="154"/>
        <v>41946.370023148149</v>
      </c>
      <c r="T2478" s="13">
        <f t="shared" si="155"/>
        <v>41913.328356481477</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8">
        <f t="shared" si="152"/>
        <v>1.7133333333333334</v>
      </c>
      <c r="P2479">
        <f t="shared" si="153"/>
        <v>31.34</v>
      </c>
      <c r="Q2479" t="s">
        <v>8326</v>
      </c>
      <c r="R2479" t="s">
        <v>8330</v>
      </c>
      <c r="S2479" s="13">
        <f t="shared" si="154"/>
        <v>41133.691493055558</v>
      </c>
      <c r="T2479" s="13">
        <f t="shared" si="155"/>
        <v>41088.691493055558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8">
        <f t="shared" si="152"/>
        <v>1.2749999999999999</v>
      </c>
      <c r="P2480">
        <f t="shared" si="153"/>
        <v>129.11000000000001</v>
      </c>
      <c r="Q2480" t="s">
        <v>8326</v>
      </c>
      <c r="R2480" t="s">
        <v>8330</v>
      </c>
      <c r="S2480" s="13">
        <f t="shared" si="154"/>
        <v>41287.950381944444</v>
      </c>
      <c r="T2480" s="13">
        <f t="shared" si="155"/>
        <v>41257.950381944444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8">
        <f t="shared" si="152"/>
        <v>1.3344333333333334</v>
      </c>
      <c r="P2481">
        <f t="shared" si="153"/>
        <v>25.02</v>
      </c>
      <c r="Q2481" t="s">
        <v>8326</v>
      </c>
      <c r="R2481" t="s">
        <v>8330</v>
      </c>
      <c r="S2481" s="13">
        <f t="shared" si="154"/>
        <v>41118.083333333336</v>
      </c>
      <c r="T2481" s="13">
        <f t="shared" si="155"/>
        <v>41107.726782407408</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8">
        <f t="shared" si="152"/>
        <v>1</v>
      </c>
      <c r="P2482">
        <f t="shared" si="153"/>
        <v>250</v>
      </c>
      <c r="Q2482" t="s">
        <v>8326</v>
      </c>
      <c r="R2482" t="s">
        <v>8330</v>
      </c>
      <c r="S2482" s="13">
        <f t="shared" si="154"/>
        <v>42287.936157407406</v>
      </c>
      <c r="T2482" s="13">
        <f t="shared" si="155"/>
        <v>42227.936157407406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8">
        <f t="shared" si="152"/>
        <v>1.1291099999999998</v>
      </c>
      <c r="P2483">
        <f t="shared" si="153"/>
        <v>47.54</v>
      </c>
      <c r="Q2483" t="s">
        <v>8326</v>
      </c>
      <c r="R2483" t="s">
        <v>8330</v>
      </c>
      <c r="S2483" s="13">
        <f t="shared" si="154"/>
        <v>41029.645925925928</v>
      </c>
      <c r="T2483" s="13">
        <f t="shared" si="155"/>
        <v>40999.645925925928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8">
        <f t="shared" si="152"/>
        <v>1.0009999999999999</v>
      </c>
      <c r="P2484">
        <f t="shared" si="153"/>
        <v>40.04</v>
      </c>
      <c r="Q2484" t="s">
        <v>8326</v>
      </c>
      <c r="R2484" t="s">
        <v>8330</v>
      </c>
      <c r="S2484" s="13">
        <f t="shared" si="154"/>
        <v>40756.782210648147</v>
      </c>
      <c r="T2484" s="13">
        <f t="shared" si="155"/>
        <v>40711.782210648147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8">
        <f t="shared" si="152"/>
        <v>1.1372727272727272</v>
      </c>
      <c r="P2485">
        <f t="shared" si="153"/>
        <v>65.84</v>
      </c>
      <c r="Q2485" t="s">
        <v>8326</v>
      </c>
      <c r="R2485" t="s">
        <v>8330</v>
      </c>
      <c r="S2485" s="13">
        <f t="shared" si="154"/>
        <v>41030.708368055559</v>
      </c>
      <c r="T2485" s="13">
        <f t="shared" si="155"/>
        <v>40970.750034722223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8">
        <f t="shared" si="152"/>
        <v>1.1931742857142855</v>
      </c>
      <c r="P2486">
        <f t="shared" si="153"/>
        <v>46.4</v>
      </c>
      <c r="Q2486" t="s">
        <v>8326</v>
      </c>
      <c r="R2486" t="s">
        <v>8330</v>
      </c>
      <c r="S2486" s="13">
        <f t="shared" si="154"/>
        <v>40801.916701388887</v>
      </c>
      <c r="T2486" s="13">
        <f t="shared" si="155"/>
        <v>40771.916701388887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8">
        <f t="shared" si="152"/>
        <v>1.0325</v>
      </c>
      <c r="P2487">
        <f t="shared" si="153"/>
        <v>50.37</v>
      </c>
      <c r="Q2487" t="s">
        <v>8326</v>
      </c>
      <c r="R2487" t="s">
        <v>8330</v>
      </c>
      <c r="S2487" s="13">
        <f t="shared" si="154"/>
        <v>40828.998599537037</v>
      </c>
      <c r="T2487" s="13">
        <f t="shared" si="155"/>
        <v>40793.998599537037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8">
        <f t="shared" si="152"/>
        <v>2.6566666666666667</v>
      </c>
      <c r="P2488">
        <f t="shared" si="153"/>
        <v>26.57</v>
      </c>
      <c r="Q2488" t="s">
        <v>8326</v>
      </c>
      <c r="R2488" t="s">
        <v>8330</v>
      </c>
      <c r="S2488" s="13">
        <f t="shared" si="154"/>
        <v>41021.708055555559</v>
      </c>
      <c r="T2488" s="13">
        <f t="shared" si="155"/>
        <v>40991.708055555559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8">
        <f t="shared" si="152"/>
        <v>1.0005066666666667</v>
      </c>
      <c r="P2489">
        <f t="shared" si="153"/>
        <v>39.49</v>
      </c>
      <c r="Q2489" t="s">
        <v>8326</v>
      </c>
      <c r="R2489" t="s">
        <v>8330</v>
      </c>
      <c r="S2489" s="13">
        <f t="shared" si="154"/>
        <v>41056.083298611113</v>
      </c>
      <c r="T2489" s="13">
        <f t="shared" si="155"/>
        <v>41026.083298611113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8">
        <f t="shared" si="152"/>
        <v>1.0669999999999999</v>
      </c>
      <c r="P2490">
        <f t="shared" si="153"/>
        <v>49.25</v>
      </c>
      <c r="Q2490" t="s">
        <v>8326</v>
      </c>
      <c r="R2490" t="s">
        <v>8330</v>
      </c>
      <c r="S2490" s="13">
        <f t="shared" si="154"/>
        <v>40863.674861111111</v>
      </c>
      <c r="T2490" s="13">
        <f t="shared" si="155"/>
        <v>40833.633194444446</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8">
        <f t="shared" si="152"/>
        <v>1.3367142857142857</v>
      </c>
      <c r="P2491">
        <f t="shared" si="153"/>
        <v>62.38</v>
      </c>
      <c r="Q2491" t="s">
        <v>8326</v>
      </c>
      <c r="R2491" t="s">
        <v>8330</v>
      </c>
      <c r="S2491" s="13">
        <f t="shared" si="154"/>
        <v>41403.690266203703</v>
      </c>
      <c r="T2491" s="13">
        <f t="shared" si="155"/>
        <v>41373.690266203703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8">
        <f t="shared" si="152"/>
        <v>1.214</v>
      </c>
      <c r="P2492">
        <f t="shared" si="153"/>
        <v>37.94</v>
      </c>
      <c r="Q2492" t="s">
        <v>8326</v>
      </c>
      <c r="R2492" t="s">
        <v>8330</v>
      </c>
      <c r="S2492" s="13">
        <f t="shared" si="154"/>
        <v>41083.227731481478</v>
      </c>
      <c r="T2492" s="13">
        <f t="shared" si="155"/>
        <v>41023.227731481478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8">
        <f t="shared" si="152"/>
        <v>1.032</v>
      </c>
      <c r="P2493">
        <f t="shared" si="153"/>
        <v>51.6</v>
      </c>
      <c r="Q2493" t="s">
        <v>8326</v>
      </c>
      <c r="R2493" t="s">
        <v>8330</v>
      </c>
      <c r="S2493" s="13">
        <f t="shared" si="154"/>
        <v>40559.07708333333</v>
      </c>
      <c r="T2493" s="13">
        <f t="shared" si="155"/>
        <v>40542.839282407411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8">
        <f t="shared" si="152"/>
        <v>1.25</v>
      </c>
      <c r="P2494">
        <f t="shared" si="153"/>
        <v>27.78</v>
      </c>
      <c r="Q2494" t="s">
        <v>8326</v>
      </c>
      <c r="R2494" t="s">
        <v>8330</v>
      </c>
      <c r="S2494" s="13">
        <f t="shared" si="154"/>
        <v>41076.415972222225</v>
      </c>
      <c r="T2494" s="13">
        <f t="shared" si="155"/>
        <v>41024.985972222225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8">
        <f t="shared" si="152"/>
        <v>1.2869999999999999</v>
      </c>
      <c r="P2495">
        <f t="shared" si="153"/>
        <v>99.38</v>
      </c>
      <c r="Q2495" t="s">
        <v>8326</v>
      </c>
      <c r="R2495" t="s">
        <v>8330</v>
      </c>
      <c r="S2495" s="13">
        <f t="shared" si="154"/>
        <v>41393.168287037035</v>
      </c>
      <c r="T2495" s="13">
        <f t="shared" si="155"/>
        <v>41348.168287037035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8">
        <f t="shared" si="152"/>
        <v>1.0100533333333332</v>
      </c>
      <c r="P2496">
        <f t="shared" si="153"/>
        <v>38.85</v>
      </c>
      <c r="Q2496" t="s">
        <v>8326</v>
      </c>
      <c r="R2496" t="s">
        <v>8330</v>
      </c>
      <c r="S2496" s="13">
        <f t="shared" si="154"/>
        <v>41052.645185185182</v>
      </c>
      <c r="T2496" s="13">
        <f t="shared" si="155"/>
        <v>41022.645185185182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8">
        <f t="shared" si="152"/>
        <v>1.2753666666666665</v>
      </c>
      <c r="P2497">
        <f t="shared" si="153"/>
        <v>45.55</v>
      </c>
      <c r="Q2497" t="s">
        <v>8326</v>
      </c>
      <c r="R2497" t="s">
        <v>8330</v>
      </c>
      <c r="S2497" s="13">
        <f t="shared" si="154"/>
        <v>41066.946469907409</v>
      </c>
      <c r="T2497" s="13">
        <f t="shared" si="155"/>
        <v>41036.946469907409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8">
        <f t="shared" si="152"/>
        <v>1</v>
      </c>
      <c r="P2498">
        <f t="shared" si="153"/>
        <v>600</v>
      </c>
      <c r="Q2498" t="s">
        <v>8326</v>
      </c>
      <c r="R2498" t="s">
        <v>8330</v>
      </c>
      <c r="S2498" s="13">
        <f t="shared" si="154"/>
        <v>41362.954768518517</v>
      </c>
      <c r="T2498" s="13">
        <f t="shared" si="155"/>
        <v>41327.996435185189</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8">
        <f t="shared" ref="O2499:O2562" si="156">E2499/D2499</f>
        <v>1.127715</v>
      </c>
      <c r="P2499">
        <f t="shared" ref="P2499:P2562" si="157">ROUND((E2499/L2499),2)</f>
        <v>80.55</v>
      </c>
      <c r="Q2499" t="s">
        <v>8326</v>
      </c>
      <c r="R2499" t="s">
        <v>8330</v>
      </c>
      <c r="S2499" s="13">
        <f t="shared" ref="S2499:S2562" si="158">(((I2499/60)/60)/24)+DATE(1970,1,1)</f>
        <v>40760.878912037035</v>
      </c>
      <c r="T2499" s="13">
        <f t="shared" ref="T2499:T2562" si="159">(((J2499/60)/60)/24)+DATE(1970,1,1)</f>
        <v>40730.878912037035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8">
        <f t="shared" si="156"/>
        <v>1.056</v>
      </c>
      <c r="P2500">
        <f t="shared" si="157"/>
        <v>52.8</v>
      </c>
      <c r="Q2500" t="s">
        <v>8326</v>
      </c>
      <c r="R2500" t="s">
        <v>8330</v>
      </c>
      <c r="S2500" s="13">
        <f t="shared" si="158"/>
        <v>42031.967442129629</v>
      </c>
      <c r="T2500" s="13">
        <f t="shared" si="159"/>
        <v>42017.967442129629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8">
        <f t="shared" si="156"/>
        <v>2.0262500000000001</v>
      </c>
      <c r="P2501">
        <f t="shared" si="157"/>
        <v>47.68</v>
      </c>
      <c r="Q2501" t="s">
        <v>8326</v>
      </c>
      <c r="R2501" t="s">
        <v>8330</v>
      </c>
      <c r="S2501" s="13">
        <f t="shared" si="158"/>
        <v>41274.75</v>
      </c>
      <c r="T2501" s="13">
        <f t="shared" si="159"/>
        <v>41226.648576388885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8">
        <f t="shared" si="156"/>
        <v>1.1333333333333333</v>
      </c>
      <c r="P2502">
        <f t="shared" si="157"/>
        <v>23.45</v>
      </c>
      <c r="Q2502" t="s">
        <v>8326</v>
      </c>
      <c r="R2502" t="s">
        <v>8330</v>
      </c>
      <c r="S2502" s="13">
        <f t="shared" si="158"/>
        <v>41083.772858796299</v>
      </c>
      <c r="T2502" s="13">
        <f t="shared" si="159"/>
        <v>41053.772858796299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8">
        <f t="shared" si="156"/>
        <v>2.5545454545454545E-2</v>
      </c>
      <c r="P2503">
        <f t="shared" si="157"/>
        <v>40.14</v>
      </c>
      <c r="Q2503" t="s">
        <v>8337</v>
      </c>
      <c r="R2503" t="s">
        <v>8354</v>
      </c>
      <c r="S2503" s="13">
        <f t="shared" si="158"/>
        <v>42274.776666666665</v>
      </c>
      <c r="T2503" s="13">
        <f t="shared" si="159"/>
        <v>42244.776666666665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8">
        <f t="shared" si="156"/>
        <v>7.8181818181818181E-4</v>
      </c>
      <c r="P2504">
        <f t="shared" si="157"/>
        <v>17.2</v>
      </c>
      <c r="Q2504" t="s">
        <v>8337</v>
      </c>
      <c r="R2504" t="s">
        <v>8354</v>
      </c>
      <c r="S2504" s="13">
        <f t="shared" si="158"/>
        <v>41903.825439814813</v>
      </c>
      <c r="T2504" s="13">
        <f t="shared" si="159"/>
        <v>41858.825439814813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8">
        <f t="shared" si="156"/>
        <v>0</v>
      </c>
      <c r="P2505" t="e">
        <f t="shared" si="157"/>
        <v>#DIV/0!</v>
      </c>
      <c r="Q2505" t="s">
        <v>8337</v>
      </c>
      <c r="R2505" t="s">
        <v>8354</v>
      </c>
      <c r="S2505" s="13">
        <f t="shared" si="158"/>
        <v>42528.879166666666</v>
      </c>
      <c r="T2505" s="13">
        <f t="shared" si="159"/>
        <v>42498.899398148147</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8">
        <f t="shared" si="156"/>
        <v>0</v>
      </c>
      <c r="P2506" t="e">
        <f t="shared" si="157"/>
        <v>#DIV/0!</v>
      </c>
      <c r="Q2506" t="s">
        <v>8337</v>
      </c>
      <c r="R2506" t="s">
        <v>8354</v>
      </c>
      <c r="S2506" s="13">
        <f t="shared" si="158"/>
        <v>41958.057106481487</v>
      </c>
      <c r="T2506" s="13">
        <f t="shared" si="159"/>
        <v>41928.015439814815</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8">
        <f t="shared" si="156"/>
        <v>0</v>
      </c>
      <c r="P2507" t="e">
        <f t="shared" si="157"/>
        <v>#DIV/0!</v>
      </c>
      <c r="Q2507" t="s">
        <v>8337</v>
      </c>
      <c r="R2507" t="s">
        <v>8354</v>
      </c>
      <c r="S2507" s="13">
        <f t="shared" si="158"/>
        <v>42077.014074074075</v>
      </c>
      <c r="T2507" s="13">
        <f t="shared" si="159"/>
        <v>42047.05574074074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8">
        <f t="shared" si="156"/>
        <v>6.0000000000000001E-3</v>
      </c>
      <c r="P2508">
        <f t="shared" si="157"/>
        <v>15</v>
      </c>
      <c r="Q2508" t="s">
        <v>8337</v>
      </c>
      <c r="R2508" t="s">
        <v>8354</v>
      </c>
      <c r="S2508" s="13">
        <f t="shared" si="158"/>
        <v>42280.875</v>
      </c>
      <c r="T2508" s="13">
        <f t="shared" si="159"/>
        <v>42258.297094907408</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8">
        <f t="shared" si="156"/>
        <v>0</v>
      </c>
      <c r="P2509" t="e">
        <f t="shared" si="157"/>
        <v>#DIV/0!</v>
      </c>
      <c r="Q2509" t="s">
        <v>8337</v>
      </c>
      <c r="R2509" t="s">
        <v>8354</v>
      </c>
      <c r="S2509" s="13">
        <f t="shared" si="158"/>
        <v>42135.072962962964</v>
      </c>
      <c r="T2509" s="13">
        <f t="shared" si="159"/>
        <v>42105.072962962964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8">
        <f t="shared" si="156"/>
        <v>0</v>
      </c>
      <c r="P2510" t="e">
        <f t="shared" si="157"/>
        <v>#DIV/0!</v>
      </c>
      <c r="Q2510" t="s">
        <v>8337</v>
      </c>
      <c r="R2510" t="s">
        <v>8354</v>
      </c>
      <c r="S2510" s="13">
        <f t="shared" si="158"/>
        <v>41865.951782407406</v>
      </c>
      <c r="T2510" s="13">
        <f t="shared" si="159"/>
        <v>41835.951782407406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8">
        <f t="shared" si="156"/>
        <v>1.0526315789473684E-2</v>
      </c>
      <c r="P2511">
        <f t="shared" si="157"/>
        <v>35.71</v>
      </c>
      <c r="Q2511" t="s">
        <v>8337</v>
      </c>
      <c r="R2511" t="s">
        <v>8354</v>
      </c>
      <c r="S2511" s="13">
        <f t="shared" si="158"/>
        <v>42114.767928240741</v>
      </c>
      <c r="T2511" s="13">
        <f t="shared" si="159"/>
        <v>42058.809594907405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8">
        <f t="shared" si="156"/>
        <v>1.5E-3</v>
      </c>
      <c r="P2512">
        <f t="shared" si="157"/>
        <v>37.5</v>
      </c>
      <c r="Q2512" t="s">
        <v>8337</v>
      </c>
      <c r="R2512" t="s">
        <v>8354</v>
      </c>
      <c r="S2512" s="13">
        <f t="shared" si="158"/>
        <v>42138.997361111105</v>
      </c>
      <c r="T2512" s="13">
        <f t="shared" si="159"/>
        <v>42078.997361111105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8">
        <f t="shared" si="156"/>
        <v>0</v>
      </c>
      <c r="P2513" t="e">
        <f t="shared" si="157"/>
        <v>#DIV/0!</v>
      </c>
      <c r="Q2513" t="s">
        <v>8337</v>
      </c>
      <c r="R2513" t="s">
        <v>8354</v>
      </c>
      <c r="S2513" s="13">
        <f t="shared" si="158"/>
        <v>42401.446909722217</v>
      </c>
      <c r="T2513" s="13">
        <f t="shared" si="159"/>
        <v>42371.446909722217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8">
        <f t="shared" si="156"/>
        <v>0</v>
      </c>
      <c r="P2514" t="e">
        <f t="shared" si="157"/>
        <v>#DIV/0!</v>
      </c>
      <c r="Q2514" t="s">
        <v>8337</v>
      </c>
      <c r="R2514" t="s">
        <v>8354</v>
      </c>
      <c r="S2514" s="13">
        <f t="shared" si="158"/>
        <v>41986.876863425925</v>
      </c>
      <c r="T2514" s="13">
        <f t="shared" si="159"/>
        <v>41971.876863425925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8">
        <f t="shared" si="156"/>
        <v>0</v>
      </c>
      <c r="P2515" t="e">
        <f t="shared" si="157"/>
        <v>#DIV/0!</v>
      </c>
      <c r="Q2515" t="s">
        <v>8337</v>
      </c>
      <c r="R2515" t="s">
        <v>8354</v>
      </c>
      <c r="S2515" s="13">
        <f t="shared" si="158"/>
        <v>42792.00681712963</v>
      </c>
      <c r="T2515" s="13">
        <f t="shared" si="159"/>
        <v>42732.00681712963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8">
        <f t="shared" si="156"/>
        <v>1.7500000000000002E-2</v>
      </c>
      <c r="P2516">
        <f t="shared" si="157"/>
        <v>52.5</v>
      </c>
      <c r="Q2516" t="s">
        <v>8337</v>
      </c>
      <c r="R2516" t="s">
        <v>8354</v>
      </c>
      <c r="S2516" s="13">
        <f t="shared" si="158"/>
        <v>41871.389780092592</v>
      </c>
      <c r="T2516" s="13">
        <f t="shared" si="159"/>
        <v>41854.389780092592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8">
        <f t="shared" si="156"/>
        <v>0.186</v>
      </c>
      <c r="P2517">
        <f t="shared" si="157"/>
        <v>77.5</v>
      </c>
      <c r="Q2517" t="s">
        <v>8337</v>
      </c>
      <c r="R2517" t="s">
        <v>8354</v>
      </c>
      <c r="S2517" s="13">
        <f t="shared" si="158"/>
        <v>42057.839733796296</v>
      </c>
      <c r="T2517" s="13">
        <f t="shared" si="159"/>
        <v>42027.839733796296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8">
        <f t="shared" si="156"/>
        <v>0</v>
      </c>
      <c r="P2518" t="e">
        <f t="shared" si="157"/>
        <v>#DIV/0!</v>
      </c>
      <c r="Q2518" t="s">
        <v>8337</v>
      </c>
      <c r="R2518" t="s">
        <v>8354</v>
      </c>
      <c r="S2518" s="13">
        <f t="shared" si="158"/>
        <v>41972.6950462963</v>
      </c>
      <c r="T2518" s="13">
        <f t="shared" si="159"/>
        <v>41942.653379629628</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8">
        <f t="shared" si="156"/>
        <v>9.8166666666666666E-2</v>
      </c>
      <c r="P2519">
        <f t="shared" si="157"/>
        <v>53.55</v>
      </c>
      <c r="Q2519" t="s">
        <v>8337</v>
      </c>
      <c r="R2519" t="s">
        <v>8354</v>
      </c>
      <c r="S2519" s="13">
        <f t="shared" si="158"/>
        <v>42082.760763888888</v>
      </c>
      <c r="T2519" s="13">
        <f t="shared" si="159"/>
        <v>42052.802430555559</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8">
        <f t="shared" si="156"/>
        <v>0</v>
      </c>
      <c r="P2520" t="e">
        <f t="shared" si="157"/>
        <v>#DIV/0!</v>
      </c>
      <c r="Q2520" t="s">
        <v>8337</v>
      </c>
      <c r="R2520" t="s">
        <v>8354</v>
      </c>
      <c r="S2520" s="13">
        <f t="shared" si="158"/>
        <v>41956.722546296296</v>
      </c>
      <c r="T2520" s="13">
        <f t="shared" si="159"/>
        <v>41926.680879629632</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8">
        <f t="shared" si="156"/>
        <v>4.3333333333333331E-4</v>
      </c>
      <c r="P2521">
        <f t="shared" si="157"/>
        <v>16.25</v>
      </c>
      <c r="Q2521" t="s">
        <v>8337</v>
      </c>
      <c r="R2521" t="s">
        <v>8354</v>
      </c>
      <c r="S2521" s="13">
        <f t="shared" si="158"/>
        <v>41839.155138888891</v>
      </c>
      <c r="T2521" s="13">
        <f t="shared" si="159"/>
        <v>41809.155138888891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8">
        <f t="shared" si="156"/>
        <v>0</v>
      </c>
      <c r="P2522" t="e">
        <f t="shared" si="157"/>
        <v>#DIV/0!</v>
      </c>
      <c r="Q2522" t="s">
        <v>8337</v>
      </c>
      <c r="R2522" t="s">
        <v>8354</v>
      </c>
      <c r="S2522" s="13">
        <f t="shared" si="158"/>
        <v>42658.806249999994</v>
      </c>
      <c r="T2522" s="13">
        <f t="shared" si="159"/>
        <v>42612.600520833337</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8">
        <f t="shared" si="156"/>
        <v>1.0948792000000001</v>
      </c>
      <c r="P2523">
        <f t="shared" si="157"/>
        <v>103.68</v>
      </c>
      <c r="Q2523" t="s">
        <v>8326</v>
      </c>
      <c r="R2523" t="s">
        <v>8355</v>
      </c>
      <c r="S2523" s="13">
        <f t="shared" si="158"/>
        <v>42290.967835648145</v>
      </c>
      <c r="T2523" s="13">
        <f t="shared" si="159"/>
        <v>42269.967835648145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8">
        <f t="shared" si="156"/>
        <v>1</v>
      </c>
      <c r="P2524">
        <f t="shared" si="157"/>
        <v>185.19</v>
      </c>
      <c r="Q2524" t="s">
        <v>8326</v>
      </c>
      <c r="R2524" t="s">
        <v>8355</v>
      </c>
      <c r="S2524" s="13">
        <f t="shared" si="158"/>
        <v>42482.619444444441</v>
      </c>
      <c r="T2524" s="13">
        <f t="shared" si="159"/>
        <v>42460.573611111111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8">
        <f t="shared" si="156"/>
        <v>1.5644444444444445</v>
      </c>
      <c r="P2525">
        <f t="shared" si="157"/>
        <v>54.15</v>
      </c>
      <c r="Q2525" t="s">
        <v>8326</v>
      </c>
      <c r="R2525" t="s">
        <v>8355</v>
      </c>
      <c r="S2525" s="13">
        <f t="shared" si="158"/>
        <v>41961.017268518524</v>
      </c>
      <c r="T2525" s="13">
        <f t="shared" si="159"/>
        <v>41930.975601851853</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8">
        <f t="shared" si="156"/>
        <v>1.016</v>
      </c>
      <c r="P2526">
        <f t="shared" si="157"/>
        <v>177.21</v>
      </c>
      <c r="Q2526" t="s">
        <v>8326</v>
      </c>
      <c r="R2526" t="s">
        <v>8355</v>
      </c>
      <c r="S2526" s="13">
        <f t="shared" si="158"/>
        <v>41994.1875</v>
      </c>
      <c r="T2526" s="13">
        <f t="shared" si="159"/>
        <v>41961.807372685187</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8">
        <f t="shared" si="156"/>
        <v>1.00325</v>
      </c>
      <c r="P2527">
        <f t="shared" si="157"/>
        <v>100.33</v>
      </c>
      <c r="Q2527" t="s">
        <v>8326</v>
      </c>
      <c r="R2527" t="s">
        <v>8355</v>
      </c>
      <c r="S2527" s="13">
        <f t="shared" si="158"/>
        <v>41088.844571759262</v>
      </c>
      <c r="T2527" s="13">
        <f t="shared" si="159"/>
        <v>41058.844571759262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8">
        <f t="shared" si="156"/>
        <v>1.1294999999999999</v>
      </c>
      <c r="P2528">
        <f t="shared" si="157"/>
        <v>136.91</v>
      </c>
      <c r="Q2528" t="s">
        <v>8326</v>
      </c>
      <c r="R2528" t="s">
        <v>8355</v>
      </c>
      <c r="S2528" s="13">
        <f t="shared" si="158"/>
        <v>41981.207638888889</v>
      </c>
      <c r="T2528" s="13">
        <f t="shared" si="159"/>
        <v>41953.091134259259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8">
        <f t="shared" si="156"/>
        <v>1.02125</v>
      </c>
      <c r="P2529">
        <f t="shared" si="157"/>
        <v>57.54</v>
      </c>
      <c r="Q2529" t="s">
        <v>8326</v>
      </c>
      <c r="R2529" t="s">
        <v>8355</v>
      </c>
      <c r="S2529" s="13">
        <f t="shared" si="158"/>
        <v>41565.165972222225</v>
      </c>
      <c r="T2529" s="13">
        <f t="shared" si="159"/>
        <v>41546.75105324074</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8">
        <f t="shared" si="156"/>
        <v>1.0724974999999999</v>
      </c>
      <c r="P2530">
        <f t="shared" si="157"/>
        <v>52.96</v>
      </c>
      <c r="Q2530" t="s">
        <v>8326</v>
      </c>
      <c r="R2530" t="s">
        <v>8355</v>
      </c>
      <c r="S2530" s="13">
        <f t="shared" si="158"/>
        <v>42236.458333333328</v>
      </c>
      <c r="T2530" s="13">
        <f t="shared" si="159"/>
        <v>42217.834525462968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8">
        <f t="shared" si="156"/>
        <v>1.0428333333333333</v>
      </c>
      <c r="P2531">
        <f t="shared" si="157"/>
        <v>82.33</v>
      </c>
      <c r="Q2531" t="s">
        <v>8326</v>
      </c>
      <c r="R2531" t="s">
        <v>8355</v>
      </c>
      <c r="S2531" s="13">
        <f t="shared" si="158"/>
        <v>40993.0390625</v>
      </c>
      <c r="T2531" s="13">
        <f t="shared" si="159"/>
        <v>40948.080729166664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8">
        <f t="shared" si="156"/>
        <v>1</v>
      </c>
      <c r="P2532">
        <f t="shared" si="157"/>
        <v>135.41999999999999</v>
      </c>
      <c r="Q2532" t="s">
        <v>8326</v>
      </c>
      <c r="R2532" t="s">
        <v>8355</v>
      </c>
      <c r="S2532" s="13">
        <f t="shared" si="158"/>
        <v>42114.201388888891</v>
      </c>
      <c r="T2532" s="13">
        <f t="shared" si="159"/>
        <v>42081.864641203705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8">
        <f t="shared" si="156"/>
        <v>1.004</v>
      </c>
      <c r="P2533">
        <f t="shared" si="157"/>
        <v>74.069999999999993</v>
      </c>
      <c r="Q2533" t="s">
        <v>8326</v>
      </c>
      <c r="R2533" t="s">
        <v>8355</v>
      </c>
      <c r="S2533" s="13">
        <f t="shared" si="158"/>
        <v>42231.165972222225</v>
      </c>
      <c r="T2533" s="13">
        <f t="shared" si="159"/>
        <v>42208.680023148147</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8">
        <f t="shared" si="156"/>
        <v>1.26125</v>
      </c>
      <c r="P2534">
        <f t="shared" si="157"/>
        <v>84.08</v>
      </c>
      <c r="Q2534" t="s">
        <v>8326</v>
      </c>
      <c r="R2534" t="s">
        <v>8355</v>
      </c>
      <c r="S2534" s="13">
        <f t="shared" si="158"/>
        <v>41137.849143518521</v>
      </c>
      <c r="T2534" s="13">
        <f t="shared" si="159"/>
        <v>41107.849143518521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8">
        <f t="shared" si="156"/>
        <v>1.1066666666666667</v>
      </c>
      <c r="P2535">
        <f t="shared" si="157"/>
        <v>61.03</v>
      </c>
      <c r="Q2535" t="s">
        <v>8326</v>
      </c>
      <c r="R2535" t="s">
        <v>8355</v>
      </c>
      <c r="S2535" s="13">
        <f t="shared" si="158"/>
        <v>41334.750787037039</v>
      </c>
      <c r="T2535" s="13">
        <f t="shared" si="159"/>
        <v>41304.751284722224</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8">
        <f t="shared" si="156"/>
        <v>1.05</v>
      </c>
      <c r="P2536">
        <f t="shared" si="157"/>
        <v>150</v>
      </c>
      <c r="Q2536" t="s">
        <v>8326</v>
      </c>
      <c r="R2536" t="s">
        <v>8355</v>
      </c>
      <c r="S2536" s="13">
        <f t="shared" si="158"/>
        <v>40179.25</v>
      </c>
      <c r="T2536" s="13">
        <f t="shared" si="159"/>
        <v>40127.700370370374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8">
        <f t="shared" si="156"/>
        <v>1.03775</v>
      </c>
      <c r="P2537">
        <f t="shared" si="157"/>
        <v>266.08999999999997</v>
      </c>
      <c r="Q2537" t="s">
        <v>8326</v>
      </c>
      <c r="R2537" t="s">
        <v>8355</v>
      </c>
      <c r="S2537" s="13">
        <f t="shared" si="158"/>
        <v>41974.832696759258</v>
      </c>
      <c r="T2537" s="13">
        <f t="shared" si="159"/>
        <v>41943.791030092594</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8">
        <f t="shared" si="156"/>
        <v>1.1599999999999999</v>
      </c>
      <c r="P2538">
        <f t="shared" si="157"/>
        <v>7.25</v>
      </c>
      <c r="Q2538" t="s">
        <v>8326</v>
      </c>
      <c r="R2538" t="s">
        <v>8355</v>
      </c>
      <c r="S2538" s="13">
        <f t="shared" si="158"/>
        <v>41485.106087962966</v>
      </c>
      <c r="T2538" s="13">
        <f t="shared" si="159"/>
        <v>41464.106087962966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8">
        <f t="shared" si="156"/>
        <v>1.1000000000000001</v>
      </c>
      <c r="P2539">
        <f t="shared" si="157"/>
        <v>100</v>
      </c>
      <c r="Q2539" t="s">
        <v>8326</v>
      </c>
      <c r="R2539" t="s">
        <v>8355</v>
      </c>
      <c r="S2539" s="13">
        <f t="shared" si="158"/>
        <v>40756.648784722223</v>
      </c>
      <c r="T2539" s="13">
        <f t="shared" si="159"/>
        <v>40696.648784722223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8">
        <f t="shared" si="156"/>
        <v>1.130176111111111</v>
      </c>
      <c r="P2540">
        <f t="shared" si="157"/>
        <v>109.96</v>
      </c>
      <c r="Q2540" t="s">
        <v>8326</v>
      </c>
      <c r="R2540" t="s">
        <v>8355</v>
      </c>
      <c r="S2540" s="13">
        <f t="shared" si="158"/>
        <v>41329.207638888889</v>
      </c>
      <c r="T2540" s="13">
        <f t="shared" si="159"/>
        <v>41298.509965277779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8">
        <f t="shared" si="156"/>
        <v>1.0024999999999999</v>
      </c>
      <c r="P2541">
        <f t="shared" si="157"/>
        <v>169.92</v>
      </c>
      <c r="Q2541" t="s">
        <v>8326</v>
      </c>
      <c r="R2541" t="s">
        <v>8355</v>
      </c>
      <c r="S2541" s="13">
        <f t="shared" si="158"/>
        <v>42037.902222222227</v>
      </c>
      <c r="T2541" s="13">
        <f t="shared" si="159"/>
        <v>41977.902222222227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8">
        <f t="shared" si="156"/>
        <v>1.034</v>
      </c>
      <c r="P2542">
        <f t="shared" si="157"/>
        <v>95.74</v>
      </c>
      <c r="Q2542" t="s">
        <v>8326</v>
      </c>
      <c r="R2542" t="s">
        <v>8355</v>
      </c>
      <c r="S2542" s="13">
        <f t="shared" si="158"/>
        <v>40845.675011574072</v>
      </c>
      <c r="T2542" s="13">
        <f t="shared" si="159"/>
        <v>40785.675011574072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8">
        <f t="shared" si="156"/>
        <v>1.0702857142857143</v>
      </c>
      <c r="P2543">
        <f t="shared" si="157"/>
        <v>59.46</v>
      </c>
      <c r="Q2543" t="s">
        <v>8326</v>
      </c>
      <c r="R2543" t="s">
        <v>8355</v>
      </c>
      <c r="S2543" s="13">
        <f t="shared" si="158"/>
        <v>41543.449282407404</v>
      </c>
      <c r="T2543" s="13">
        <f t="shared" si="159"/>
        <v>41483.449282407404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8">
        <f t="shared" si="156"/>
        <v>1.0357142857142858</v>
      </c>
      <c r="P2544">
        <f t="shared" si="157"/>
        <v>55.77</v>
      </c>
      <c r="Q2544" t="s">
        <v>8326</v>
      </c>
      <c r="R2544" t="s">
        <v>8355</v>
      </c>
      <c r="S2544" s="13">
        <f t="shared" si="158"/>
        <v>41548.165972222225</v>
      </c>
      <c r="T2544" s="13">
        <f t="shared" si="159"/>
        <v>41509.426585648151</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8">
        <f t="shared" si="156"/>
        <v>1.5640000000000001</v>
      </c>
      <c r="P2545">
        <f t="shared" si="157"/>
        <v>30.08</v>
      </c>
      <c r="Q2545" t="s">
        <v>8326</v>
      </c>
      <c r="R2545" t="s">
        <v>8355</v>
      </c>
      <c r="S2545" s="13">
        <f t="shared" si="158"/>
        <v>40545.125</v>
      </c>
      <c r="T2545" s="13">
        <f t="shared" si="159"/>
        <v>40514.107615740737</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8">
        <f t="shared" si="156"/>
        <v>1.0082</v>
      </c>
      <c r="P2546">
        <f t="shared" si="157"/>
        <v>88.44</v>
      </c>
      <c r="Q2546" t="s">
        <v>8326</v>
      </c>
      <c r="R2546" t="s">
        <v>8355</v>
      </c>
      <c r="S2546" s="13">
        <f t="shared" si="158"/>
        <v>41098.520474537036</v>
      </c>
      <c r="T2546" s="13">
        <f t="shared" si="159"/>
        <v>41068.520474537036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8">
        <f t="shared" si="156"/>
        <v>1.9530000000000001</v>
      </c>
      <c r="P2547">
        <f t="shared" si="157"/>
        <v>64.03</v>
      </c>
      <c r="Q2547" t="s">
        <v>8326</v>
      </c>
      <c r="R2547" t="s">
        <v>8355</v>
      </c>
      <c r="S2547" s="13">
        <f t="shared" si="158"/>
        <v>42062.020833333328</v>
      </c>
      <c r="T2547" s="13">
        <f t="shared" si="159"/>
        <v>42027.13817129629</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8">
        <f t="shared" si="156"/>
        <v>1.1171428571428572</v>
      </c>
      <c r="P2548">
        <f t="shared" si="157"/>
        <v>60.15</v>
      </c>
      <c r="Q2548" t="s">
        <v>8326</v>
      </c>
      <c r="R2548" t="s">
        <v>8355</v>
      </c>
      <c r="S2548" s="13">
        <f t="shared" si="158"/>
        <v>41552.208333333336</v>
      </c>
      <c r="T2548" s="13">
        <f t="shared" si="159"/>
        <v>41524.858553240738</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8">
        <f t="shared" si="156"/>
        <v>1.1985454545454546</v>
      </c>
      <c r="P2549">
        <f t="shared" si="157"/>
        <v>49.19</v>
      </c>
      <c r="Q2549" t="s">
        <v>8326</v>
      </c>
      <c r="R2549" t="s">
        <v>8355</v>
      </c>
      <c r="S2549" s="13">
        <f t="shared" si="158"/>
        <v>41003.731516203705</v>
      </c>
      <c r="T2549" s="13">
        <f t="shared" si="159"/>
        <v>40973.773182870369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8">
        <f t="shared" si="156"/>
        <v>1.0185</v>
      </c>
      <c r="P2550">
        <f t="shared" si="157"/>
        <v>165.16</v>
      </c>
      <c r="Q2550" t="s">
        <v>8326</v>
      </c>
      <c r="R2550" t="s">
        <v>8355</v>
      </c>
      <c r="S2550" s="13">
        <f t="shared" si="158"/>
        <v>42643.185416666667</v>
      </c>
      <c r="T2550" s="13">
        <f t="shared" si="159"/>
        <v>42618.625428240746</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8">
        <f t="shared" si="156"/>
        <v>1.0280254777070064</v>
      </c>
      <c r="P2551">
        <f t="shared" si="157"/>
        <v>43.62</v>
      </c>
      <c r="Q2551" t="s">
        <v>8326</v>
      </c>
      <c r="R2551" t="s">
        <v>8355</v>
      </c>
      <c r="S2551" s="13">
        <f t="shared" si="158"/>
        <v>41425.708333333336</v>
      </c>
      <c r="T2551" s="13">
        <f t="shared" si="159"/>
        <v>41390.757754629631</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8">
        <f t="shared" si="156"/>
        <v>1.0084615384615385</v>
      </c>
      <c r="P2552">
        <f t="shared" si="157"/>
        <v>43.7</v>
      </c>
      <c r="Q2552" t="s">
        <v>8326</v>
      </c>
      <c r="R2552" t="s">
        <v>8355</v>
      </c>
      <c r="S2552" s="13">
        <f t="shared" si="158"/>
        <v>42285.165972222225</v>
      </c>
      <c r="T2552" s="13">
        <f t="shared" si="159"/>
        <v>42228.634328703702</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8">
        <f t="shared" si="156"/>
        <v>1.0273469387755103</v>
      </c>
      <c r="P2553">
        <f t="shared" si="157"/>
        <v>67.42</v>
      </c>
      <c r="Q2553" t="s">
        <v>8326</v>
      </c>
      <c r="R2553" t="s">
        <v>8355</v>
      </c>
      <c r="S2553" s="13">
        <f t="shared" si="158"/>
        <v>40989.866666666669</v>
      </c>
      <c r="T2553" s="13">
        <f t="shared" si="159"/>
        <v>40961.252141203702</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8">
        <f t="shared" si="156"/>
        <v>1.0649999999999999</v>
      </c>
      <c r="P2554">
        <f t="shared" si="157"/>
        <v>177.5</v>
      </c>
      <c r="Q2554" t="s">
        <v>8326</v>
      </c>
      <c r="R2554" t="s">
        <v>8355</v>
      </c>
      <c r="S2554" s="13">
        <f t="shared" si="158"/>
        <v>42799.809965277775</v>
      </c>
      <c r="T2554" s="13">
        <f t="shared" si="159"/>
        <v>42769.809965277775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8">
        <f t="shared" si="156"/>
        <v>1.5553333333333332</v>
      </c>
      <c r="P2555">
        <f t="shared" si="157"/>
        <v>38.880000000000003</v>
      </c>
      <c r="Q2555" t="s">
        <v>8326</v>
      </c>
      <c r="R2555" t="s">
        <v>8355</v>
      </c>
      <c r="S2555" s="13">
        <f t="shared" si="158"/>
        <v>41173.199155092596</v>
      </c>
      <c r="T2555" s="13">
        <f t="shared" si="159"/>
        <v>41113.199155092596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8">
        <f t="shared" si="156"/>
        <v>1.228</v>
      </c>
      <c r="P2556">
        <f t="shared" si="157"/>
        <v>54.99</v>
      </c>
      <c r="Q2556" t="s">
        <v>8326</v>
      </c>
      <c r="R2556" t="s">
        <v>8355</v>
      </c>
      <c r="S2556" s="13">
        <f t="shared" si="158"/>
        <v>42156.165972222225</v>
      </c>
      <c r="T2556" s="13">
        <f t="shared" si="159"/>
        <v>42125.078275462962</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8">
        <f t="shared" si="156"/>
        <v>1.0734999999999999</v>
      </c>
      <c r="P2557">
        <f t="shared" si="157"/>
        <v>61.34</v>
      </c>
      <c r="Q2557" t="s">
        <v>8326</v>
      </c>
      <c r="R2557" t="s">
        <v>8355</v>
      </c>
      <c r="S2557" s="13">
        <f t="shared" si="158"/>
        <v>41057.655011574076</v>
      </c>
      <c r="T2557" s="13">
        <f t="shared" si="159"/>
        <v>41026.655011574076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8">
        <f t="shared" si="156"/>
        <v>1.0550335570469798</v>
      </c>
      <c r="P2558">
        <f t="shared" si="157"/>
        <v>23.12</v>
      </c>
      <c r="Q2558" t="s">
        <v>8326</v>
      </c>
      <c r="R2558" t="s">
        <v>8355</v>
      </c>
      <c r="S2558" s="13">
        <f t="shared" si="158"/>
        <v>41267.991400462961</v>
      </c>
      <c r="T2558" s="13">
        <f t="shared" si="159"/>
        <v>41222.991400462961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8">
        <f t="shared" si="156"/>
        <v>1.1844444444444444</v>
      </c>
      <c r="P2559">
        <f t="shared" si="157"/>
        <v>29.61</v>
      </c>
      <c r="Q2559" t="s">
        <v>8326</v>
      </c>
      <c r="R2559" t="s">
        <v>8355</v>
      </c>
      <c r="S2559" s="13">
        <f t="shared" si="158"/>
        <v>41774.745208333334</v>
      </c>
      <c r="T2559" s="13">
        <f t="shared" si="159"/>
        <v>41744.745208333334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8">
        <f t="shared" si="156"/>
        <v>1.0888</v>
      </c>
      <c r="P2560">
        <f t="shared" si="157"/>
        <v>75.61</v>
      </c>
      <c r="Q2560" t="s">
        <v>8326</v>
      </c>
      <c r="R2560" t="s">
        <v>8355</v>
      </c>
      <c r="S2560" s="13">
        <f t="shared" si="158"/>
        <v>42125.582638888889</v>
      </c>
      <c r="T2560" s="13">
        <f t="shared" si="159"/>
        <v>42093.860023148154</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8">
        <f t="shared" si="156"/>
        <v>1.1125</v>
      </c>
      <c r="P2561">
        <f t="shared" si="157"/>
        <v>35.6</v>
      </c>
      <c r="Q2561" t="s">
        <v>8326</v>
      </c>
      <c r="R2561" t="s">
        <v>8355</v>
      </c>
      <c r="S2561" s="13">
        <f t="shared" si="158"/>
        <v>40862.817361111112</v>
      </c>
      <c r="T2561" s="13">
        <f t="shared" si="159"/>
        <v>40829.873657407406</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8">
        <f t="shared" si="156"/>
        <v>1.0009999999999999</v>
      </c>
      <c r="P2562">
        <f t="shared" si="157"/>
        <v>143</v>
      </c>
      <c r="Q2562" t="s">
        <v>8326</v>
      </c>
      <c r="R2562" t="s">
        <v>8355</v>
      </c>
      <c r="S2562" s="13">
        <f t="shared" si="158"/>
        <v>42069.951087962967</v>
      </c>
      <c r="T2562" s="13">
        <f t="shared" si="159"/>
        <v>42039.951087962967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8">
        <f t="shared" ref="O2563:O2626" si="160">E2563/D2563</f>
        <v>0</v>
      </c>
      <c r="P2563" t="e">
        <f t="shared" ref="P2563:P2626" si="161">ROUND((E2563/L2563),2)</f>
        <v>#DIV/0!</v>
      </c>
      <c r="Q2563" t="s">
        <v>8337</v>
      </c>
      <c r="R2563" t="s">
        <v>8338</v>
      </c>
      <c r="S2563" s="13">
        <f t="shared" ref="S2563:S2626" si="162">(((I2563/60)/60)/24)+DATE(1970,1,1)</f>
        <v>42290.528807870374</v>
      </c>
      <c r="T2563" s="13">
        <f t="shared" ref="T2563:T2626" si="163">(((J2563/60)/60)/24)+DATE(1970,1,1)</f>
        <v>42260.528807870374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8">
        <f t="shared" si="160"/>
        <v>7.4999999999999997E-3</v>
      </c>
      <c r="P2564">
        <f t="shared" si="161"/>
        <v>25</v>
      </c>
      <c r="Q2564" t="s">
        <v>8337</v>
      </c>
      <c r="R2564" t="s">
        <v>8338</v>
      </c>
      <c r="S2564" s="13">
        <f t="shared" si="162"/>
        <v>42654.524756944447</v>
      </c>
      <c r="T2564" s="13">
        <f t="shared" si="163"/>
        <v>42594.524756944447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8">
        <f t="shared" si="160"/>
        <v>0</v>
      </c>
      <c r="P2565" t="e">
        <f t="shared" si="161"/>
        <v>#DIV/0!</v>
      </c>
      <c r="Q2565" t="s">
        <v>8337</v>
      </c>
      <c r="R2565" t="s">
        <v>8338</v>
      </c>
      <c r="S2565" s="13">
        <f t="shared" si="162"/>
        <v>42215.139479166668</v>
      </c>
      <c r="T2565" s="13">
        <f t="shared" si="163"/>
        <v>42155.139479166668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8">
        <f t="shared" si="160"/>
        <v>0</v>
      </c>
      <c r="P2566" t="e">
        <f t="shared" si="161"/>
        <v>#DIV/0!</v>
      </c>
      <c r="Q2566" t="s">
        <v>8337</v>
      </c>
      <c r="R2566" t="s">
        <v>8338</v>
      </c>
      <c r="S2566" s="13">
        <f t="shared" si="162"/>
        <v>41852.040497685186</v>
      </c>
      <c r="T2566" s="13">
        <f t="shared" si="163"/>
        <v>41822.040497685186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8">
        <f t="shared" si="160"/>
        <v>0.01</v>
      </c>
      <c r="P2567">
        <f t="shared" si="161"/>
        <v>100</v>
      </c>
      <c r="Q2567" t="s">
        <v>8337</v>
      </c>
      <c r="R2567" t="s">
        <v>8338</v>
      </c>
      <c r="S2567" s="13">
        <f t="shared" si="162"/>
        <v>42499.868055555555</v>
      </c>
      <c r="T2567" s="13">
        <f t="shared" si="163"/>
        <v>42440.650335648148</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8">
        <f t="shared" si="160"/>
        <v>0</v>
      </c>
      <c r="P2568" t="e">
        <f t="shared" si="161"/>
        <v>#DIV/0!</v>
      </c>
      <c r="Q2568" t="s">
        <v>8337</v>
      </c>
      <c r="R2568" t="s">
        <v>8338</v>
      </c>
      <c r="S2568" s="13">
        <f t="shared" si="162"/>
        <v>41872.980879629627</v>
      </c>
      <c r="T2568" s="13">
        <f t="shared" si="163"/>
        <v>41842.980879629627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8">
        <f t="shared" si="160"/>
        <v>2.6666666666666666E-3</v>
      </c>
      <c r="P2569">
        <f t="shared" si="161"/>
        <v>60</v>
      </c>
      <c r="Q2569" t="s">
        <v>8337</v>
      </c>
      <c r="R2569" t="s">
        <v>8338</v>
      </c>
      <c r="S2569" s="13">
        <f t="shared" si="162"/>
        <v>42117.878912037035</v>
      </c>
      <c r="T2569" s="13">
        <f t="shared" si="163"/>
        <v>42087.878912037035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8">
        <f t="shared" si="160"/>
        <v>5.0000000000000001E-3</v>
      </c>
      <c r="P2570">
        <f t="shared" si="161"/>
        <v>50</v>
      </c>
      <c r="Q2570" t="s">
        <v>8337</v>
      </c>
      <c r="R2570" t="s">
        <v>8338</v>
      </c>
      <c r="S2570" s="13">
        <f t="shared" si="162"/>
        <v>42614.666597222225</v>
      </c>
      <c r="T2570" s="13">
        <f t="shared" si="163"/>
        <v>42584.666597222225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8">
        <f t="shared" si="160"/>
        <v>2.2307692307692306E-2</v>
      </c>
      <c r="P2571">
        <f t="shared" si="161"/>
        <v>72.5</v>
      </c>
      <c r="Q2571" t="s">
        <v>8337</v>
      </c>
      <c r="R2571" t="s">
        <v>8338</v>
      </c>
      <c r="S2571" s="13">
        <f t="shared" si="162"/>
        <v>42264.105462962965</v>
      </c>
      <c r="T2571" s="13">
        <f t="shared" si="163"/>
        <v>42234.105462962965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8">
        <f t="shared" si="160"/>
        <v>8.4285714285714294E-3</v>
      </c>
      <c r="P2572">
        <f t="shared" si="161"/>
        <v>29.5</v>
      </c>
      <c r="Q2572" t="s">
        <v>8337</v>
      </c>
      <c r="R2572" t="s">
        <v>8338</v>
      </c>
      <c r="S2572" s="13">
        <f t="shared" si="162"/>
        <v>42774.903182870374</v>
      </c>
      <c r="T2572" s="13">
        <f t="shared" si="163"/>
        <v>42744.903182870374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8">
        <f t="shared" si="160"/>
        <v>2.5000000000000001E-3</v>
      </c>
      <c r="P2573">
        <f t="shared" si="161"/>
        <v>62.5</v>
      </c>
      <c r="Q2573" t="s">
        <v>8337</v>
      </c>
      <c r="R2573" t="s">
        <v>8338</v>
      </c>
      <c r="S2573" s="13">
        <f t="shared" si="162"/>
        <v>42509.341678240744</v>
      </c>
      <c r="T2573" s="13">
        <f t="shared" si="163"/>
        <v>42449.341678240744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8">
        <f t="shared" si="160"/>
        <v>0</v>
      </c>
      <c r="P2574" t="e">
        <f t="shared" si="161"/>
        <v>#DIV/0!</v>
      </c>
      <c r="Q2574" t="s">
        <v>8337</v>
      </c>
      <c r="R2574" t="s">
        <v>8338</v>
      </c>
      <c r="S2574" s="13">
        <f t="shared" si="162"/>
        <v>42107.119409722218</v>
      </c>
      <c r="T2574" s="13">
        <f t="shared" si="163"/>
        <v>42077.119409722218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8">
        <f t="shared" si="160"/>
        <v>0</v>
      </c>
      <c r="P2575" t="e">
        <f t="shared" si="161"/>
        <v>#DIV/0!</v>
      </c>
      <c r="Q2575" t="s">
        <v>8337</v>
      </c>
      <c r="R2575" t="s">
        <v>8338</v>
      </c>
      <c r="S2575" s="13">
        <f t="shared" si="162"/>
        <v>41874.592002314814</v>
      </c>
      <c r="T2575" s="13">
        <f t="shared" si="163"/>
        <v>41829.592002314814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8">
        <f t="shared" si="160"/>
        <v>0</v>
      </c>
      <c r="P2576" t="e">
        <f t="shared" si="161"/>
        <v>#DIV/0!</v>
      </c>
      <c r="Q2576" t="s">
        <v>8337</v>
      </c>
      <c r="R2576" t="s">
        <v>8338</v>
      </c>
      <c r="S2576" s="13">
        <f t="shared" si="162"/>
        <v>42508.825752314813</v>
      </c>
      <c r="T2576" s="13">
        <f t="shared" si="163"/>
        <v>42487.825752314813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8">
        <f t="shared" si="160"/>
        <v>0</v>
      </c>
      <c r="P2577" t="e">
        <f t="shared" si="161"/>
        <v>#DIV/0!</v>
      </c>
      <c r="Q2577" t="s">
        <v>8337</v>
      </c>
      <c r="R2577" t="s">
        <v>8338</v>
      </c>
      <c r="S2577" s="13">
        <f t="shared" si="162"/>
        <v>42016.108726851846</v>
      </c>
      <c r="T2577" s="13">
        <f t="shared" si="163"/>
        <v>41986.108726851846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8">
        <f t="shared" si="160"/>
        <v>0</v>
      </c>
      <c r="P2578" t="e">
        <f t="shared" si="161"/>
        <v>#DIV/0!</v>
      </c>
      <c r="Q2578" t="s">
        <v>8337</v>
      </c>
      <c r="R2578" t="s">
        <v>8338</v>
      </c>
      <c r="S2578" s="13">
        <f t="shared" si="162"/>
        <v>42104.968136574069</v>
      </c>
      <c r="T2578" s="13">
        <f t="shared" si="163"/>
        <v>42060.00980324074</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8">
        <f t="shared" si="160"/>
        <v>0</v>
      </c>
      <c r="P2579" t="e">
        <f t="shared" si="161"/>
        <v>#DIV/0!</v>
      </c>
      <c r="Q2579" t="s">
        <v>8337</v>
      </c>
      <c r="R2579" t="s">
        <v>8338</v>
      </c>
      <c r="S2579" s="13">
        <f t="shared" si="162"/>
        <v>41855.820567129631</v>
      </c>
      <c r="T2579" s="13">
        <f t="shared" si="163"/>
        <v>41830.820567129631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8">
        <f t="shared" si="160"/>
        <v>0</v>
      </c>
      <c r="P2580" t="e">
        <f t="shared" si="161"/>
        <v>#DIV/0!</v>
      </c>
      <c r="Q2580" t="s">
        <v>8337</v>
      </c>
      <c r="R2580" t="s">
        <v>8338</v>
      </c>
      <c r="S2580" s="13">
        <f t="shared" si="162"/>
        <v>42286.708333333328</v>
      </c>
      <c r="T2580" s="13">
        <f t="shared" si="163"/>
        <v>42238.022905092599</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8">
        <f t="shared" si="160"/>
        <v>1.3849999999999999E-3</v>
      </c>
      <c r="P2581">
        <f t="shared" si="161"/>
        <v>23.08</v>
      </c>
      <c r="Q2581" t="s">
        <v>8337</v>
      </c>
      <c r="R2581" t="s">
        <v>8338</v>
      </c>
      <c r="S2581" s="13">
        <f t="shared" si="162"/>
        <v>41897.829895833333</v>
      </c>
      <c r="T2581" s="13">
        <f t="shared" si="163"/>
        <v>41837.829895833333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8">
        <f t="shared" si="160"/>
        <v>6.0000000000000001E-3</v>
      </c>
      <c r="P2582">
        <f t="shared" si="161"/>
        <v>25.5</v>
      </c>
      <c r="Q2582" t="s">
        <v>8337</v>
      </c>
      <c r="R2582" t="s">
        <v>8338</v>
      </c>
      <c r="S2582" s="13">
        <f t="shared" si="162"/>
        <v>42140.125</v>
      </c>
      <c r="T2582" s="13">
        <f t="shared" si="163"/>
        <v>42110.326423611114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8">
        <f t="shared" si="160"/>
        <v>0.106</v>
      </c>
      <c r="P2583">
        <f t="shared" si="161"/>
        <v>48.18</v>
      </c>
      <c r="Q2583" t="s">
        <v>8337</v>
      </c>
      <c r="R2583" t="s">
        <v>8338</v>
      </c>
      <c r="S2583" s="13">
        <f t="shared" si="162"/>
        <v>42324.670115740737</v>
      </c>
      <c r="T2583" s="13">
        <f t="shared" si="163"/>
        <v>42294.628449074073</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8">
        <f t="shared" si="160"/>
        <v>1.1111111111111112E-5</v>
      </c>
      <c r="P2584">
        <f t="shared" si="161"/>
        <v>1</v>
      </c>
      <c r="Q2584" t="s">
        <v>8337</v>
      </c>
      <c r="R2584" t="s">
        <v>8338</v>
      </c>
      <c r="S2584" s="13">
        <f t="shared" si="162"/>
        <v>42672.988819444443</v>
      </c>
      <c r="T2584" s="13">
        <f t="shared" si="163"/>
        <v>42642.988819444443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8">
        <f t="shared" si="160"/>
        <v>5.0000000000000001E-3</v>
      </c>
      <c r="P2585">
        <f t="shared" si="161"/>
        <v>1</v>
      </c>
      <c r="Q2585" t="s">
        <v>8337</v>
      </c>
      <c r="R2585" t="s">
        <v>8338</v>
      </c>
      <c r="S2585" s="13">
        <f t="shared" si="162"/>
        <v>42079.727777777778</v>
      </c>
      <c r="T2585" s="13">
        <f t="shared" si="163"/>
        <v>42019.76944444445</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8">
        <f t="shared" si="160"/>
        <v>0</v>
      </c>
      <c r="P2586" t="e">
        <f t="shared" si="161"/>
        <v>#DIV/0!</v>
      </c>
      <c r="Q2586" t="s">
        <v>8337</v>
      </c>
      <c r="R2586" t="s">
        <v>8338</v>
      </c>
      <c r="S2586" s="13">
        <f t="shared" si="162"/>
        <v>42170.173252314817</v>
      </c>
      <c r="T2586" s="13">
        <f t="shared" si="163"/>
        <v>42140.173252314817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8">
        <f t="shared" si="160"/>
        <v>1.6666666666666668E-3</v>
      </c>
      <c r="P2587">
        <f t="shared" si="161"/>
        <v>50</v>
      </c>
      <c r="Q2587" t="s">
        <v>8337</v>
      </c>
      <c r="R2587" t="s">
        <v>8338</v>
      </c>
      <c r="S2587" s="13">
        <f t="shared" si="162"/>
        <v>41825.963333333333</v>
      </c>
      <c r="T2587" s="13">
        <f t="shared" si="163"/>
        <v>41795.963333333333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8">
        <f t="shared" si="160"/>
        <v>1.6666666666666668E-3</v>
      </c>
      <c r="P2588">
        <f t="shared" si="161"/>
        <v>5</v>
      </c>
      <c r="Q2588" t="s">
        <v>8337</v>
      </c>
      <c r="R2588" t="s">
        <v>8338</v>
      </c>
      <c r="S2588" s="13">
        <f t="shared" si="162"/>
        <v>42363.330277777779</v>
      </c>
      <c r="T2588" s="13">
        <f t="shared" si="163"/>
        <v>42333.330277777779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8">
        <f t="shared" si="160"/>
        <v>2.4340000000000001E-2</v>
      </c>
      <c r="P2589">
        <f t="shared" si="161"/>
        <v>202.83</v>
      </c>
      <c r="Q2589" t="s">
        <v>8337</v>
      </c>
      <c r="R2589" t="s">
        <v>8338</v>
      </c>
      <c r="S2589" s="13">
        <f t="shared" si="162"/>
        <v>42368.675381944442</v>
      </c>
      <c r="T2589" s="13">
        <f t="shared" si="163"/>
        <v>42338.675381944442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8">
        <f t="shared" si="160"/>
        <v>3.8833333333333331E-2</v>
      </c>
      <c r="P2590">
        <f t="shared" si="161"/>
        <v>29.13</v>
      </c>
      <c r="Q2590" t="s">
        <v>8337</v>
      </c>
      <c r="R2590" t="s">
        <v>8338</v>
      </c>
      <c r="S2590" s="13">
        <f t="shared" si="162"/>
        <v>42094.551388888889</v>
      </c>
      <c r="T2590" s="13">
        <f t="shared" si="163"/>
        <v>42042.676226851851</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8">
        <f t="shared" si="160"/>
        <v>1E-4</v>
      </c>
      <c r="P2591">
        <f t="shared" si="161"/>
        <v>5</v>
      </c>
      <c r="Q2591" t="s">
        <v>8337</v>
      </c>
      <c r="R2591" t="s">
        <v>8338</v>
      </c>
      <c r="S2591" s="13">
        <f t="shared" si="162"/>
        <v>42452.494525462964</v>
      </c>
      <c r="T2591" s="13">
        <f t="shared" si="163"/>
        <v>42422.536192129628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8">
        <f t="shared" si="160"/>
        <v>0</v>
      </c>
      <c r="P2592" t="e">
        <f t="shared" si="161"/>
        <v>#DIV/0!</v>
      </c>
      <c r="Q2592" t="s">
        <v>8337</v>
      </c>
      <c r="R2592" t="s">
        <v>8338</v>
      </c>
      <c r="S2592" s="13">
        <f t="shared" si="162"/>
        <v>42395.589085648149</v>
      </c>
      <c r="T2592" s="13">
        <f t="shared" si="163"/>
        <v>42388.589085648149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8">
        <f t="shared" si="160"/>
        <v>1.7333333333333333E-2</v>
      </c>
      <c r="P2593">
        <f t="shared" si="161"/>
        <v>13</v>
      </c>
      <c r="Q2593" t="s">
        <v>8337</v>
      </c>
      <c r="R2593" t="s">
        <v>8338</v>
      </c>
      <c r="S2593" s="13">
        <f t="shared" si="162"/>
        <v>42442.864861111113</v>
      </c>
      <c r="T2593" s="13">
        <f t="shared" si="163"/>
        <v>42382.906527777777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8">
        <f t="shared" si="160"/>
        <v>1.6666666666666668E-3</v>
      </c>
      <c r="P2594">
        <f t="shared" si="161"/>
        <v>50</v>
      </c>
      <c r="Q2594" t="s">
        <v>8337</v>
      </c>
      <c r="R2594" t="s">
        <v>8338</v>
      </c>
      <c r="S2594" s="13">
        <f t="shared" si="162"/>
        <v>41917.801168981481</v>
      </c>
      <c r="T2594" s="13">
        <f t="shared" si="163"/>
        <v>41887.801168981481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8">
        <f t="shared" si="160"/>
        <v>0</v>
      </c>
      <c r="P2595" t="e">
        <f t="shared" si="161"/>
        <v>#DIV/0!</v>
      </c>
      <c r="Q2595" t="s">
        <v>8337</v>
      </c>
      <c r="R2595" t="s">
        <v>8338</v>
      </c>
      <c r="S2595" s="13">
        <f t="shared" si="162"/>
        <v>42119.84520833334</v>
      </c>
      <c r="T2595" s="13">
        <f t="shared" si="163"/>
        <v>42089.84520833334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8">
        <f t="shared" si="160"/>
        <v>1.2500000000000001E-5</v>
      </c>
      <c r="P2596">
        <f t="shared" si="161"/>
        <v>1</v>
      </c>
      <c r="Q2596" t="s">
        <v>8337</v>
      </c>
      <c r="R2596" t="s">
        <v>8338</v>
      </c>
      <c r="S2596" s="13">
        <f t="shared" si="162"/>
        <v>41858.967916666668</v>
      </c>
      <c r="T2596" s="13">
        <f t="shared" si="163"/>
        <v>41828.967916666668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8">
        <f t="shared" si="160"/>
        <v>0.12166666666666667</v>
      </c>
      <c r="P2597">
        <f t="shared" si="161"/>
        <v>96.05</v>
      </c>
      <c r="Q2597" t="s">
        <v>8337</v>
      </c>
      <c r="R2597" t="s">
        <v>8338</v>
      </c>
      <c r="S2597" s="13">
        <f t="shared" si="162"/>
        <v>42790.244212962964</v>
      </c>
      <c r="T2597" s="13">
        <f t="shared" si="163"/>
        <v>42760.244212962964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8">
        <f t="shared" si="160"/>
        <v>0.23588571428571428</v>
      </c>
      <c r="P2598">
        <f t="shared" si="161"/>
        <v>305.77999999999997</v>
      </c>
      <c r="Q2598" t="s">
        <v>8337</v>
      </c>
      <c r="R2598" t="s">
        <v>8338</v>
      </c>
      <c r="S2598" s="13">
        <f t="shared" si="162"/>
        <v>41858.664456018516</v>
      </c>
      <c r="T2598" s="13">
        <f t="shared" si="163"/>
        <v>41828.664456018516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8">
        <f t="shared" si="160"/>
        <v>5.6666666666666664E-2</v>
      </c>
      <c r="P2599">
        <f t="shared" si="161"/>
        <v>12.14</v>
      </c>
      <c r="Q2599" t="s">
        <v>8337</v>
      </c>
      <c r="R2599" t="s">
        <v>8338</v>
      </c>
      <c r="S2599" s="13">
        <f t="shared" si="162"/>
        <v>42540.341631944444</v>
      </c>
      <c r="T2599" s="13">
        <f t="shared" si="163"/>
        <v>42510.341631944444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8">
        <f t="shared" si="160"/>
        <v>0.39</v>
      </c>
      <c r="P2600">
        <f t="shared" si="161"/>
        <v>83.57</v>
      </c>
      <c r="Q2600" t="s">
        <v>8337</v>
      </c>
      <c r="R2600" t="s">
        <v>8338</v>
      </c>
      <c r="S2600" s="13">
        <f t="shared" si="162"/>
        <v>42270.840289351851</v>
      </c>
      <c r="T2600" s="13">
        <f t="shared" si="163"/>
        <v>42240.840289351851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8">
        <f t="shared" si="160"/>
        <v>9.9546510341776348E-3</v>
      </c>
      <c r="P2601">
        <f t="shared" si="161"/>
        <v>18</v>
      </c>
      <c r="Q2601" t="s">
        <v>8337</v>
      </c>
      <c r="R2601" t="s">
        <v>8338</v>
      </c>
      <c r="S2601" s="13">
        <f t="shared" si="162"/>
        <v>41854.754016203704</v>
      </c>
      <c r="T2601" s="13">
        <f t="shared" si="163"/>
        <v>41809.754016203704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8">
        <f t="shared" si="160"/>
        <v>6.9320000000000007E-2</v>
      </c>
      <c r="P2602">
        <f t="shared" si="161"/>
        <v>115.53</v>
      </c>
      <c r="Q2602" t="s">
        <v>8337</v>
      </c>
      <c r="R2602" t="s">
        <v>8338</v>
      </c>
      <c r="S2602" s="13">
        <f t="shared" si="162"/>
        <v>42454.858796296292</v>
      </c>
      <c r="T2602" s="13">
        <f t="shared" si="163"/>
        <v>42394.900462962964</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8">
        <f t="shared" si="160"/>
        <v>6.6139999999999999</v>
      </c>
      <c r="P2603">
        <f t="shared" si="161"/>
        <v>21.9</v>
      </c>
      <c r="Q2603" t="s">
        <v>8320</v>
      </c>
      <c r="R2603" t="s">
        <v>8356</v>
      </c>
      <c r="S2603" s="13">
        <f t="shared" si="162"/>
        <v>41165.165972222225</v>
      </c>
      <c r="T2603" s="13">
        <f t="shared" si="163"/>
        <v>41150.902187499996</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8">
        <f t="shared" si="160"/>
        <v>3.2609166666666667</v>
      </c>
      <c r="P2604">
        <f t="shared" si="161"/>
        <v>80.02</v>
      </c>
      <c r="Q2604" t="s">
        <v>8320</v>
      </c>
      <c r="R2604" t="s">
        <v>8356</v>
      </c>
      <c r="S2604" s="13">
        <f t="shared" si="162"/>
        <v>41955.888888888891</v>
      </c>
      <c r="T2604" s="13">
        <f t="shared" si="163"/>
        <v>41915.747314814813</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8">
        <f t="shared" si="160"/>
        <v>1.0148571428571429</v>
      </c>
      <c r="P2605">
        <f t="shared" si="161"/>
        <v>35.520000000000003</v>
      </c>
      <c r="Q2605" t="s">
        <v>8320</v>
      </c>
      <c r="R2605" t="s">
        <v>8356</v>
      </c>
      <c r="S2605" s="13">
        <f t="shared" si="162"/>
        <v>41631.912662037037</v>
      </c>
      <c r="T2605" s="13">
        <f t="shared" si="163"/>
        <v>41617.912662037037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8">
        <f t="shared" si="160"/>
        <v>1.0421799999999999</v>
      </c>
      <c r="P2606">
        <f t="shared" si="161"/>
        <v>64.930000000000007</v>
      </c>
      <c r="Q2606" t="s">
        <v>8320</v>
      </c>
      <c r="R2606" t="s">
        <v>8356</v>
      </c>
      <c r="S2606" s="13">
        <f t="shared" si="162"/>
        <v>41028.051192129627</v>
      </c>
      <c r="T2606" s="13">
        <f t="shared" si="163"/>
        <v>40998.051192129627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8">
        <f t="shared" si="160"/>
        <v>1.0742157000000001</v>
      </c>
      <c r="P2607">
        <f t="shared" si="161"/>
        <v>60.97</v>
      </c>
      <c r="Q2607" t="s">
        <v>8320</v>
      </c>
      <c r="R2607" t="s">
        <v>8356</v>
      </c>
      <c r="S2607" s="13">
        <f t="shared" si="162"/>
        <v>42538.541550925926</v>
      </c>
      <c r="T2607" s="13">
        <f t="shared" si="163"/>
        <v>42508.541550925926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8">
        <f t="shared" si="160"/>
        <v>1.1005454545454545</v>
      </c>
      <c r="P2608">
        <f t="shared" si="161"/>
        <v>31.44</v>
      </c>
      <c r="Q2608" t="s">
        <v>8320</v>
      </c>
      <c r="R2608" t="s">
        <v>8356</v>
      </c>
      <c r="S2608" s="13">
        <f t="shared" si="162"/>
        <v>41758.712754629632</v>
      </c>
      <c r="T2608" s="13">
        <f t="shared" si="163"/>
        <v>41726.712754629632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8">
        <f t="shared" si="160"/>
        <v>4.077</v>
      </c>
      <c r="P2609">
        <f t="shared" si="161"/>
        <v>81.95</v>
      </c>
      <c r="Q2609" t="s">
        <v>8320</v>
      </c>
      <c r="R2609" t="s">
        <v>8356</v>
      </c>
      <c r="S2609" s="13">
        <f t="shared" si="162"/>
        <v>42228.083333333328</v>
      </c>
      <c r="T2609" s="13">
        <f t="shared" si="163"/>
        <v>42184.874675925923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8">
        <f t="shared" si="160"/>
        <v>2.2392500000000002</v>
      </c>
      <c r="P2610">
        <f t="shared" si="161"/>
        <v>58.93</v>
      </c>
      <c r="Q2610" t="s">
        <v>8320</v>
      </c>
      <c r="R2610" t="s">
        <v>8356</v>
      </c>
      <c r="S2610" s="13">
        <f t="shared" si="162"/>
        <v>42809</v>
      </c>
      <c r="T2610" s="13">
        <f t="shared" si="163"/>
        <v>42767.801712962959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8">
        <f t="shared" si="160"/>
        <v>3.038011142857143</v>
      </c>
      <c r="P2611">
        <f t="shared" si="161"/>
        <v>157.29</v>
      </c>
      <c r="Q2611" t="s">
        <v>8320</v>
      </c>
      <c r="R2611" t="s">
        <v>8356</v>
      </c>
      <c r="S2611" s="13">
        <f t="shared" si="162"/>
        <v>41105.237858796296</v>
      </c>
      <c r="T2611" s="13">
        <f t="shared" si="163"/>
        <v>41075.237858796296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8">
        <f t="shared" si="160"/>
        <v>1.4132510432681749</v>
      </c>
      <c r="P2612">
        <f t="shared" si="161"/>
        <v>55.76</v>
      </c>
      <c r="Q2612" t="s">
        <v>8320</v>
      </c>
      <c r="R2612" t="s">
        <v>8356</v>
      </c>
      <c r="S2612" s="13">
        <f t="shared" si="162"/>
        <v>42604.290972222225</v>
      </c>
      <c r="T2612" s="13">
        <f t="shared" si="163"/>
        <v>42564.881076388891</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8">
        <f t="shared" si="160"/>
        <v>27.906363636363636</v>
      </c>
      <c r="P2613">
        <f t="shared" si="161"/>
        <v>83.8</v>
      </c>
      <c r="Q2613" t="s">
        <v>8320</v>
      </c>
      <c r="R2613" t="s">
        <v>8356</v>
      </c>
      <c r="S2613" s="13">
        <f t="shared" si="162"/>
        <v>42737.957638888889</v>
      </c>
      <c r="T2613" s="13">
        <f t="shared" si="163"/>
        <v>42704.335810185185</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8">
        <f t="shared" si="160"/>
        <v>1.7176130000000001</v>
      </c>
      <c r="P2614">
        <f t="shared" si="161"/>
        <v>58.42</v>
      </c>
      <c r="Q2614" t="s">
        <v>8320</v>
      </c>
      <c r="R2614" t="s">
        <v>8356</v>
      </c>
      <c r="S2614" s="13">
        <f t="shared" si="162"/>
        <v>42013.143171296295</v>
      </c>
      <c r="T2614" s="13">
        <f t="shared" si="163"/>
        <v>41982.143171296295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8">
        <f t="shared" si="160"/>
        <v>1.0101333333333333</v>
      </c>
      <c r="P2615">
        <f t="shared" si="161"/>
        <v>270.57</v>
      </c>
      <c r="Q2615" t="s">
        <v>8320</v>
      </c>
      <c r="R2615" t="s">
        <v>8356</v>
      </c>
      <c r="S2615" s="13">
        <f t="shared" si="162"/>
        <v>41173.81821759259</v>
      </c>
      <c r="T2615" s="13">
        <f t="shared" si="163"/>
        <v>41143.81821759259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8">
        <f t="shared" si="160"/>
        <v>1.02</v>
      </c>
      <c r="P2616">
        <f t="shared" si="161"/>
        <v>107.1</v>
      </c>
      <c r="Q2616" t="s">
        <v>8320</v>
      </c>
      <c r="R2616" t="s">
        <v>8356</v>
      </c>
      <c r="S2616" s="13">
        <f t="shared" si="162"/>
        <v>41759.208333333336</v>
      </c>
      <c r="T2616" s="13">
        <f t="shared" si="163"/>
        <v>41730.708472222221</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8">
        <f t="shared" si="160"/>
        <v>1.6976511744127936</v>
      </c>
      <c r="P2617">
        <f t="shared" si="161"/>
        <v>47.18</v>
      </c>
      <c r="Q2617" t="s">
        <v>8320</v>
      </c>
      <c r="R2617" t="s">
        <v>8356</v>
      </c>
      <c r="S2617" s="13">
        <f t="shared" si="162"/>
        <v>42490.5</v>
      </c>
      <c r="T2617" s="13">
        <f t="shared" si="163"/>
        <v>42453.49726851852</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8">
        <f t="shared" si="160"/>
        <v>1.14534</v>
      </c>
      <c r="P2618">
        <f t="shared" si="161"/>
        <v>120.31</v>
      </c>
      <c r="Q2618" t="s">
        <v>8320</v>
      </c>
      <c r="R2618" t="s">
        <v>8356</v>
      </c>
      <c r="S2618" s="13">
        <f t="shared" si="162"/>
        <v>42241.99454861111</v>
      </c>
      <c r="T2618" s="13">
        <f t="shared" si="163"/>
        <v>42211.99454861111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8">
        <f t="shared" si="160"/>
        <v>8.7759999999999998</v>
      </c>
      <c r="P2619">
        <f t="shared" si="161"/>
        <v>27.6</v>
      </c>
      <c r="Q2619" t="s">
        <v>8320</v>
      </c>
      <c r="R2619" t="s">
        <v>8356</v>
      </c>
      <c r="S2619" s="13">
        <f t="shared" si="162"/>
        <v>41932.874432870369</v>
      </c>
      <c r="T2619" s="13">
        <f t="shared" si="163"/>
        <v>41902.874432870369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8">
        <f t="shared" si="160"/>
        <v>1.0538666666666667</v>
      </c>
      <c r="P2620">
        <f t="shared" si="161"/>
        <v>205.3</v>
      </c>
      <c r="Q2620" t="s">
        <v>8320</v>
      </c>
      <c r="R2620" t="s">
        <v>8356</v>
      </c>
      <c r="S2620" s="13">
        <f t="shared" si="162"/>
        <v>42339.834039351852</v>
      </c>
      <c r="T2620" s="13">
        <f t="shared" si="163"/>
        <v>42279.792372685188</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8">
        <f t="shared" si="160"/>
        <v>1.8839999999999999</v>
      </c>
      <c r="P2621">
        <f t="shared" si="161"/>
        <v>35.549999999999997</v>
      </c>
      <c r="Q2621" t="s">
        <v>8320</v>
      </c>
      <c r="R2621" t="s">
        <v>8356</v>
      </c>
      <c r="S2621" s="13">
        <f t="shared" si="162"/>
        <v>42300.458333333328</v>
      </c>
      <c r="T2621" s="13">
        <f t="shared" si="163"/>
        <v>42273.884305555555</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8">
        <f t="shared" si="160"/>
        <v>1.436523076923077</v>
      </c>
      <c r="P2622">
        <f t="shared" si="161"/>
        <v>74.64</v>
      </c>
      <c r="Q2622" t="s">
        <v>8320</v>
      </c>
      <c r="R2622" t="s">
        <v>8356</v>
      </c>
      <c r="S2622" s="13">
        <f t="shared" si="162"/>
        <v>42288.041666666672</v>
      </c>
      <c r="T2622" s="13">
        <f t="shared" si="163"/>
        <v>42251.16715277778</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8">
        <f t="shared" si="160"/>
        <v>1.4588000000000001</v>
      </c>
      <c r="P2623">
        <f t="shared" si="161"/>
        <v>47.06</v>
      </c>
      <c r="Q2623" t="s">
        <v>8320</v>
      </c>
      <c r="R2623" t="s">
        <v>8356</v>
      </c>
      <c r="S2623" s="13">
        <f t="shared" si="162"/>
        <v>42145.74754629629</v>
      </c>
      <c r="T2623" s="13">
        <f t="shared" si="163"/>
        <v>42115.74754629629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8">
        <f t="shared" si="160"/>
        <v>1.3118399999999999</v>
      </c>
      <c r="P2624">
        <f t="shared" si="161"/>
        <v>26.59</v>
      </c>
      <c r="Q2624" t="s">
        <v>8320</v>
      </c>
      <c r="R2624" t="s">
        <v>8356</v>
      </c>
      <c r="S2624" s="13">
        <f t="shared" si="162"/>
        <v>42734.74324074074</v>
      </c>
      <c r="T2624" s="13">
        <f t="shared" si="163"/>
        <v>42689.74324074074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8">
        <f t="shared" si="160"/>
        <v>1.1399999999999999</v>
      </c>
      <c r="P2625">
        <f t="shared" si="161"/>
        <v>36.770000000000003</v>
      </c>
      <c r="Q2625" t="s">
        <v>8320</v>
      </c>
      <c r="R2625" t="s">
        <v>8356</v>
      </c>
      <c r="S2625" s="13">
        <f t="shared" si="162"/>
        <v>42706.256550925929</v>
      </c>
      <c r="T2625" s="13">
        <f t="shared" si="163"/>
        <v>42692.256550925929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8">
        <f t="shared" si="160"/>
        <v>13.794206249999998</v>
      </c>
      <c r="P2626">
        <f t="shared" si="161"/>
        <v>31.82</v>
      </c>
      <c r="Q2626" t="s">
        <v>8320</v>
      </c>
      <c r="R2626" t="s">
        <v>8356</v>
      </c>
      <c r="S2626" s="13">
        <f t="shared" si="162"/>
        <v>41165.42155092593</v>
      </c>
      <c r="T2626" s="13">
        <f t="shared" si="163"/>
        <v>41144.42155092593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8">
        <f t="shared" ref="O2627:O2690" si="164">E2627/D2627</f>
        <v>9.56</v>
      </c>
      <c r="P2627">
        <f t="shared" ref="P2627:P2690" si="165">ROUND((E2627/L2627),2)</f>
        <v>27.58</v>
      </c>
      <c r="Q2627" t="s">
        <v>8320</v>
      </c>
      <c r="R2627" t="s">
        <v>8356</v>
      </c>
      <c r="S2627" s="13">
        <f t="shared" ref="S2627:S2690" si="166">(((I2627/60)/60)/24)+DATE(1970,1,1)</f>
        <v>42683.851944444439</v>
      </c>
      <c r="T2627" s="13">
        <f t="shared" ref="T2627:T2690" si="167">(((J2627/60)/60)/24)+DATE(1970,1,1)</f>
        <v>42658.810277777782</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8">
        <f t="shared" si="164"/>
        <v>1.1200000000000001</v>
      </c>
      <c r="P2628">
        <f t="shared" si="165"/>
        <v>56</v>
      </c>
      <c r="Q2628" t="s">
        <v>8320</v>
      </c>
      <c r="R2628" t="s">
        <v>8356</v>
      </c>
      <c r="S2628" s="13">
        <f t="shared" si="166"/>
        <v>42158.628113425926</v>
      </c>
      <c r="T2628" s="13">
        <f t="shared" si="167"/>
        <v>42128.628113425926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8">
        <f t="shared" si="164"/>
        <v>6.4666666666666668</v>
      </c>
      <c r="P2629">
        <f t="shared" si="165"/>
        <v>21.56</v>
      </c>
      <c r="Q2629" t="s">
        <v>8320</v>
      </c>
      <c r="R2629" t="s">
        <v>8356</v>
      </c>
      <c r="S2629" s="13">
        <f t="shared" si="166"/>
        <v>42334.871076388896</v>
      </c>
      <c r="T2629" s="13">
        <f t="shared" si="167"/>
        <v>42304.829409722224</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8">
        <f t="shared" si="164"/>
        <v>1.1036948748510131</v>
      </c>
      <c r="P2630">
        <f t="shared" si="165"/>
        <v>44.1</v>
      </c>
      <c r="Q2630" t="s">
        <v>8320</v>
      </c>
      <c r="R2630" t="s">
        <v>8356</v>
      </c>
      <c r="S2630" s="13">
        <f t="shared" si="166"/>
        <v>41973.966053240743</v>
      </c>
      <c r="T2630" s="13">
        <f t="shared" si="167"/>
        <v>41953.966053240743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8">
        <f t="shared" si="164"/>
        <v>1.2774000000000001</v>
      </c>
      <c r="P2631">
        <f t="shared" si="165"/>
        <v>63.87</v>
      </c>
      <c r="Q2631" t="s">
        <v>8320</v>
      </c>
      <c r="R2631" t="s">
        <v>8356</v>
      </c>
      <c r="S2631" s="13">
        <f t="shared" si="166"/>
        <v>42138.538449074069</v>
      </c>
      <c r="T2631" s="13">
        <f t="shared" si="167"/>
        <v>42108.538449074069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8">
        <f t="shared" si="164"/>
        <v>1.579</v>
      </c>
      <c r="P2632">
        <f t="shared" si="165"/>
        <v>38.99</v>
      </c>
      <c r="Q2632" t="s">
        <v>8320</v>
      </c>
      <c r="R2632" t="s">
        <v>8356</v>
      </c>
      <c r="S2632" s="13">
        <f t="shared" si="166"/>
        <v>42551.416666666672</v>
      </c>
      <c r="T2632" s="13">
        <f t="shared" si="167"/>
        <v>42524.105462962965</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8">
        <f t="shared" si="164"/>
        <v>1.1466525000000001</v>
      </c>
      <c r="P2633">
        <f t="shared" si="165"/>
        <v>80.19</v>
      </c>
      <c r="Q2633" t="s">
        <v>8320</v>
      </c>
      <c r="R2633" t="s">
        <v>8356</v>
      </c>
      <c r="S2633" s="13">
        <f t="shared" si="166"/>
        <v>42246.169293981482</v>
      </c>
      <c r="T2633" s="13">
        <f t="shared" si="167"/>
        <v>42218.169293981482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8">
        <f t="shared" si="164"/>
        <v>1.3700934579439252</v>
      </c>
      <c r="P2634">
        <f t="shared" si="165"/>
        <v>34.9</v>
      </c>
      <c r="Q2634" t="s">
        <v>8320</v>
      </c>
      <c r="R2634" t="s">
        <v>8356</v>
      </c>
      <c r="S2634" s="13">
        <f t="shared" si="166"/>
        <v>42519.061793981484</v>
      </c>
      <c r="T2634" s="13">
        <f t="shared" si="167"/>
        <v>42494.061793981484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8">
        <f t="shared" si="164"/>
        <v>3.5461999999999998</v>
      </c>
      <c r="P2635">
        <f t="shared" si="165"/>
        <v>89.1</v>
      </c>
      <c r="Q2635" t="s">
        <v>8320</v>
      </c>
      <c r="R2635" t="s">
        <v>8356</v>
      </c>
      <c r="S2635" s="13">
        <f t="shared" si="166"/>
        <v>41697.958333333336</v>
      </c>
      <c r="T2635" s="13">
        <f t="shared" si="167"/>
        <v>41667.823287037041</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8">
        <f t="shared" si="164"/>
        <v>1.0602150537634409</v>
      </c>
      <c r="P2636">
        <f t="shared" si="165"/>
        <v>39.44</v>
      </c>
      <c r="Q2636" t="s">
        <v>8320</v>
      </c>
      <c r="R2636" t="s">
        <v>8356</v>
      </c>
      <c r="S2636" s="13">
        <f t="shared" si="166"/>
        <v>42642.656493055561</v>
      </c>
      <c r="T2636" s="13">
        <f t="shared" si="167"/>
        <v>42612.656493055561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8">
        <f t="shared" si="164"/>
        <v>1</v>
      </c>
      <c r="P2637">
        <f t="shared" si="165"/>
        <v>136.9</v>
      </c>
      <c r="Q2637" t="s">
        <v>8320</v>
      </c>
      <c r="R2637" t="s">
        <v>8356</v>
      </c>
      <c r="S2637" s="13">
        <f t="shared" si="166"/>
        <v>42072.909270833334</v>
      </c>
      <c r="T2637" s="13">
        <f t="shared" si="167"/>
        <v>42037.950937500005</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8">
        <f t="shared" si="164"/>
        <v>1.873</v>
      </c>
      <c r="P2638">
        <f t="shared" si="165"/>
        <v>37.46</v>
      </c>
      <c r="Q2638" t="s">
        <v>8320</v>
      </c>
      <c r="R2638" t="s">
        <v>8356</v>
      </c>
      <c r="S2638" s="13">
        <f t="shared" si="166"/>
        <v>42659.041666666672</v>
      </c>
      <c r="T2638" s="13">
        <f t="shared" si="167"/>
        <v>42636.614745370374</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8">
        <f t="shared" si="164"/>
        <v>1.6619999999999999</v>
      </c>
      <c r="P2639">
        <f t="shared" si="165"/>
        <v>31.96</v>
      </c>
      <c r="Q2639" t="s">
        <v>8320</v>
      </c>
      <c r="R2639" t="s">
        <v>8356</v>
      </c>
      <c r="S2639" s="13">
        <f t="shared" si="166"/>
        <v>42655.549479166672</v>
      </c>
      <c r="T2639" s="13">
        <f t="shared" si="167"/>
        <v>42639.549479166672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8">
        <f t="shared" si="164"/>
        <v>1.0172910662824208</v>
      </c>
      <c r="P2640">
        <f t="shared" si="165"/>
        <v>25.21</v>
      </c>
      <c r="Q2640" t="s">
        <v>8320</v>
      </c>
      <c r="R2640" t="s">
        <v>8356</v>
      </c>
      <c r="S2640" s="13">
        <f t="shared" si="166"/>
        <v>42019.913136574076</v>
      </c>
      <c r="T2640" s="13">
        <f t="shared" si="167"/>
        <v>41989.913136574076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8">
        <f t="shared" si="164"/>
        <v>1.64</v>
      </c>
      <c r="P2641">
        <f t="shared" si="165"/>
        <v>10.039999999999999</v>
      </c>
      <c r="Q2641" t="s">
        <v>8320</v>
      </c>
      <c r="R2641" t="s">
        <v>8356</v>
      </c>
      <c r="S2641" s="13">
        <f t="shared" si="166"/>
        <v>42054.86513888889</v>
      </c>
      <c r="T2641" s="13">
        <f t="shared" si="167"/>
        <v>42024.86513888889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8">
        <f t="shared" si="164"/>
        <v>1.0566666666666666</v>
      </c>
      <c r="P2642">
        <f t="shared" si="165"/>
        <v>45.94</v>
      </c>
      <c r="Q2642" t="s">
        <v>8320</v>
      </c>
      <c r="R2642" t="s">
        <v>8356</v>
      </c>
      <c r="S2642" s="13">
        <f t="shared" si="166"/>
        <v>42163.160578703704</v>
      </c>
      <c r="T2642" s="13">
        <f t="shared" si="167"/>
        <v>42103.160578703704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8">
        <f t="shared" si="164"/>
        <v>0.01</v>
      </c>
      <c r="P2643">
        <f t="shared" si="165"/>
        <v>15</v>
      </c>
      <c r="Q2643" t="s">
        <v>8320</v>
      </c>
      <c r="R2643" t="s">
        <v>8356</v>
      </c>
      <c r="S2643" s="13">
        <f t="shared" si="166"/>
        <v>41897.839583333334</v>
      </c>
      <c r="T2643" s="13">
        <f t="shared" si="167"/>
        <v>41880.827118055553</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8">
        <f t="shared" si="164"/>
        <v>0</v>
      </c>
      <c r="P2644" t="e">
        <f t="shared" si="165"/>
        <v>#DIV/0!</v>
      </c>
      <c r="Q2644" t="s">
        <v>8320</v>
      </c>
      <c r="R2644" t="s">
        <v>8356</v>
      </c>
      <c r="S2644" s="13">
        <f t="shared" si="166"/>
        <v>42566.289583333331</v>
      </c>
      <c r="T2644" s="13">
        <f t="shared" si="167"/>
        <v>42536.246620370366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8">
        <f t="shared" si="164"/>
        <v>0.33559730999999998</v>
      </c>
      <c r="P2645">
        <f t="shared" si="165"/>
        <v>223.58</v>
      </c>
      <c r="Q2645" t="s">
        <v>8320</v>
      </c>
      <c r="R2645" t="s">
        <v>8356</v>
      </c>
      <c r="S2645" s="13">
        <f t="shared" si="166"/>
        <v>42725.332638888889</v>
      </c>
      <c r="T2645" s="13">
        <f t="shared" si="167"/>
        <v>42689.582349537035</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8">
        <f t="shared" si="164"/>
        <v>2.053E-2</v>
      </c>
      <c r="P2646">
        <f t="shared" si="165"/>
        <v>39.479999999999997</v>
      </c>
      <c r="Q2646" t="s">
        <v>8320</v>
      </c>
      <c r="R2646" t="s">
        <v>8356</v>
      </c>
      <c r="S2646" s="13">
        <f t="shared" si="166"/>
        <v>42804.792071759264</v>
      </c>
      <c r="T2646" s="13">
        <f t="shared" si="167"/>
        <v>42774.792071759264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8">
        <f t="shared" si="164"/>
        <v>0.105</v>
      </c>
      <c r="P2647">
        <f t="shared" si="165"/>
        <v>91.3</v>
      </c>
      <c r="Q2647" t="s">
        <v>8320</v>
      </c>
      <c r="R2647" t="s">
        <v>8356</v>
      </c>
      <c r="S2647" s="13">
        <f t="shared" si="166"/>
        <v>41951.884293981479</v>
      </c>
      <c r="T2647" s="13">
        <f t="shared" si="167"/>
        <v>41921.842627314814</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8">
        <f t="shared" si="164"/>
        <v>8.4172839999999999E-2</v>
      </c>
      <c r="P2648">
        <f t="shared" si="165"/>
        <v>78.67</v>
      </c>
      <c r="Q2648" t="s">
        <v>8320</v>
      </c>
      <c r="R2648" t="s">
        <v>8356</v>
      </c>
      <c r="S2648" s="13">
        <f t="shared" si="166"/>
        <v>42256.313298611116</v>
      </c>
      <c r="T2648" s="13">
        <f t="shared" si="167"/>
        <v>42226.313298611116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8">
        <f t="shared" si="164"/>
        <v>1.44E-2</v>
      </c>
      <c r="P2649">
        <f t="shared" si="165"/>
        <v>12</v>
      </c>
      <c r="Q2649" t="s">
        <v>8320</v>
      </c>
      <c r="R2649" t="s">
        <v>8356</v>
      </c>
      <c r="S2649" s="13">
        <f t="shared" si="166"/>
        <v>42230.261793981481</v>
      </c>
      <c r="T2649" s="13">
        <f t="shared" si="167"/>
        <v>42200.261793981481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8">
        <f t="shared" si="164"/>
        <v>8.8333333333333337E-3</v>
      </c>
      <c r="P2650">
        <f t="shared" si="165"/>
        <v>17.670000000000002</v>
      </c>
      <c r="Q2650" t="s">
        <v>8320</v>
      </c>
      <c r="R2650" t="s">
        <v>8356</v>
      </c>
      <c r="S2650" s="13">
        <f t="shared" si="166"/>
        <v>42438.714814814812</v>
      </c>
      <c r="T2650" s="13">
        <f t="shared" si="167"/>
        <v>42408.714814814812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8">
        <f t="shared" si="164"/>
        <v>9.9200000000000004E-4</v>
      </c>
      <c r="P2651">
        <f t="shared" si="165"/>
        <v>41.33</v>
      </c>
      <c r="Q2651" t="s">
        <v>8320</v>
      </c>
      <c r="R2651" t="s">
        <v>8356</v>
      </c>
      <c r="S2651" s="13">
        <f t="shared" si="166"/>
        <v>42401.99700231482</v>
      </c>
      <c r="T2651" s="13">
        <f t="shared" si="167"/>
        <v>42341.99700231482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8">
        <f t="shared" si="164"/>
        <v>5.966666666666667E-3</v>
      </c>
      <c r="P2652">
        <f t="shared" si="165"/>
        <v>71.599999999999994</v>
      </c>
      <c r="Q2652" t="s">
        <v>8320</v>
      </c>
      <c r="R2652" t="s">
        <v>8356</v>
      </c>
      <c r="S2652" s="13">
        <f t="shared" si="166"/>
        <v>42725.624340277776</v>
      </c>
      <c r="T2652" s="13">
        <f t="shared" si="167"/>
        <v>42695.624340277776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8">
        <f t="shared" si="164"/>
        <v>1.8689285714285714E-2</v>
      </c>
      <c r="P2653">
        <f t="shared" si="165"/>
        <v>307.82</v>
      </c>
      <c r="Q2653" t="s">
        <v>8320</v>
      </c>
      <c r="R2653" t="s">
        <v>8356</v>
      </c>
      <c r="S2653" s="13">
        <f t="shared" si="166"/>
        <v>42355.805659722217</v>
      </c>
      <c r="T2653" s="13">
        <f t="shared" si="167"/>
        <v>42327.805659722217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8">
        <f t="shared" si="164"/>
        <v>8.8500000000000002E-3</v>
      </c>
      <c r="P2654">
        <f t="shared" si="165"/>
        <v>80.45</v>
      </c>
      <c r="Q2654" t="s">
        <v>8320</v>
      </c>
      <c r="R2654" t="s">
        <v>8356</v>
      </c>
      <c r="S2654" s="13">
        <f t="shared" si="166"/>
        <v>41983.158854166672</v>
      </c>
      <c r="T2654" s="13">
        <f t="shared" si="167"/>
        <v>41953.158854166672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8">
        <f t="shared" si="164"/>
        <v>0.1152156862745098</v>
      </c>
      <c r="P2655">
        <f t="shared" si="165"/>
        <v>83.94</v>
      </c>
      <c r="Q2655" t="s">
        <v>8320</v>
      </c>
      <c r="R2655" t="s">
        <v>8356</v>
      </c>
      <c r="S2655" s="13">
        <f t="shared" si="166"/>
        <v>41803.166666666664</v>
      </c>
      <c r="T2655" s="13">
        <f t="shared" si="167"/>
        <v>41771.651932870373</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8">
        <f t="shared" si="164"/>
        <v>5.1000000000000004E-4</v>
      </c>
      <c r="P2656">
        <f t="shared" si="165"/>
        <v>8.5</v>
      </c>
      <c r="Q2656" t="s">
        <v>8320</v>
      </c>
      <c r="R2656" t="s">
        <v>8356</v>
      </c>
      <c r="S2656" s="13">
        <f t="shared" si="166"/>
        <v>42115.559328703705</v>
      </c>
      <c r="T2656" s="13">
        <f t="shared" si="167"/>
        <v>42055.600995370376</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8">
        <f t="shared" si="164"/>
        <v>0.21033333333333334</v>
      </c>
      <c r="P2657">
        <f t="shared" si="165"/>
        <v>73.37</v>
      </c>
      <c r="Q2657" t="s">
        <v>8320</v>
      </c>
      <c r="R2657" t="s">
        <v>8356</v>
      </c>
      <c r="S2657" s="13">
        <f t="shared" si="166"/>
        <v>42409.833333333328</v>
      </c>
      <c r="T2657" s="13">
        <f t="shared" si="167"/>
        <v>42381.866284722222</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8">
        <f t="shared" si="164"/>
        <v>0.11436666666666667</v>
      </c>
      <c r="P2658">
        <f t="shared" si="165"/>
        <v>112.86</v>
      </c>
      <c r="Q2658" t="s">
        <v>8320</v>
      </c>
      <c r="R2658" t="s">
        <v>8356</v>
      </c>
      <c r="S2658" s="13">
        <f t="shared" si="166"/>
        <v>42806.791666666672</v>
      </c>
      <c r="T2658" s="13">
        <f t="shared" si="167"/>
        <v>42767.688518518517</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8">
        <f t="shared" si="164"/>
        <v>0.18737933333333334</v>
      </c>
      <c r="P2659">
        <f t="shared" si="165"/>
        <v>95.28</v>
      </c>
      <c r="Q2659" t="s">
        <v>8320</v>
      </c>
      <c r="R2659" t="s">
        <v>8356</v>
      </c>
      <c r="S2659" s="13">
        <f t="shared" si="166"/>
        <v>42585.0625</v>
      </c>
      <c r="T2659" s="13">
        <f t="shared" si="167"/>
        <v>42551.928854166668</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8">
        <f t="shared" si="164"/>
        <v>9.2857142857142856E-4</v>
      </c>
      <c r="P2660">
        <f t="shared" si="165"/>
        <v>22.75</v>
      </c>
      <c r="Q2660" t="s">
        <v>8320</v>
      </c>
      <c r="R2660" t="s">
        <v>8356</v>
      </c>
      <c r="S2660" s="13">
        <f t="shared" si="166"/>
        <v>42581.884189814817</v>
      </c>
      <c r="T2660" s="13">
        <f t="shared" si="167"/>
        <v>42551.884189814817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8">
        <f t="shared" si="164"/>
        <v>2.720408163265306E-2</v>
      </c>
      <c r="P2661">
        <f t="shared" si="165"/>
        <v>133.30000000000001</v>
      </c>
      <c r="Q2661" t="s">
        <v>8320</v>
      </c>
      <c r="R2661" t="s">
        <v>8356</v>
      </c>
      <c r="S2661" s="13">
        <f t="shared" si="166"/>
        <v>42112.069560185191</v>
      </c>
      <c r="T2661" s="13">
        <f t="shared" si="167"/>
        <v>42082.069560185191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8">
        <f t="shared" si="164"/>
        <v>9.5E-4</v>
      </c>
      <c r="P2662">
        <f t="shared" si="165"/>
        <v>3.8</v>
      </c>
      <c r="Q2662" t="s">
        <v>8320</v>
      </c>
      <c r="R2662" t="s">
        <v>8356</v>
      </c>
      <c r="S2662" s="13">
        <f t="shared" si="166"/>
        <v>42332.754837962959</v>
      </c>
      <c r="T2662" s="13">
        <f t="shared" si="167"/>
        <v>42272.713171296295</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8">
        <f t="shared" si="164"/>
        <v>1.0289999999999999</v>
      </c>
      <c r="P2663">
        <f t="shared" si="165"/>
        <v>85.75</v>
      </c>
      <c r="Q2663" t="s">
        <v>8320</v>
      </c>
      <c r="R2663" t="s">
        <v>8357</v>
      </c>
      <c r="S2663" s="13">
        <f t="shared" si="166"/>
        <v>41572.958449074074</v>
      </c>
      <c r="T2663" s="13">
        <f t="shared" si="167"/>
        <v>41542.958449074074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8">
        <f t="shared" si="164"/>
        <v>1.0680000000000001</v>
      </c>
      <c r="P2664">
        <f t="shared" si="165"/>
        <v>267</v>
      </c>
      <c r="Q2664" t="s">
        <v>8320</v>
      </c>
      <c r="R2664" t="s">
        <v>8357</v>
      </c>
      <c r="S2664" s="13">
        <f t="shared" si="166"/>
        <v>42237.746678240743</v>
      </c>
      <c r="T2664" s="13">
        <f t="shared" si="167"/>
        <v>42207.746678240743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8">
        <f t="shared" si="164"/>
        <v>1.0459624999999999</v>
      </c>
      <c r="P2665">
        <f t="shared" si="165"/>
        <v>373.56</v>
      </c>
      <c r="Q2665" t="s">
        <v>8320</v>
      </c>
      <c r="R2665" t="s">
        <v>8357</v>
      </c>
      <c r="S2665" s="13">
        <f t="shared" si="166"/>
        <v>42251.625</v>
      </c>
      <c r="T2665" s="13">
        <f t="shared" si="167"/>
        <v>42222.622766203705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8">
        <f t="shared" si="164"/>
        <v>1.0342857142857143</v>
      </c>
      <c r="P2666">
        <f t="shared" si="165"/>
        <v>174.04</v>
      </c>
      <c r="Q2666" t="s">
        <v>8320</v>
      </c>
      <c r="R2666" t="s">
        <v>8357</v>
      </c>
      <c r="S2666" s="13">
        <f t="shared" si="166"/>
        <v>42347.290972222225</v>
      </c>
      <c r="T2666" s="13">
        <f t="shared" si="167"/>
        <v>42313.02542824074</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8">
        <f t="shared" si="164"/>
        <v>1.2314285714285715</v>
      </c>
      <c r="P2667">
        <f t="shared" si="165"/>
        <v>93.7</v>
      </c>
      <c r="Q2667" t="s">
        <v>8320</v>
      </c>
      <c r="R2667" t="s">
        <v>8357</v>
      </c>
      <c r="S2667" s="13">
        <f t="shared" si="166"/>
        <v>42128.895532407405</v>
      </c>
      <c r="T2667" s="13">
        <f t="shared" si="167"/>
        <v>42083.895532407405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8">
        <f t="shared" si="164"/>
        <v>1.592951</v>
      </c>
      <c r="P2668">
        <f t="shared" si="165"/>
        <v>77.33</v>
      </c>
      <c r="Q2668" t="s">
        <v>8320</v>
      </c>
      <c r="R2668" t="s">
        <v>8357</v>
      </c>
      <c r="S2668" s="13">
        <f t="shared" si="166"/>
        <v>42272.875</v>
      </c>
      <c r="T2668" s="13">
        <f t="shared" si="167"/>
        <v>42235.764340277776</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8">
        <f t="shared" si="164"/>
        <v>1.1066666666666667</v>
      </c>
      <c r="P2669">
        <f t="shared" si="165"/>
        <v>92.22</v>
      </c>
      <c r="Q2669" t="s">
        <v>8320</v>
      </c>
      <c r="R2669" t="s">
        <v>8357</v>
      </c>
      <c r="S2669" s="13">
        <f t="shared" si="166"/>
        <v>42410.926111111112</v>
      </c>
      <c r="T2669" s="13">
        <f t="shared" si="167"/>
        <v>42380.926111111112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8">
        <f t="shared" si="164"/>
        <v>1.7070000000000001</v>
      </c>
      <c r="P2670">
        <f t="shared" si="165"/>
        <v>60.96</v>
      </c>
      <c r="Q2670" t="s">
        <v>8320</v>
      </c>
      <c r="R2670" t="s">
        <v>8357</v>
      </c>
      <c r="S2670" s="13">
        <f t="shared" si="166"/>
        <v>42317.60555555555</v>
      </c>
      <c r="T2670" s="13">
        <f t="shared" si="167"/>
        <v>42275.588715277772</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8">
        <f t="shared" si="164"/>
        <v>1.25125</v>
      </c>
      <c r="P2671">
        <f t="shared" si="165"/>
        <v>91</v>
      </c>
      <c r="Q2671" t="s">
        <v>8320</v>
      </c>
      <c r="R2671" t="s">
        <v>8357</v>
      </c>
      <c r="S2671" s="13">
        <f t="shared" si="166"/>
        <v>42379.035833333335</v>
      </c>
      <c r="T2671" s="13">
        <f t="shared" si="167"/>
        <v>42319.035833333335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8">
        <f t="shared" si="164"/>
        <v>6.4158609339642042E-2</v>
      </c>
      <c r="P2672">
        <f t="shared" si="165"/>
        <v>41.58</v>
      </c>
      <c r="Q2672" t="s">
        <v>8320</v>
      </c>
      <c r="R2672" t="s">
        <v>8357</v>
      </c>
      <c r="S2672" s="13">
        <f t="shared" si="166"/>
        <v>41849.020601851851</v>
      </c>
      <c r="T2672" s="13">
        <f t="shared" si="167"/>
        <v>41821.020601851851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8">
        <f t="shared" si="164"/>
        <v>0.11344</v>
      </c>
      <c r="P2673">
        <f t="shared" si="165"/>
        <v>33.76</v>
      </c>
      <c r="Q2673" t="s">
        <v>8320</v>
      </c>
      <c r="R2673" t="s">
        <v>8357</v>
      </c>
      <c r="S2673" s="13">
        <f t="shared" si="166"/>
        <v>41992.818055555559</v>
      </c>
      <c r="T2673" s="13">
        <f t="shared" si="167"/>
        <v>41962.749027777783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8">
        <f t="shared" si="164"/>
        <v>0.33189999999999997</v>
      </c>
      <c r="P2674">
        <f t="shared" si="165"/>
        <v>70.62</v>
      </c>
      <c r="Q2674" t="s">
        <v>8320</v>
      </c>
      <c r="R2674" t="s">
        <v>8357</v>
      </c>
      <c r="S2674" s="13">
        <f t="shared" si="166"/>
        <v>42366.25</v>
      </c>
      <c r="T2674" s="13">
        <f t="shared" si="167"/>
        <v>42344.884143518517</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8">
        <f t="shared" si="164"/>
        <v>0.27579999999999999</v>
      </c>
      <c r="P2675">
        <f t="shared" si="165"/>
        <v>167.15</v>
      </c>
      <c r="Q2675" t="s">
        <v>8320</v>
      </c>
      <c r="R2675" t="s">
        <v>8357</v>
      </c>
      <c r="S2675" s="13">
        <f t="shared" si="166"/>
        <v>41941.947916666664</v>
      </c>
      <c r="T2675" s="13">
        <f t="shared" si="167"/>
        <v>41912.541655092595</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8">
        <f t="shared" si="164"/>
        <v>0.62839999999999996</v>
      </c>
      <c r="P2676">
        <f t="shared" si="165"/>
        <v>128.62</v>
      </c>
      <c r="Q2676" t="s">
        <v>8320</v>
      </c>
      <c r="R2676" t="s">
        <v>8357</v>
      </c>
      <c r="S2676" s="13">
        <f t="shared" si="166"/>
        <v>42556.207638888889</v>
      </c>
      <c r="T2676" s="13">
        <f t="shared" si="167"/>
        <v>42529.632754629631</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8">
        <f t="shared" si="164"/>
        <v>7.5880000000000003E-2</v>
      </c>
      <c r="P2677">
        <f t="shared" si="165"/>
        <v>65.41</v>
      </c>
      <c r="Q2677" t="s">
        <v>8320</v>
      </c>
      <c r="R2677" t="s">
        <v>8357</v>
      </c>
      <c r="S2677" s="13">
        <f t="shared" si="166"/>
        <v>41953.899178240739</v>
      </c>
      <c r="T2677" s="13">
        <f t="shared" si="167"/>
        <v>41923.857511574075</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8">
        <f t="shared" si="164"/>
        <v>0.50380952380952382</v>
      </c>
      <c r="P2678">
        <f t="shared" si="165"/>
        <v>117.56</v>
      </c>
      <c r="Q2678" t="s">
        <v>8320</v>
      </c>
      <c r="R2678" t="s">
        <v>8357</v>
      </c>
      <c r="S2678" s="13">
        <f t="shared" si="166"/>
        <v>42512.624699074076</v>
      </c>
      <c r="T2678" s="13">
        <f t="shared" si="167"/>
        <v>42482.624699074076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8">
        <f t="shared" si="164"/>
        <v>0.17512820512820512</v>
      </c>
      <c r="P2679">
        <f t="shared" si="165"/>
        <v>126.48</v>
      </c>
      <c r="Q2679" t="s">
        <v>8320</v>
      </c>
      <c r="R2679" t="s">
        <v>8357</v>
      </c>
      <c r="S2679" s="13">
        <f t="shared" si="166"/>
        <v>41823.029432870368</v>
      </c>
      <c r="T2679" s="13">
        <f t="shared" si="167"/>
        <v>41793.029432870368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8">
        <f t="shared" si="164"/>
        <v>1.3750000000000001E-4</v>
      </c>
      <c r="P2680">
        <f t="shared" si="165"/>
        <v>550</v>
      </c>
      <c r="Q2680" t="s">
        <v>8320</v>
      </c>
      <c r="R2680" t="s">
        <v>8357</v>
      </c>
      <c r="S2680" s="13">
        <f t="shared" si="166"/>
        <v>42271.798206018517</v>
      </c>
      <c r="T2680" s="13">
        <f t="shared" si="167"/>
        <v>42241.798206018517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8">
        <f t="shared" si="164"/>
        <v>3.3E-3</v>
      </c>
      <c r="P2681">
        <f t="shared" si="165"/>
        <v>44</v>
      </c>
      <c r="Q2681" t="s">
        <v>8320</v>
      </c>
      <c r="R2681" t="s">
        <v>8357</v>
      </c>
      <c r="S2681" s="13">
        <f t="shared" si="166"/>
        <v>42063.001087962963</v>
      </c>
      <c r="T2681" s="13">
        <f t="shared" si="167"/>
        <v>42033.001087962963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8">
        <f t="shared" si="164"/>
        <v>8.6250000000000007E-3</v>
      </c>
      <c r="P2682">
        <f t="shared" si="165"/>
        <v>69</v>
      </c>
      <c r="Q2682" t="s">
        <v>8320</v>
      </c>
      <c r="R2682" t="s">
        <v>8357</v>
      </c>
      <c r="S2682" s="13">
        <f t="shared" si="166"/>
        <v>42466.170034722221</v>
      </c>
      <c r="T2682" s="13">
        <f t="shared" si="167"/>
        <v>42436.211701388893</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8">
        <f t="shared" si="164"/>
        <v>6.875E-3</v>
      </c>
      <c r="P2683">
        <f t="shared" si="165"/>
        <v>27.5</v>
      </c>
      <c r="Q2683" t="s">
        <v>8337</v>
      </c>
      <c r="R2683" t="s">
        <v>8338</v>
      </c>
      <c r="S2683" s="13">
        <f t="shared" si="166"/>
        <v>41830.895254629628</v>
      </c>
      <c r="T2683" s="13">
        <f t="shared" si="167"/>
        <v>41805.895254629628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8">
        <f t="shared" si="164"/>
        <v>0.28299999999999997</v>
      </c>
      <c r="P2684">
        <f t="shared" si="165"/>
        <v>84.9</v>
      </c>
      <c r="Q2684" t="s">
        <v>8337</v>
      </c>
      <c r="R2684" t="s">
        <v>8338</v>
      </c>
      <c r="S2684" s="13">
        <f t="shared" si="166"/>
        <v>41965.249305555553</v>
      </c>
      <c r="T2684" s="13">
        <f t="shared" si="167"/>
        <v>41932.871990740743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8">
        <f t="shared" si="164"/>
        <v>2.3999999999999998E-3</v>
      </c>
      <c r="P2685">
        <f t="shared" si="165"/>
        <v>12</v>
      </c>
      <c r="Q2685" t="s">
        <v>8337</v>
      </c>
      <c r="R2685" t="s">
        <v>8338</v>
      </c>
      <c r="S2685" s="13">
        <f t="shared" si="166"/>
        <v>42064.75509259259</v>
      </c>
      <c r="T2685" s="13">
        <f t="shared" si="167"/>
        <v>42034.75509259259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8">
        <f t="shared" si="164"/>
        <v>1.1428571428571429E-2</v>
      </c>
      <c r="P2686">
        <f t="shared" si="165"/>
        <v>200</v>
      </c>
      <c r="Q2686" t="s">
        <v>8337</v>
      </c>
      <c r="R2686" t="s">
        <v>8338</v>
      </c>
      <c r="S2686" s="13">
        <f t="shared" si="166"/>
        <v>41860.914641203701</v>
      </c>
      <c r="T2686" s="13">
        <f t="shared" si="167"/>
        <v>41820.914641203701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8">
        <f t="shared" si="164"/>
        <v>2.0000000000000001E-4</v>
      </c>
      <c r="P2687">
        <f t="shared" si="165"/>
        <v>10</v>
      </c>
      <c r="Q2687" t="s">
        <v>8337</v>
      </c>
      <c r="R2687" t="s">
        <v>8338</v>
      </c>
      <c r="S2687" s="13">
        <f t="shared" si="166"/>
        <v>42121.654282407413</v>
      </c>
      <c r="T2687" s="13">
        <f t="shared" si="167"/>
        <v>42061.69594907407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8">
        <f t="shared" si="164"/>
        <v>0</v>
      </c>
      <c r="P2688" t="e">
        <f t="shared" si="165"/>
        <v>#DIV/0!</v>
      </c>
      <c r="Q2688" t="s">
        <v>8337</v>
      </c>
      <c r="R2688" t="s">
        <v>8338</v>
      </c>
      <c r="S2688" s="13">
        <f t="shared" si="166"/>
        <v>41912.974803240737</v>
      </c>
      <c r="T2688" s="13">
        <f t="shared" si="167"/>
        <v>41892.974803240737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8">
        <f t="shared" si="164"/>
        <v>0</v>
      </c>
      <c r="P2689" t="e">
        <f t="shared" si="165"/>
        <v>#DIV/0!</v>
      </c>
      <c r="Q2689" t="s">
        <v>8337</v>
      </c>
      <c r="R2689" t="s">
        <v>8338</v>
      </c>
      <c r="S2689" s="13">
        <f t="shared" si="166"/>
        <v>42184.64025462963</v>
      </c>
      <c r="T2689" s="13">
        <f t="shared" si="167"/>
        <v>42154.64025462963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8">
        <f t="shared" si="164"/>
        <v>1.48E-3</v>
      </c>
      <c r="P2690">
        <f t="shared" si="165"/>
        <v>5.29</v>
      </c>
      <c r="Q2690" t="s">
        <v>8337</v>
      </c>
      <c r="R2690" t="s">
        <v>8338</v>
      </c>
      <c r="S2690" s="13">
        <f t="shared" si="166"/>
        <v>42059.125</v>
      </c>
      <c r="T2690" s="13">
        <f t="shared" si="167"/>
        <v>42028.118865740747</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8">
        <f t="shared" ref="O2691:O2754" si="168">E2691/D2691</f>
        <v>2.8571428571428571E-5</v>
      </c>
      <c r="P2691">
        <f t="shared" ref="P2691:P2754" si="169">ROUND((E2691/L2691),2)</f>
        <v>1</v>
      </c>
      <c r="Q2691" t="s">
        <v>8337</v>
      </c>
      <c r="R2691" t="s">
        <v>8338</v>
      </c>
      <c r="S2691" s="13">
        <f t="shared" ref="S2691:S2754" si="170">(((I2691/60)/60)/24)+DATE(1970,1,1)</f>
        <v>42581.961689814809</v>
      </c>
      <c r="T2691" s="13">
        <f t="shared" ref="T2691:T2754" si="171">(((J2691/60)/60)/24)+DATE(1970,1,1)</f>
        <v>42551.961689814809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8">
        <f t="shared" si="168"/>
        <v>0.107325</v>
      </c>
      <c r="P2692">
        <f t="shared" si="169"/>
        <v>72.760000000000005</v>
      </c>
      <c r="Q2692" t="s">
        <v>8337</v>
      </c>
      <c r="R2692" t="s">
        <v>8338</v>
      </c>
      <c r="S2692" s="13">
        <f t="shared" si="170"/>
        <v>42158.105046296296</v>
      </c>
      <c r="T2692" s="13">
        <f t="shared" si="171"/>
        <v>42113.105046296296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8">
        <f t="shared" si="168"/>
        <v>5.3846153846153844E-4</v>
      </c>
      <c r="P2693">
        <f t="shared" si="169"/>
        <v>17.5</v>
      </c>
      <c r="Q2693" t="s">
        <v>8337</v>
      </c>
      <c r="R2693" t="s">
        <v>8338</v>
      </c>
      <c r="S2693" s="13">
        <f t="shared" si="170"/>
        <v>42134.724039351851</v>
      </c>
      <c r="T2693" s="13">
        <f t="shared" si="171"/>
        <v>42089.724039351851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8">
        <f t="shared" si="168"/>
        <v>7.1428571428571426E-3</v>
      </c>
      <c r="P2694">
        <f t="shared" si="169"/>
        <v>25</v>
      </c>
      <c r="Q2694" t="s">
        <v>8337</v>
      </c>
      <c r="R2694" t="s">
        <v>8338</v>
      </c>
      <c r="S2694" s="13">
        <f t="shared" si="170"/>
        <v>42088.292361111111</v>
      </c>
      <c r="T2694" s="13">
        <f t="shared" si="171"/>
        <v>42058.334027777775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8">
        <f t="shared" si="168"/>
        <v>8.0000000000000002E-3</v>
      </c>
      <c r="P2695">
        <f t="shared" si="169"/>
        <v>13.33</v>
      </c>
      <c r="Q2695" t="s">
        <v>8337</v>
      </c>
      <c r="R2695" t="s">
        <v>8338</v>
      </c>
      <c r="S2695" s="13">
        <f t="shared" si="170"/>
        <v>41864.138495370367</v>
      </c>
      <c r="T2695" s="13">
        <f t="shared" si="171"/>
        <v>41834.138495370367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8">
        <f t="shared" si="168"/>
        <v>3.3333333333333335E-5</v>
      </c>
      <c r="P2696">
        <f t="shared" si="169"/>
        <v>1</v>
      </c>
      <c r="Q2696" t="s">
        <v>8337</v>
      </c>
      <c r="R2696" t="s">
        <v>8338</v>
      </c>
      <c r="S2696" s="13">
        <f t="shared" si="170"/>
        <v>41908.140497685185</v>
      </c>
      <c r="T2696" s="13">
        <f t="shared" si="171"/>
        <v>41878.140497685185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8">
        <f t="shared" si="168"/>
        <v>4.7333333333333333E-3</v>
      </c>
      <c r="P2697">
        <f t="shared" si="169"/>
        <v>23.67</v>
      </c>
      <c r="Q2697" t="s">
        <v>8337</v>
      </c>
      <c r="R2697" t="s">
        <v>8338</v>
      </c>
      <c r="S2697" s="13">
        <f t="shared" si="170"/>
        <v>42108.14025462963</v>
      </c>
      <c r="T2697" s="13">
        <f t="shared" si="171"/>
        <v>42048.181921296295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8">
        <f t="shared" si="168"/>
        <v>5.6500000000000002E-2</v>
      </c>
      <c r="P2698">
        <f t="shared" si="169"/>
        <v>89.21</v>
      </c>
      <c r="Q2698" t="s">
        <v>8337</v>
      </c>
      <c r="R2698" t="s">
        <v>8338</v>
      </c>
      <c r="S2698" s="13">
        <f t="shared" si="170"/>
        <v>41998.844444444447</v>
      </c>
      <c r="T2698" s="13">
        <f t="shared" si="171"/>
        <v>41964.844444444447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8">
        <f t="shared" si="168"/>
        <v>0.26352173913043481</v>
      </c>
      <c r="P2699">
        <f t="shared" si="169"/>
        <v>116.56</v>
      </c>
      <c r="Q2699" t="s">
        <v>8337</v>
      </c>
      <c r="R2699" t="s">
        <v>8338</v>
      </c>
      <c r="S2699" s="13">
        <f t="shared" si="170"/>
        <v>42218.916666666672</v>
      </c>
      <c r="T2699" s="13">
        <f t="shared" si="171"/>
        <v>42187.940081018518</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8">
        <f t="shared" si="168"/>
        <v>3.2512500000000002E-3</v>
      </c>
      <c r="P2700">
        <f t="shared" si="169"/>
        <v>13.01</v>
      </c>
      <c r="Q2700" t="s">
        <v>8337</v>
      </c>
      <c r="R2700" t="s">
        <v>8338</v>
      </c>
      <c r="S2700" s="13">
        <f t="shared" si="170"/>
        <v>41817.898240740738</v>
      </c>
      <c r="T2700" s="13">
        <f t="shared" si="171"/>
        <v>41787.898240740738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8">
        <f t="shared" si="168"/>
        <v>0</v>
      </c>
      <c r="P2701" t="e">
        <f t="shared" si="169"/>
        <v>#DIV/0!</v>
      </c>
      <c r="Q2701" t="s">
        <v>8337</v>
      </c>
      <c r="R2701" t="s">
        <v>8338</v>
      </c>
      <c r="S2701" s="13">
        <f t="shared" si="170"/>
        <v>41859.896562499998</v>
      </c>
      <c r="T2701" s="13">
        <f t="shared" si="171"/>
        <v>41829.896562499998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8">
        <f t="shared" si="168"/>
        <v>7.0007000700070005E-3</v>
      </c>
      <c r="P2702">
        <f t="shared" si="169"/>
        <v>17.5</v>
      </c>
      <c r="Q2702" t="s">
        <v>8337</v>
      </c>
      <c r="R2702" t="s">
        <v>8338</v>
      </c>
      <c r="S2702" s="13">
        <f t="shared" si="170"/>
        <v>41900.87467592593</v>
      </c>
      <c r="T2702" s="13">
        <f t="shared" si="171"/>
        <v>41870.87467592593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8">
        <f t="shared" si="168"/>
        <v>0.46176470588235297</v>
      </c>
      <c r="P2703">
        <f t="shared" si="169"/>
        <v>34.130000000000003</v>
      </c>
      <c r="Q2703" t="s">
        <v>8318</v>
      </c>
      <c r="R2703" t="s">
        <v>8358</v>
      </c>
      <c r="S2703" s="13">
        <f t="shared" si="170"/>
        <v>42832.733032407406</v>
      </c>
      <c r="T2703" s="13">
        <f t="shared" si="171"/>
        <v>42801.774699074071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8">
        <f t="shared" si="168"/>
        <v>0.34410000000000002</v>
      </c>
      <c r="P2704">
        <f t="shared" si="169"/>
        <v>132.35</v>
      </c>
      <c r="Q2704" t="s">
        <v>8318</v>
      </c>
      <c r="R2704" t="s">
        <v>8358</v>
      </c>
      <c r="S2704" s="13">
        <f t="shared" si="170"/>
        <v>42830.760150462964</v>
      </c>
      <c r="T2704" s="13">
        <f t="shared" si="171"/>
        <v>42800.801817129628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8">
        <f t="shared" si="168"/>
        <v>1.0375000000000001</v>
      </c>
      <c r="P2705">
        <f t="shared" si="169"/>
        <v>922.22</v>
      </c>
      <c r="Q2705" t="s">
        <v>8318</v>
      </c>
      <c r="R2705" t="s">
        <v>8358</v>
      </c>
      <c r="S2705" s="13">
        <f t="shared" si="170"/>
        <v>42816.648495370369</v>
      </c>
      <c r="T2705" s="13">
        <f t="shared" si="171"/>
        <v>42756.690162037034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8">
        <f t="shared" si="168"/>
        <v>6.0263157894736845E-2</v>
      </c>
      <c r="P2706">
        <f t="shared" si="169"/>
        <v>163.57</v>
      </c>
      <c r="Q2706" t="s">
        <v>8318</v>
      </c>
      <c r="R2706" t="s">
        <v>8358</v>
      </c>
      <c r="S2706" s="13">
        <f t="shared" si="170"/>
        <v>42830.820763888885</v>
      </c>
      <c r="T2706" s="13">
        <f t="shared" si="171"/>
        <v>42787.862430555557</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8">
        <f t="shared" si="168"/>
        <v>0.10539393939393939</v>
      </c>
      <c r="P2707">
        <f t="shared" si="169"/>
        <v>217.38</v>
      </c>
      <c r="Q2707" t="s">
        <v>8318</v>
      </c>
      <c r="R2707" t="s">
        <v>8358</v>
      </c>
      <c r="S2707" s="13">
        <f t="shared" si="170"/>
        <v>42818.874513888892</v>
      </c>
      <c r="T2707" s="13">
        <f t="shared" si="171"/>
        <v>42773.916180555556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8">
        <f t="shared" si="168"/>
        <v>1.1229714285714285</v>
      </c>
      <c r="P2708">
        <f t="shared" si="169"/>
        <v>149.44</v>
      </c>
      <c r="Q2708" t="s">
        <v>8318</v>
      </c>
      <c r="R2708" t="s">
        <v>8358</v>
      </c>
      <c r="S2708" s="13">
        <f t="shared" si="170"/>
        <v>41928.290972222225</v>
      </c>
      <c r="T2708" s="13">
        <f t="shared" si="171"/>
        <v>41899.294942129629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8">
        <f t="shared" si="168"/>
        <v>3.50844625</v>
      </c>
      <c r="P2709">
        <f t="shared" si="169"/>
        <v>71.239999999999995</v>
      </c>
      <c r="Q2709" t="s">
        <v>8318</v>
      </c>
      <c r="R2709" t="s">
        <v>8358</v>
      </c>
      <c r="S2709" s="13">
        <f t="shared" si="170"/>
        <v>41421.290972222225</v>
      </c>
      <c r="T2709" s="13">
        <f t="shared" si="171"/>
        <v>41391.782905092594</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8">
        <f t="shared" si="168"/>
        <v>2.3321535</v>
      </c>
      <c r="P2710">
        <f t="shared" si="169"/>
        <v>44.46</v>
      </c>
      <c r="Q2710" t="s">
        <v>8318</v>
      </c>
      <c r="R2710" t="s">
        <v>8358</v>
      </c>
      <c r="S2710" s="13">
        <f t="shared" si="170"/>
        <v>42572.698217592595</v>
      </c>
      <c r="T2710" s="13">
        <f t="shared" si="171"/>
        <v>42512.698217592595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8">
        <f t="shared" si="168"/>
        <v>1.01606</v>
      </c>
      <c r="P2711">
        <f t="shared" si="169"/>
        <v>164.94</v>
      </c>
      <c r="Q2711" t="s">
        <v>8318</v>
      </c>
      <c r="R2711" t="s">
        <v>8358</v>
      </c>
      <c r="S2711" s="13">
        <f t="shared" si="170"/>
        <v>42647.165972222225</v>
      </c>
      <c r="T2711" s="13">
        <f t="shared" si="171"/>
        <v>42612.149780092594</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8">
        <f t="shared" si="168"/>
        <v>1.5390035000000002</v>
      </c>
      <c r="P2712">
        <f t="shared" si="169"/>
        <v>84.87</v>
      </c>
      <c r="Q2712" t="s">
        <v>8318</v>
      </c>
      <c r="R2712" t="s">
        <v>8358</v>
      </c>
      <c r="S2712" s="13">
        <f t="shared" si="170"/>
        <v>41860.083333333336</v>
      </c>
      <c r="T2712" s="13">
        <f t="shared" si="171"/>
        <v>41828.229490740741</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8">
        <f t="shared" si="168"/>
        <v>1.007161125319693</v>
      </c>
      <c r="P2713">
        <f t="shared" si="169"/>
        <v>53.95</v>
      </c>
      <c r="Q2713" t="s">
        <v>8318</v>
      </c>
      <c r="R2713" t="s">
        <v>8358</v>
      </c>
      <c r="S2713" s="13">
        <f t="shared" si="170"/>
        <v>41810.917361111111</v>
      </c>
      <c r="T2713" s="13">
        <f t="shared" si="171"/>
        <v>41780.745254629634</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8">
        <f t="shared" si="168"/>
        <v>1.3138181818181818</v>
      </c>
      <c r="P2714">
        <f t="shared" si="169"/>
        <v>50.53</v>
      </c>
      <c r="Q2714" t="s">
        <v>8318</v>
      </c>
      <c r="R2714" t="s">
        <v>8358</v>
      </c>
      <c r="S2714" s="13">
        <f t="shared" si="170"/>
        <v>41468.75</v>
      </c>
      <c r="T2714" s="13">
        <f t="shared" si="171"/>
        <v>41432.062037037038</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8">
        <f t="shared" si="168"/>
        <v>1.0224133333333334</v>
      </c>
      <c r="P2715">
        <f t="shared" si="169"/>
        <v>108</v>
      </c>
      <c r="Q2715" t="s">
        <v>8318</v>
      </c>
      <c r="R2715" t="s">
        <v>8358</v>
      </c>
      <c r="S2715" s="13">
        <f t="shared" si="170"/>
        <v>42362.653749999998</v>
      </c>
      <c r="T2715" s="13">
        <f t="shared" si="171"/>
        <v>42322.653749999998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8">
        <f t="shared" si="168"/>
        <v>1.1635599999999999</v>
      </c>
      <c r="P2716">
        <f t="shared" si="169"/>
        <v>95.37</v>
      </c>
      <c r="Q2716" t="s">
        <v>8318</v>
      </c>
      <c r="R2716" t="s">
        <v>8358</v>
      </c>
      <c r="S2716" s="13">
        <f t="shared" si="170"/>
        <v>42657.958333333328</v>
      </c>
      <c r="T2716" s="13">
        <f t="shared" si="171"/>
        <v>42629.655046296291</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8">
        <f t="shared" si="168"/>
        <v>2.6462241666666664</v>
      </c>
      <c r="P2717">
        <f t="shared" si="169"/>
        <v>57.63</v>
      </c>
      <c r="Q2717" t="s">
        <v>8318</v>
      </c>
      <c r="R2717" t="s">
        <v>8358</v>
      </c>
      <c r="S2717" s="13">
        <f t="shared" si="170"/>
        <v>42421.398472222223</v>
      </c>
      <c r="T2717" s="13">
        <f t="shared" si="171"/>
        <v>42387.398472222223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8">
        <f t="shared" si="168"/>
        <v>1.1998010000000001</v>
      </c>
      <c r="P2718">
        <f t="shared" si="169"/>
        <v>64.16</v>
      </c>
      <c r="Q2718" t="s">
        <v>8318</v>
      </c>
      <c r="R2718" t="s">
        <v>8358</v>
      </c>
      <c r="S2718" s="13">
        <f t="shared" si="170"/>
        <v>42285.333252314813</v>
      </c>
      <c r="T2718" s="13">
        <f t="shared" si="171"/>
        <v>42255.333252314813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8">
        <f t="shared" si="168"/>
        <v>1.2010400000000001</v>
      </c>
      <c r="P2719">
        <f t="shared" si="169"/>
        <v>92.39</v>
      </c>
      <c r="Q2719" t="s">
        <v>8318</v>
      </c>
      <c r="R2719" t="s">
        <v>8358</v>
      </c>
      <c r="S2719" s="13">
        <f t="shared" si="170"/>
        <v>41979.956585648149</v>
      </c>
      <c r="T2719" s="13">
        <f t="shared" si="171"/>
        <v>41934.914918981485</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8">
        <f t="shared" si="168"/>
        <v>1.0358333333333334</v>
      </c>
      <c r="P2720">
        <f t="shared" si="169"/>
        <v>125.98</v>
      </c>
      <c r="Q2720" t="s">
        <v>8318</v>
      </c>
      <c r="R2720" t="s">
        <v>8358</v>
      </c>
      <c r="S2720" s="13">
        <f t="shared" si="170"/>
        <v>42493.958333333328</v>
      </c>
      <c r="T2720" s="13">
        <f t="shared" si="171"/>
        <v>42465.596585648149</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8">
        <f t="shared" si="168"/>
        <v>1.0883333333333334</v>
      </c>
      <c r="P2721">
        <f t="shared" si="169"/>
        <v>94.64</v>
      </c>
      <c r="Q2721" t="s">
        <v>8318</v>
      </c>
      <c r="R2721" t="s">
        <v>8358</v>
      </c>
      <c r="S2721" s="13">
        <f t="shared" si="170"/>
        <v>42477.989513888882</v>
      </c>
      <c r="T2721" s="13">
        <f t="shared" si="171"/>
        <v>42418.031180555554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8">
        <f t="shared" si="168"/>
        <v>1.1812400000000001</v>
      </c>
      <c r="P2722">
        <f t="shared" si="169"/>
        <v>170.7</v>
      </c>
      <c r="Q2722" t="s">
        <v>8318</v>
      </c>
      <c r="R2722" t="s">
        <v>8358</v>
      </c>
      <c r="S2722" s="13">
        <f t="shared" si="170"/>
        <v>42685.507557870369</v>
      </c>
      <c r="T2722" s="13">
        <f t="shared" si="171"/>
        <v>42655.465891203698</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8">
        <f t="shared" si="168"/>
        <v>14.62</v>
      </c>
      <c r="P2723">
        <f t="shared" si="169"/>
        <v>40.76</v>
      </c>
      <c r="Q2723" t="s">
        <v>8320</v>
      </c>
      <c r="R2723" t="s">
        <v>8350</v>
      </c>
      <c r="S2723" s="13">
        <f t="shared" si="170"/>
        <v>41523.791666666664</v>
      </c>
      <c r="T2723" s="13">
        <f t="shared" si="171"/>
        <v>41493.543958333335</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8">
        <f t="shared" si="168"/>
        <v>2.5253999999999999</v>
      </c>
      <c r="P2724">
        <f t="shared" si="169"/>
        <v>68.25</v>
      </c>
      <c r="Q2724" t="s">
        <v>8320</v>
      </c>
      <c r="R2724" t="s">
        <v>8350</v>
      </c>
      <c r="S2724" s="13">
        <f t="shared" si="170"/>
        <v>42764.857094907406</v>
      </c>
      <c r="T2724" s="13">
        <f t="shared" si="171"/>
        <v>42704.857094907406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8">
        <f t="shared" si="168"/>
        <v>1.4005000000000001</v>
      </c>
      <c r="P2725">
        <f t="shared" si="169"/>
        <v>95.49</v>
      </c>
      <c r="Q2725" t="s">
        <v>8320</v>
      </c>
      <c r="R2725" t="s">
        <v>8350</v>
      </c>
      <c r="S2725" s="13">
        <f t="shared" si="170"/>
        <v>42004.880648148144</v>
      </c>
      <c r="T2725" s="13">
        <f t="shared" si="171"/>
        <v>41944.83898148148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8">
        <f t="shared" si="168"/>
        <v>2.9687520259319289</v>
      </c>
      <c r="P2726">
        <f t="shared" si="169"/>
        <v>7.19</v>
      </c>
      <c r="Q2726" t="s">
        <v>8320</v>
      </c>
      <c r="R2726" t="s">
        <v>8350</v>
      </c>
      <c r="S2726" s="13">
        <f t="shared" si="170"/>
        <v>42231.32707175926</v>
      </c>
      <c r="T2726" s="13">
        <f t="shared" si="171"/>
        <v>42199.32707175926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8">
        <f t="shared" si="168"/>
        <v>1.445425</v>
      </c>
      <c r="P2727">
        <f t="shared" si="169"/>
        <v>511.65</v>
      </c>
      <c r="Q2727" t="s">
        <v>8320</v>
      </c>
      <c r="R2727" t="s">
        <v>8350</v>
      </c>
      <c r="S2727" s="13">
        <f t="shared" si="170"/>
        <v>42795.744618055556</v>
      </c>
      <c r="T2727" s="13">
        <f t="shared" si="171"/>
        <v>42745.744618055556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8">
        <f t="shared" si="168"/>
        <v>1.05745</v>
      </c>
      <c r="P2728">
        <f t="shared" si="169"/>
        <v>261.75</v>
      </c>
      <c r="Q2728" t="s">
        <v>8320</v>
      </c>
      <c r="R2728" t="s">
        <v>8350</v>
      </c>
      <c r="S2728" s="13">
        <f t="shared" si="170"/>
        <v>42482.579988425925</v>
      </c>
      <c r="T2728" s="13">
        <f t="shared" si="171"/>
        <v>42452.579988425925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8">
        <f t="shared" si="168"/>
        <v>4.9321000000000002</v>
      </c>
      <c r="P2729">
        <f t="shared" si="169"/>
        <v>69.760000000000005</v>
      </c>
      <c r="Q2729" t="s">
        <v>8320</v>
      </c>
      <c r="R2729" t="s">
        <v>8350</v>
      </c>
      <c r="S2729" s="13">
        <f t="shared" si="170"/>
        <v>42223.676655092597</v>
      </c>
      <c r="T2729" s="13">
        <f t="shared" si="171"/>
        <v>42198.676655092597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8">
        <f t="shared" si="168"/>
        <v>2.0182666666666669</v>
      </c>
      <c r="P2730">
        <f t="shared" si="169"/>
        <v>77.23</v>
      </c>
      <c r="Q2730" t="s">
        <v>8320</v>
      </c>
      <c r="R2730" t="s">
        <v>8350</v>
      </c>
      <c r="S2730" s="13">
        <f t="shared" si="170"/>
        <v>42368.59993055556</v>
      </c>
      <c r="T2730" s="13">
        <f t="shared" si="171"/>
        <v>42333.59993055556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8">
        <f t="shared" si="168"/>
        <v>1.0444</v>
      </c>
      <c r="P2731">
        <f t="shared" si="169"/>
        <v>340.57</v>
      </c>
      <c r="Q2731" t="s">
        <v>8320</v>
      </c>
      <c r="R2731" t="s">
        <v>8350</v>
      </c>
      <c r="S2731" s="13">
        <f t="shared" si="170"/>
        <v>42125.240706018521</v>
      </c>
      <c r="T2731" s="13">
        <f t="shared" si="171"/>
        <v>42095.240706018521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8">
        <f t="shared" si="168"/>
        <v>1.7029262962962963</v>
      </c>
      <c r="P2732">
        <f t="shared" si="169"/>
        <v>67.42</v>
      </c>
      <c r="Q2732" t="s">
        <v>8320</v>
      </c>
      <c r="R2732" t="s">
        <v>8350</v>
      </c>
      <c r="S2732" s="13">
        <f t="shared" si="170"/>
        <v>41386.541377314818</v>
      </c>
      <c r="T2732" s="13">
        <f t="shared" si="171"/>
        <v>41351.541377314818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8">
        <f t="shared" si="168"/>
        <v>1.0430333333333333</v>
      </c>
      <c r="P2733">
        <f t="shared" si="169"/>
        <v>845.7</v>
      </c>
      <c r="Q2733" t="s">
        <v>8320</v>
      </c>
      <c r="R2733" t="s">
        <v>8350</v>
      </c>
      <c r="S2733" s="13">
        <f t="shared" si="170"/>
        <v>41930.166666666664</v>
      </c>
      <c r="T2733" s="13">
        <f t="shared" si="171"/>
        <v>41872.525717592594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8">
        <f t="shared" si="168"/>
        <v>1.1825000000000001</v>
      </c>
      <c r="P2734">
        <f t="shared" si="169"/>
        <v>97.19</v>
      </c>
      <c r="Q2734" t="s">
        <v>8320</v>
      </c>
      <c r="R2734" t="s">
        <v>8350</v>
      </c>
      <c r="S2734" s="13">
        <f t="shared" si="170"/>
        <v>41422</v>
      </c>
      <c r="T2734" s="13">
        <f t="shared" si="171"/>
        <v>41389.808194444442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8">
        <f t="shared" si="168"/>
        <v>1.07538</v>
      </c>
      <c r="P2735">
        <f t="shared" si="169"/>
        <v>451.84</v>
      </c>
      <c r="Q2735" t="s">
        <v>8320</v>
      </c>
      <c r="R2735" t="s">
        <v>8350</v>
      </c>
      <c r="S2735" s="13">
        <f t="shared" si="170"/>
        <v>42104.231180555551</v>
      </c>
      <c r="T2735" s="13">
        <f t="shared" si="171"/>
        <v>42044.272847222222</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8">
        <f t="shared" si="168"/>
        <v>22603</v>
      </c>
      <c r="P2736">
        <f t="shared" si="169"/>
        <v>138.66999999999999</v>
      </c>
      <c r="Q2736" t="s">
        <v>8320</v>
      </c>
      <c r="R2736" t="s">
        <v>8350</v>
      </c>
      <c r="S2736" s="13">
        <f t="shared" si="170"/>
        <v>42656.915972222225</v>
      </c>
      <c r="T2736" s="13">
        <f t="shared" si="171"/>
        <v>42626.668888888889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8">
        <f t="shared" si="168"/>
        <v>9.7813466666666677</v>
      </c>
      <c r="P2737">
        <f t="shared" si="169"/>
        <v>21.64</v>
      </c>
      <c r="Q2737" t="s">
        <v>8320</v>
      </c>
      <c r="R2737" t="s">
        <v>8350</v>
      </c>
      <c r="S2737" s="13">
        <f t="shared" si="170"/>
        <v>41346.833333333336</v>
      </c>
      <c r="T2737" s="13">
        <f t="shared" si="171"/>
        <v>41316.120949074073</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8">
        <f t="shared" si="168"/>
        <v>1.2290000000000001</v>
      </c>
      <c r="P2738">
        <f t="shared" si="169"/>
        <v>169.52</v>
      </c>
      <c r="Q2738" t="s">
        <v>8320</v>
      </c>
      <c r="R2738" t="s">
        <v>8350</v>
      </c>
      <c r="S2738" s="13">
        <f t="shared" si="170"/>
        <v>41752.666354166664</v>
      </c>
      <c r="T2738" s="13">
        <f t="shared" si="171"/>
        <v>41722.666354166664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8">
        <f t="shared" si="168"/>
        <v>2.4606080000000001</v>
      </c>
      <c r="P2739">
        <f t="shared" si="169"/>
        <v>161.88</v>
      </c>
      <c r="Q2739" t="s">
        <v>8320</v>
      </c>
      <c r="R2739" t="s">
        <v>8350</v>
      </c>
      <c r="S2739" s="13">
        <f t="shared" si="170"/>
        <v>41654.791666666664</v>
      </c>
      <c r="T2739" s="13">
        <f t="shared" si="171"/>
        <v>41611.917673611111</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8">
        <f t="shared" si="168"/>
        <v>1.4794</v>
      </c>
      <c r="P2740">
        <f t="shared" si="169"/>
        <v>493.13</v>
      </c>
      <c r="Q2740" t="s">
        <v>8320</v>
      </c>
      <c r="R2740" t="s">
        <v>8350</v>
      </c>
      <c r="S2740" s="13">
        <f t="shared" si="170"/>
        <v>42680.143564814818</v>
      </c>
      <c r="T2740" s="13">
        <f t="shared" si="171"/>
        <v>42620.143564814818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8">
        <f t="shared" si="168"/>
        <v>3.8409090909090908</v>
      </c>
      <c r="P2741">
        <f t="shared" si="169"/>
        <v>22.12</v>
      </c>
      <c r="Q2741" t="s">
        <v>8320</v>
      </c>
      <c r="R2741" t="s">
        <v>8350</v>
      </c>
      <c r="S2741" s="13">
        <f t="shared" si="170"/>
        <v>41764.887928240743</v>
      </c>
      <c r="T2741" s="13">
        <f t="shared" si="171"/>
        <v>41719.887928240743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8">
        <f t="shared" si="168"/>
        <v>1.0333333333333334</v>
      </c>
      <c r="P2742">
        <f t="shared" si="169"/>
        <v>18.239999999999998</v>
      </c>
      <c r="Q2742" t="s">
        <v>8320</v>
      </c>
      <c r="R2742" t="s">
        <v>8350</v>
      </c>
      <c r="S2742" s="13">
        <f t="shared" si="170"/>
        <v>42074.99018518519</v>
      </c>
      <c r="T2742" s="13">
        <f t="shared" si="171"/>
        <v>42045.031851851847</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8">
        <f t="shared" si="168"/>
        <v>4.3750000000000004E-3</v>
      </c>
      <c r="P2743">
        <f t="shared" si="169"/>
        <v>8.75</v>
      </c>
      <c r="Q2743" t="s">
        <v>8323</v>
      </c>
      <c r="R2743" t="s">
        <v>8359</v>
      </c>
      <c r="S2743" s="13">
        <f t="shared" si="170"/>
        <v>41932.088194444441</v>
      </c>
      <c r="T2743" s="13">
        <f t="shared" si="171"/>
        <v>41911.657430555555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8">
        <f t="shared" si="168"/>
        <v>0.29239999999999999</v>
      </c>
      <c r="P2744">
        <f t="shared" si="169"/>
        <v>40.61</v>
      </c>
      <c r="Q2744" t="s">
        <v>8323</v>
      </c>
      <c r="R2744" t="s">
        <v>8359</v>
      </c>
      <c r="S2744" s="13">
        <f t="shared" si="170"/>
        <v>41044.719756944447</v>
      </c>
      <c r="T2744" s="13">
        <f t="shared" si="171"/>
        <v>41030.719756944447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8">
        <f t="shared" si="168"/>
        <v>0</v>
      </c>
      <c r="P2745" t="e">
        <f t="shared" si="169"/>
        <v>#DIV/0!</v>
      </c>
      <c r="Q2745" t="s">
        <v>8323</v>
      </c>
      <c r="R2745" t="s">
        <v>8359</v>
      </c>
      <c r="S2745" s="13">
        <f t="shared" si="170"/>
        <v>42662.328784722224</v>
      </c>
      <c r="T2745" s="13">
        <f t="shared" si="171"/>
        <v>42632.328784722224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8">
        <f t="shared" si="168"/>
        <v>5.2187499999999998E-2</v>
      </c>
      <c r="P2746">
        <f t="shared" si="169"/>
        <v>37.950000000000003</v>
      </c>
      <c r="Q2746" t="s">
        <v>8323</v>
      </c>
      <c r="R2746" t="s">
        <v>8359</v>
      </c>
      <c r="S2746" s="13">
        <f t="shared" si="170"/>
        <v>40968.062476851854</v>
      </c>
      <c r="T2746" s="13">
        <f t="shared" si="171"/>
        <v>40938.062476851854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8">
        <f t="shared" si="168"/>
        <v>0.21887499999999999</v>
      </c>
      <c r="P2747">
        <f t="shared" si="169"/>
        <v>35.729999999999997</v>
      </c>
      <c r="Q2747" t="s">
        <v>8323</v>
      </c>
      <c r="R2747" t="s">
        <v>8359</v>
      </c>
      <c r="S2747" s="13">
        <f t="shared" si="170"/>
        <v>41104.988055555557</v>
      </c>
      <c r="T2747" s="13">
        <f t="shared" si="171"/>
        <v>41044.988055555557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8">
        <f t="shared" si="168"/>
        <v>0.26700000000000002</v>
      </c>
      <c r="P2748">
        <f t="shared" si="169"/>
        <v>42.16</v>
      </c>
      <c r="Q2748" t="s">
        <v>8323</v>
      </c>
      <c r="R2748" t="s">
        <v>8359</v>
      </c>
      <c r="S2748" s="13">
        <f t="shared" si="170"/>
        <v>41880.781377314815</v>
      </c>
      <c r="T2748" s="13">
        <f t="shared" si="171"/>
        <v>41850.781377314815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8">
        <f t="shared" si="168"/>
        <v>0.28000000000000003</v>
      </c>
      <c r="P2749">
        <f t="shared" si="169"/>
        <v>35</v>
      </c>
      <c r="Q2749" t="s">
        <v>8323</v>
      </c>
      <c r="R2749" t="s">
        <v>8359</v>
      </c>
      <c r="S2749" s="13">
        <f t="shared" si="170"/>
        <v>41076.131944444445</v>
      </c>
      <c r="T2749" s="13">
        <f t="shared" si="171"/>
        <v>41044.64811342593</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8">
        <f t="shared" si="168"/>
        <v>1.06E-2</v>
      </c>
      <c r="P2750">
        <f t="shared" si="169"/>
        <v>13.25</v>
      </c>
      <c r="Q2750" t="s">
        <v>8323</v>
      </c>
      <c r="R2750" t="s">
        <v>8359</v>
      </c>
      <c r="S2750" s="13">
        <f t="shared" si="170"/>
        <v>42615.7106712963</v>
      </c>
      <c r="T2750" s="13">
        <f t="shared" si="171"/>
        <v>42585.7106712963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8">
        <f t="shared" si="168"/>
        <v>1.0999999999999999E-2</v>
      </c>
      <c r="P2751">
        <f t="shared" si="169"/>
        <v>55</v>
      </c>
      <c r="Q2751" t="s">
        <v>8323</v>
      </c>
      <c r="R2751" t="s">
        <v>8359</v>
      </c>
      <c r="S2751" s="13">
        <f t="shared" si="170"/>
        <v>42098.757372685184</v>
      </c>
      <c r="T2751" s="13">
        <f t="shared" si="171"/>
        <v>42068.799039351856</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8">
        <f t="shared" si="168"/>
        <v>0</v>
      </c>
      <c r="P2752" t="e">
        <f t="shared" si="169"/>
        <v>#DIV/0!</v>
      </c>
      <c r="Q2752" t="s">
        <v>8323</v>
      </c>
      <c r="R2752" t="s">
        <v>8359</v>
      </c>
      <c r="S2752" s="13">
        <f t="shared" si="170"/>
        <v>41090.833333333336</v>
      </c>
      <c r="T2752" s="13">
        <f t="shared" si="171"/>
        <v>41078.899826388886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8">
        <f t="shared" si="168"/>
        <v>0</v>
      </c>
      <c r="P2753" t="e">
        <f t="shared" si="169"/>
        <v>#DIV/0!</v>
      </c>
      <c r="Q2753" t="s">
        <v>8323</v>
      </c>
      <c r="R2753" t="s">
        <v>8359</v>
      </c>
      <c r="S2753" s="13">
        <f t="shared" si="170"/>
        <v>41807.887060185189</v>
      </c>
      <c r="T2753" s="13">
        <f t="shared" si="171"/>
        <v>41747.887060185189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8">
        <f t="shared" si="168"/>
        <v>0.11458333333333333</v>
      </c>
      <c r="P2754">
        <f t="shared" si="169"/>
        <v>39.29</v>
      </c>
      <c r="Q2754" t="s">
        <v>8323</v>
      </c>
      <c r="R2754" t="s">
        <v>8359</v>
      </c>
      <c r="S2754" s="13">
        <f t="shared" si="170"/>
        <v>40895.765092592592</v>
      </c>
      <c r="T2754" s="13">
        <f t="shared" si="171"/>
        <v>40855.765092592592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8">
        <f t="shared" ref="O2755:O2818" si="172">E2755/D2755</f>
        <v>0.19</v>
      </c>
      <c r="P2755">
        <f t="shared" ref="P2755:P2818" si="173">ROUND((E2755/L2755),2)</f>
        <v>47.5</v>
      </c>
      <c r="Q2755" t="s">
        <v>8323</v>
      </c>
      <c r="R2755" t="s">
        <v>8359</v>
      </c>
      <c r="S2755" s="13">
        <f t="shared" ref="S2755:S2818" si="174">(((I2755/60)/60)/24)+DATE(1970,1,1)</f>
        <v>41147.900729166664</v>
      </c>
      <c r="T2755" s="13">
        <f t="shared" ref="T2755:T2818" si="175">(((J2755/60)/60)/24)+DATE(1970,1,1)</f>
        <v>41117.900729166664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8">
        <f t="shared" si="172"/>
        <v>0</v>
      </c>
      <c r="P2756" t="e">
        <f t="shared" si="173"/>
        <v>#DIV/0!</v>
      </c>
      <c r="Q2756" t="s">
        <v>8323</v>
      </c>
      <c r="R2756" t="s">
        <v>8359</v>
      </c>
      <c r="S2756" s="13">
        <f t="shared" si="174"/>
        <v>41893.636006944449</v>
      </c>
      <c r="T2756" s="13">
        <f t="shared" si="175"/>
        <v>41863.636006944449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8">
        <f t="shared" si="172"/>
        <v>0.52</v>
      </c>
      <c r="P2757">
        <f t="shared" si="173"/>
        <v>17.329999999999998</v>
      </c>
      <c r="Q2757" t="s">
        <v>8323</v>
      </c>
      <c r="R2757" t="s">
        <v>8359</v>
      </c>
      <c r="S2757" s="13">
        <f t="shared" si="174"/>
        <v>42102.790821759263</v>
      </c>
      <c r="T2757" s="13">
        <f t="shared" si="175"/>
        <v>42072.790821759263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8">
        <f t="shared" si="172"/>
        <v>0.1048</v>
      </c>
      <c r="P2758">
        <f t="shared" si="173"/>
        <v>31.76</v>
      </c>
      <c r="Q2758" t="s">
        <v>8323</v>
      </c>
      <c r="R2758" t="s">
        <v>8359</v>
      </c>
      <c r="S2758" s="13">
        <f t="shared" si="174"/>
        <v>41650.90047453704</v>
      </c>
      <c r="T2758" s="13">
        <f t="shared" si="175"/>
        <v>41620.90047453704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8">
        <f t="shared" si="172"/>
        <v>6.6666666666666671E-3</v>
      </c>
      <c r="P2759">
        <f t="shared" si="173"/>
        <v>5</v>
      </c>
      <c r="Q2759" t="s">
        <v>8323</v>
      </c>
      <c r="R2759" t="s">
        <v>8359</v>
      </c>
      <c r="S2759" s="13">
        <f t="shared" si="174"/>
        <v>42588.65662037037</v>
      </c>
      <c r="T2759" s="13">
        <f t="shared" si="175"/>
        <v>42573.65662037037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8">
        <f t="shared" si="172"/>
        <v>0.11700000000000001</v>
      </c>
      <c r="P2760">
        <f t="shared" si="173"/>
        <v>39</v>
      </c>
      <c r="Q2760" t="s">
        <v>8323</v>
      </c>
      <c r="R2760" t="s">
        <v>8359</v>
      </c>
      <c r="S2760" s="13">
        <f t="shared" si="174"/>
        <v>42653.441932870366</v>
      </c>
      <c r="T2760" s="13">
        <f t="shared" si="175"/>
        <v>42639.441932870366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8">
        <f t="shared" si="172"/>
        <v>0.105</v>
      </c>
      <c r="P2761">
        <f t="shared" si="173"/>
        <v>52.5</v>
      </c>
      <c r="Q2761" t="s">
        <v>8323</v>
      </c>
      <c r="R2761" t="s">
        <v>8359</v>
      </c>
      <c r="S2761" s="13">
        <f t="shared" si="174"/>
        <v>42567.36650462963</v>
      </c>
      <c r="T2761" s="13">
        <f t="shared" si="175"/>
        <v>42524.36650462963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8">
        <f t="shared" si="172"/>
        <v>0</v>
      </c>
      <c r="P2762" t="e">
        <f t="shared" si="173"/>
        <v>#DIV/0!</v>
      </c>
      <c r="Q2762" t="s">
        <v>8323</v>
      </c>
      <c r="R2762" t="s">
        <v>8359</v>
      </c>
      <c r="S2762" s="13">
        <f t="shared" si="174"/>
        <v>41445.461319444446</v>
      </c>
      <c r="T2762" s="13">
        <f t="shared" si="175"/>
        <v>41415.461319444446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8">
        <f t="shared" si="172"/>
        <v>7.1999999999999998E-3</v>
      </c>
      <c r="P2763">
        <f t="shared" si="173"/>
        <v>9</v>
      </c>
      <c r="Q2763" t="s">
        <v>8323</v>
      </c>
      <c r="R2763" t="s">
        <v>8359</v>
      </c>
      <c r="S2763" s="13">
        <f t="shared" si="174"/>
        <v>41277.063576388886</v>
      </c>
      <c r="T2763" s="13">
        <f t="shared" si="175"/>
        <v>41247.063576388886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8">
        <f t="shared" si="172"/>
        <v>7.6923076923076927E-3</v>
      </c>
      <c r="P2764">
        <f t="shared" si="173"/>
        <v>25</v>
      </c>
      <c r="Q2764" t="s">
        <v>8323</v>
      </c>
      <c r="R2764" t="s">
        <v>8359</v>
      </c>
      <c r="S2764" s="13">
        <f t="shared" si="174"/>
        <v>40986.995312500003</v>
      </c>
      <c r="T2764" s="13">
        <f t="shared" si="175"/>
        <v>40927.036979166667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8">
        <f t="shared" si="172"/>
        <v>2.2842639593908631E-3</v>
      </c>
      <c r="P2765">
        <f t="shared" si="173"/>
        <v>30</v>
      </c>
      <c r="Q2765" t="s">
        <v>8323</v>
      </c>
      <c r="R2765" t="s">
        <v>8359</v>
      </c>
      <c r="S2765" s="13">
        <f t="shared" si="174"/>
        <v>41418.579675925925</v>
      </c>
      <c r="T2765" s="13">
        <f t="shared" si="175"/>
        <v>41373.579675925925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8">
        <f t="shared" si="172"/>
        <v>1.125E-2</v>
      </c>
      <c r="P2766">
        <f t="shared" si="173"/>
        <v>11.25</v>
      </c>
      <c r="Q2766" t="s">
        <v>8323</v>
      </c>
      <c r="R2766" t="s">
        <v>8359</v>
      </c>
      <c r="S2766" s="13">
        <f t="shared" si="174"/>
        <v>41059.791666666664</v>
      </c>
      <c r="T2766" s="13">
        <f t="shared" si="175"/>
        <v>41030.292025462964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8">
        <f t="shared" si="172"/>
        <v>0</v>
      </c>
      <c r="P2767" t="e">
        <f t="shared" si="173"/>
        <v>#DIV/0!</v>
      </c>
      <c r="Q2767" t="s">
        <v>8323</v>
      </c>
      <c r="R2767" t="s">
        <v>8359</v>
      </c>
      <c r="S2767" s="13">
        <f t="shared" si="174"/>
        <v>41210.579027777778</v>
      </c>
      <c r="T2767" s="13">
        <f t="shared" si="175"/>
        <v>41194.579027777778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8">
        <f t="shared" si="172"/>
        <v>0.02</v>
      </c>
      <c r="P2768">
        <f t="shared" si="173"/>
        <v>25</v>
      </c>
      <c r="Q2768" t="s">
        <v>8323</v>
      </c>
      <c r="R2768" t="s">
        <v>8359</v>
      </c>
      <c r="S2768" s="13">
        <f t="shared" si="174"/>
        <v>40766.668032407404</v>
      </c>
      <c r="T2768" s="13">
        <f t="shared" si="175"/>
        <v>40736.668032407404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8">
        <f t="shared" si="172"/>
        <v>8.5000000000000006E-3</v>
      </c>
      <c r="P2769">
        <f t="shared" si="173"/>
        <v>11.33</v>
      </c>
      <c r="Q2769" t="s">
        <v>8323</v>
      </c>
      <c r="R2769" t="s">
        <v>8359</v>
      </c>
      <c r="S2769" s="13">
        <f t="shared" si="174"/>
        <v>42232.958912037036</v>
      </c>
      <c r="T2769" s="13">
        <f t="shared" si="175"/>
        <v>42172.958912037036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8">
        <f t="shared" si="172"/>
        <v>0.14314285714285716</v>
      </c>
      <c r="P2770">
        <f t="shared" si="173"/>
        <v>29.47</v>
      </c>
      <c r="Q2770" t="s">
        <v>8323</v>
      </c>
      <c r="R2770" t="s">
        <v>8359</v>
      </c>
      <c r="S2770" s="13">
        <f t="shared" si="174"/>
        <v>40997.573182870372</v>
      </c>
      <c r="T2770" s="13">
        <f t="shared" si="175"/>
        <v>40967.614849537036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8">
        <f t="shared" si="172"/>
        <v>2.5000000000000001E-3</v>
      </c>
      <c r="P2771">
        <f t="shared" si="173"/>
        <v>1</v>
      </c>
      <c r="Q2771" t="s">
        <v>8323</v>
      </c>
      <c r="R2771" t="s">
        <v>8359</v>
      </c>
      <c r="S2771" s="13">
        <f t="shared" si="174"/>
        <v>41795.826273148145</v>
      </c>
      <c r="T2771" s="13">
        <f t="shared" si="175"/>
        <v>41745.826273148145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8">
        <f t="shared" si="172"/>
        <v>0.1041125</v>
      </c>
      <c r="P2772">
        <f t="shared" si="173"/>
        <v>63.1</v>
      </c>
      <c r="Q2772" t="s">
        <v>8323</v>
      </c>
      <c r="R2772" t="s">
        <v>8359</v>
      </c>
      <c r="S2772" s="13">
        <f t="shared" si="174"/>
        <v>41716.663541666669</v>
      </c>
      <c r="T2772" s="13">
        <f t="shared" si="175"/>
        <v>41686.705208333333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8">
        <f t="shared" si="172"/>
        <v>0</v>
      </c>
      <c r="P2773" t="e">
        <f t="shared" si="173"/>
        <v>#DIV/0!</v>
      </c>
      <c r="Q2773" t="s">
        <v>8323</v>
      </c>
      <c r="R2773" t="s">
        <v>8359</v>
      </c>
      <c r="S2773" s="13">
        <f t="shared" si="174"/>
        <v>41306.708333333336</v>
      </c>
      <c r="T2773" s="13">
        <f t="shared" si="175"/>
        <v>41257.531712962962</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8">
        <f t="shared" si="172"/>
        <v>0</v>
      </c>
      <c r="P2774" t="e">
        <f t="shared" si="173"/>
        <v>#DIV/0!</v>
      </c>
      <c r="Q2774" t="s">
        <v>8323</v>
      </c>
      <c r="R2774" t="s">
        <v>8359</v>
      </c>
      <c r="S2774" s="13">
        <f t="shared" si="174"/>
        <v>41552.869143518517</v>
      </c>
      <c r="T2774" s="13">
        <f t="shared" si="175"/>
        <v>41537.869143518517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8">
        <f t="shared" si="172"/>
        <v>1.8867924528301887E-3</v>
      </c>
      <c r="P2775">
        <f t="shared" si="173"/>
        <v>1</v>
      </c>
      <c r="Q2775" t="s">
        <v>8323</v>
      </c>
      <c r="R2775" t="s">
        <v>8359</v>
      </c>
      <c r="S2775" s="13">
        <f t="shared" si="174"/>
        <v>42484.86482638889</v>
      </c>
      <c r="T2775" s="13">
        <f t="shared" si="175"/>
        <v>42474.86482638889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8">
        <f t="shared" si="172"/>
        <v>0.14249999999999999</v>
      </c>
      <c r="P2776">
        <f t="shared" si="173"/>
        <v>43.85</v>
      </c>
      <c r="Q2776" t="s">
        <v>8323</v>
      </c>
      <c r="R2776" t="s">
        <v>8359</v>
      </c>
      <c r="S2776" s="13">
        <f t="shared" si="174"/>
        <v>41341.126481481479</v>
      </c>
      <c r="T2776" s="13">
        <f t="shared" si="175"/>
        <v>41311.126481481479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8">
        <f t="shared" si="172"/>
        <v>0.03</v>
      </c>
      <c r="P2777">
        <f t="shared" si="173"/>
        <v>75</v>
      </c>
      <c r="Q2777" t="s">
        <v>8323</v>
      </c>
      <c r="R2777" t="s">
        <v>8359</v>
      </c>
      <c r="S2777" s="13">
        <f t="shared" si="174"/>
        <v>40893.013356481482</v>
      </c>
      <c r="T2777" s="13">
        <f t="shared" si="175"/>
        <v>40863.013356481482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8">
        <f t="shared" si="172"/>
        <v>7.8809523809523815E-2</v>
      </c>
      <c r="P2778">
        <f t="shared" si="173"/>
        <v>45.97</v>
      </c>
      <c r="Q2778" t="s">
        <v>8323</v>
      </c>
      <c r="R2778" t="s">
        <v>8359</v>
      </c>
      <c r="S2778" s="13">
        <f t="shared" si="174"/>
        <v>42167.297175925924</v>
      </c>
      <c r="T2778" s="13">
        <f t="shared" si="175"/>
        <v>42136.297175925924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8">
        <f t="shared" si="172"/>
        <v>3.3333333333333335E-3</v>
      </c>
      <c r="P2779">
        <f t="shared" si="173"/>
        <v>10</v>
      </c>
      <c r="Q2779" t="s">
        <v>8323</v>
      </c>
      <c r="R2779" t="s">
        <v>8359</v>
      </c>
      <c r="S2779" s="13">
        <f t="shared" si="174"/>
        <v>42202.669027777782</v>
      </c>
      <c r="T2779" s="13">
        <f t="shared" si="175"/>
        <v>42172.669027777782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8">
        <f t="shared" si="172"/>
        <v>0.25545454545454543</v>
      </c>
      <c r="P2780">
        <f t="shared" si="173"/>
        <v>93.67</v>
      </c>
      <c r="Q2780" t="s">
        <v>8323</v>
      </c>
      <c r="R2780" t="s">
        <v>8359</v>
      </c>
      <c r="S2780" s="13">
        <f t="shared" si="174"/>
        <v>41876.978078703702</v>
      </c>
      <c r="T2780" s="13">
        <f t="shared" si="175"/>
        <v>41846.978078703702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8">
        <f t="shared" si="172"/>
        <v>2.12E-2</v>
      </c>
      <c r="P2781">
        <f t="shared" si="173"/>
        <v>53</v>
      </c>
      <c r="Q2781" t="s">
        <v>8323</v>
      </c>
      <c r="R2781" t="s">
        <v>8359</v>
      </c>
      <c r="S2781" s="13">
        <f t="shared" si="174"/>
        <v>42330.627557870372</v>
      </c>
      <c r="T2781" s="13">
        <f t="shared" si="175"/>
        <v>42300.585891203707</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8">
        <f t="shared" si="172"/>
        <v>0</v>
      </c>
      <c r="P2782" t="e">
        <f t="shared" si="173"/>
        <v>#DIV/0!</v>
      </c>
      <c r="Q2782" t="s">
        <v>8323</v>
      </c>
      <c r="R2782" t="s">
        <v>8359</v>
      </c>
      <c r="S2782" s="13">
        <f t="shared" si="174"/>
        <v>42804.447777777779</v>
      </c>
      <c r="T2782" s="13">
        <f t="shared" si="175"/>
        <v>42774.447777777779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8">
        <f t="shared" si="172"/>
        <v>1.0528</v>
      </c>
      <c r="P2783">
        <f t="shared" si="173"/>
        <v>47</v>
      </c>
      <c r="Q2783" t="s">
        <v>8318</v>
      </c>
      <c r="R2783" t="s">
        <v>8319</v>
      </c>
      <c r="S2783" s="13">
        <f t="shared" si="174"/>
        <v>42047.291666666672</v>
      </c>
      <c r="T2783" s="13">
        <f t="shared" si="175"/>
        <v>42018.94159722222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8">
        <f t="shared" si="172"/>
        <v>1.2</v>
      </c>
      <c r="P2784">
        <f t="shared" si="173"/>
        <v>66.67</v>
      </c>
      <c r="Q2784" t="s">
        <v>8318</v>
      </c>
      <c r="R2784" t="s">
        <v>8319</v>
      </c>
      <c r="S2784" s="13">
        <f t="shared" si="174"/>
        <v>42052.207638888889</v>
      </c>
      <c r="T2784" s="13">
        <f t="shared" si="175"/>
        <v>42026.924976851849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8">
        <f t="shared" si="172"/>
        <v>1.145</v>
      </c>
      <c r="P2785">
        <f t="shared" si="173"/>
        <v>18.77</v>
      </c>
      <c r="Q2785" t="s">
        <v>8318</v>
      </c>
      <c r="R2785" t="s">
        <v>8319</v>
      </c>
      <c r="S2785" s="13">
        <f t="shared" si="174"/>
        <v>42117.535254629634</v>
      </c>
      <c r="T2785" s="13">
        <f t="shared" si="175"/>
        <v>42103.535254629634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8">
        <f t="shared" si="172"/>
        <v>1.19</v>
      </c>
      <c r="P2786">
        <f t="shared" si="173"/>
        <v>66.11</v>
      </c>
      <c r="Q2786" t="s">
        <v>8318</v>
      </c>
      <c r="R2786" t="s">
        <v>8319</v>
      </c>
      <c r="S2786" s="13">
        <f t="shared" si="174"/>
        <v>41941.787534722222</v>
      </c>
      <c r="T2786" s="13">
        <f t="shared" si="175"/>
        <v>41920.787534722222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8">
        <f t="shared" si="172"/>
        <v>1.0468</v>
      </c>
      <c r="P2787">
        <f t="shared" si="173"/>
        <v>36.86</v>
      </c>
      <c r="Q2787" t="s">
        <v>8318</v>
      </c>
      <c r="R2787" t="s">
        <v>8319</v>
      </c>
      <c r="S2787" s="13">
        <f t="shared" si="174"/>
        <v>42587.875</v>
      </c>
      <c r="T2787" s="13">
        <f t="shared" si="175"/>
        <v>42558.189432870371</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8">
        <f t="shared" si="172"/>
        <v>1.1783999999999999</v>
      </c>
      <c r="P2788">
        <f t="shared" si="173"/>
        <v>39.81</v>
      </c>
      <c r="Q2788" t="s">
        <v>8318</v>
      </c>
      <c r="R2788" t="s">
        <v>8319</v>
      </c>
      <c r="S2788" s="13">
        <f t="shared" si="174"/>
        <v>41829.569212962961</v>
      </c>
      <c r="T2788" s="13">
        <f t="shared" si="175"/>
        <v>41815.569212962961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8">
        <f t="shared" si="172"/>
        <v>1.1970000000000001</v>
      </c>
      <c r="P2789">
        <f t="shared" si="173"/>
        <v>31.5</v>
      </c>
      <c r="Q2789" t="s">
        <v>8318</v>
      </c>
      <c r="R2789" t="s">
        <v>8319</v>
      </c>
      <c r="S2789" s="13">
        <f t="shared" si="174"/>
        <v>41838.198518518519</v>
      </c>
      <c r="T2789" s="13">
        <f t="shared" si="175"/>
        <v>41808.198518518519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8">
        <f t="shared" si="172"/>
        <v>1.0249999999999999</v>
      </c>
      <c r="P2790">
        <f t="shared" si="173"/>
        <v>102.5</v>
      </c>
      <c r="Q2790" t="s">
        <v>8318</v>
      </c>
      <c r="R2790" t="s">
        <v>8319</v>
      </c>
      <c r="S2790" s="13">
        <f t="shared" si="174"/>
        <v>42580.701886574068</v>
      </c>
      <c r="T2790" s="13">
        <f t="shared" si="175"/>
        <v>42550.701886574068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8">
        <f t="shared" si="172"/>
        <v>1.0116666666666667</v>
      </c>
      <c r="P2791">
        <f t="shared" si="173"/>
        <v>126.46</v>
      </c>
      <c r="Q2791" t="s">
        <v>8318</v>
      </c>
      <c r="R2791" t="s">
        <v>8319</v>
      </c>
      <c r="S2791" s="13">
        <f t="shared" si="174"/>
        <v>42075.166666666672</v>
      </c>
      <c r="T2791" s="13">
        <f t="shared" si="175"/>
        <v>42056.013124999998</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8">
        <f t="shared" si="172"/>
        <v>1.0533333333333332</v>
      </c>
      <c r="P2792">
        <f t="shared" si="173"/>
        <v>47.88</v>
      </c>
      <c r="Q2792" t="s">
        <v>8318</v>
      </c>
      <c r="R2792" t="s">
        <v>8319</v>
      </c>
      <c r="S2792" s="13">
        <f t="shared" si="174"/>
        <v>42046.938692129625</v>
      </c>
      <c r="T2792" s="13">
        <f t="shared" si="175"/>
        <v>42016.938692129625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8">
        <f t="shared" si="172"/>
        <v>1.0249999999999999</v>
      </c>
      <c r="P2793">
        <f t="shared" si="173"/>
        <v>73.209999999999994</v>
      </c>
      <c r="Q2793" t="s">
        <v>8318</v>
      </c>
      <c r="R2793" t="s">
        <v>8319</v>
      </c>
      <c r="S2793" s="13">
        <f t="shared" si="174"/>
        <v>42622.166666666672</v>
      </c>
      <c r="T2793" s="13">
        <f t="shared" si="175"/>
        <v>42591.899988425925</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8">
        <f t="shared" si="172"/>
        <v>1.0760000000000001</v>
      </c>
      <c r="P2794">
        <f t="shared" si="173"/>
        <v>89.67</v>
      </c>
      <c r="Q2794" t="s">
        <v>8318</v>
      </c>
      <c r="R2794" t="s">
        <v>8319</v>
      </c>
      <c r="S2794" s="13">
        <f t="shared" si="174"/>
        <v>42228.231006944443</v>
      </c>
      <c r="T2794" s="13">
        <f t="shared" si="175"/>
        <v>42183.231006944443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8">
        <f t="shared" si="172"/>
        <v>1.105675</v>
      </c>
      <c r="P2795">
        <f t="shared" si="173"/>
        <v>151.46</v>
      </c>
      <c r="Q2795" t="s">
        <v>8318</v>
      </c>
      <c r="R2795" t="s">
        <v>8319</v>
      </c>
      <c r="S2795" s="13">
        <f t="shared" si="174"/>
        <v>42206.419039351851</v>
      </c>
      <c r="T2795" s="13">
        <f t="shared" si="175"/>
        <v>42176.419039351851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8">
        <f t="shared" si="172"/>
        <v>1.5</v>
      </c>
      <c r="P2796">
        <f t="shared" si="173"/>
        <v>25</v>
      </c>
      <c r="Q2796" t="s">
        <v>8318</v>
      </c>
      <c r="R2796" t="s">
        <v>8319</v>
      </c>
      <c r="S2796" s="13">
        <f t="shared" si="174"/>
        <v>42432.791666666672</v>
      </c>
      <c r="T2796" s="13">
        <f t="shared" si="175"/>
        <v>42416.691655092596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8">
        <f t="shared" si="172"/>
        <v>1.0428571428571429</v>
      </c>
      <c r="P2797">
        <f t="shared" si="173"/>
        <v>36.5</v>
      </c>
      <c r="Q2797" t="s">
        <v>8318</v>
      </c>
      <c r="R2797" t="s">
        <v>8319</v>
      </c>
      <c r="S2797" s="13">
        <f t="shared" si="174"/>
        <v>41796.958333333336</v>
      </c>
      <c r="T2797" s="13">
        <f t="shared" si="175"/>
        <v>41780.525937500002</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8">
        <f t="shared" si="172"/>
        <v>1.155</v>
      </c>
      <c r="P2798">
        <f t="shared" si="173"/>
        <v>44</v>
      </c>
      <c r="Q2798" t="s">
        <v>8318</v>
      </c>
      <c r="R2798" t="s">
        <v>8319</v>
      </c>
      <c r="S2798" s="13">
        <f t="shared" si="174"/>
        <v>41825.528101851851</v>
      </c>
      <c r="T2798" s="13">
        <f t="shared" si="175"/>
        <v>41795.528101851851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8">
        <f t="shared" si="172"/>
        <v>1.02645125</v>
      </c>
      <c r="P2799">
        <f t="shared" si="173"/>
        <v>87.36</v>
      </c>
      <c r="Q2799" t="s">
        <v>8318</v>
      </c>
      <c r="R2799" t="s">
        <v>8319</v>
      </c>
      <c r="S2799" s="13">
        <f t="shared" si="174"/>
        <v>41828.94027777778</v>
      </c>
      <c r="T2799" s="13">
        <f t="shared" si="175"/>
        <v>41798.94027777778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8">
        <f t="shared" si="172"/>
        <v>1.014</v>
      </c>
      <c r="P2800">
        <f t="shared" si="173"/>
        <v>36.47</v>
      </c>
      <c r="Q2800" t="s">
        <v>8318</v>
      </c>
      <c r="R2800" t="s">
        <v>8319</v>
      </c>
      <c r="S2800" s="13">
        <f t="shared" si="174"/>
        <v>42216.666666666672</v>
      </c>
      <c r="T2800" s="13">
        <f t="shared" si="175"/>
        <v>42201.675011574072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8">
        <f t="shared" si="172"/>
        <v>1.1663479999999999</v>
      </c>
      <c r="P2801">
        <f t="shared" si="173"/>
        <v>44.86</v>
      </c>
      <c r="Q2801" t="s">
        <v>8318</v>
      </c>
      <c r="R2801" t="s">
        <v>8319</v>
      </c>
      <c r="S2801" s="13">
        <f t="shared" si="174"/>
        <v>42538.666666666672</v>
      </c>
      <c r="T2801" s="13">
        <f t="shared" si="175"/>
        <v>42507.264699074076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8">
        <f t="shared" si="172"/>
        <v>1.33</v>
      </c>
      <c r="P2802">
        <f t="shared" si="173"/>
        <v>42.9</v>
      </c>
      <c r="Q2802" t="s">
        <v>8318</v>
      </c>
      <c r="R2802" t="s">
        <v>8319</v>
      </c>
      <c r="S2802" s="13">
        <f t="shared" si="174"/>
        <v>42008.552847222221</v>
      </c>
      <c r="T2802" s="13">
        <f t="shared" si="175"/>
        <v>41948.552847222221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8">
        <f t="shared" si="172"/>
        <v>1.3320000000000001</v>
      </c>
      <c r="P2803">
        <f t="shared" si="173"/>
        <v>51.23</v>
      </c>
      <c r="Q2803" t="s">
        <v>8318</v>
      </c>
      <c r="R2803" t="s">
        <v>8319</v>
      </c>
      <c r="S2803" s="13">
        <f t="shared" si="174"/>
        <v>41922.458333333336</v>
      </c>
      <c r="T2803" s="13">
        <f t="shared" si="175"/>
        <v>41900.243159722224</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8">
        <f t="shared" si="172"/>
        <v>1.0183333333333333</v>
      </c>
      <c r="P2804">
        <f t="shared" si="173"/>
        <v>33.94</v>
      </c>
      <c r="Q2804" t="s">
        <v>8318</v>
      </c>
      <c r="R2804" t="s">
        <v>8319</v>
      </c>
      <c r="S2804" s="13">
        <f t="shared" si="174"/>
        <v>42222.64707175926</v>
      </c>
      <c r="T2804" s="13">
        <f t="shared" si="175"/>
        <v>42192.64707175926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8">
        <f t="shared" si="172"/>
        <v>1.2795000000000001</v>
      </c>
      <c r="P2805">
        <f t="shared" si="173"/>
        <v>90.74</v>
      </c>
      <c r="Q2805" t="s">
        <v>8318</v>
      </c>
      <c r="R2805" t="s">
        <v>8319</v>
      </c>
      <c r="S2805" s="13">
        <f t="shared" si="174"/>
        <v>42201</v>
      </c>
      <c r="T2805" s="13">
        <f t="shared" si="175"/>
        <v>42158.065694444449</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8">
        <f t="shared" si="172"/>
        <v>1.1499999999999999</v>
      </c>
      <c r="P2806">
        <f t="shared" si="173"/>
        <v>50</v>
      </c>
      <c r="Q2806" t="s">
        <v>8318</v>
      </c>
      <c r="R2806" t="s">
        <v>8319</v>
      </c>
      <c r="S2806" s="13">
        <f t="shared" si="174"/>
        <v>41911.453587962962</v>
      </c>
      <c r="T2806" s="13">
        <f t="shared" si="175"/>
        <v>41881.453587962962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8">
        <f t="shared" si="172"/>
        <v>1.1000000000000001</v>
      </c>
      <c r="P2807">
        <f t="shared" si="173"/>
        <v>24.44</v>
      </c>
      <c r="Q2807" t="s">
        <v>8318</v>
      </c>
      <c r="R2807" t="s">
        <v>8319</v>
      </c>
      <c r="S2807" s="13">
        <f t="shared" si="174"/>
        <v>42238.505474537036</v>
      </c>
      <c r="T2807" s="13">
        <f t="shared" si="175"/>
        <v>42213.505474537036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8">
        <f t="shared" si="172"/>
        <v>1.121</v>
      </c>
      <c r="P2808">
        <f t="shared" si="173"/>
        <v>44.25</v>
      </c>
      <c r="Q2808" t="s">
        <v>8318</v>
      </c>
      <c r="R2808" t="s">
        <v>8319</v>
      </c>
      <c r="S2808" s="13">
        <f t="shared" si="174"/>
        <v>42221.458333333328</v>
      </c>
      <c r="T2808" s="13">
        <f t="shared" si="175"/>
        <v>42185.267245370371</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8">
        <f t="shared" si="172"/>
        <v>1.26</v>
      </c>
      <c r="P2809">
        <f t="shared" si="173"/>
        <v>67.739999999999995</v>
      </c>
      <c r="Q2809" t="s">
        <v>8318</v>
      </c>
      <c r="R2809" t="s">
        <v>8319</v>
      </c>
      <c r="S2809" s="13">
        <f t="shared" si="174"/>
        <v>42184.873124999998</v>
      </c>
      <c r="T2809" s="13">
        <f t="shared" si="175"/>
        <v>42154.873124999998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8">
        <f t="shared" si="172"/>
        <v>1.0024444444444445</v>
      </c>
      <c r="P2810">
        <f t="shared" si="173"/>
        <v>65.38</v>
      </c>
      <c r="Q2810" t="s">
        <v>8318</v>
      </c>
      <c r="R2810" t="s">
        <v>8319</v>
      </c>
      <c r="S2810" s="13">
        <f t="shared" si="174"/>
        <v>42238.84646990741</v>
      </c>
      <c r="T2810" s="13">
        <f t="shared" si="175"/>
        <v>42208.84646990741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8">
        <f t="shared" si="172"/>
        <v>1.024</v>
      </c>
      <c r="P2811">
        <f t="shared" si="173"/>
        <v>121.9</v>
      </c>
      <c r="Q2811" t="s">
        <v>8318</v>
      </c>
      <c r="R2811" t="s">
        <v>8319</v>
      </c>
      <c r="S2811" s="13">
        <f t="shared" si="174"/>
        <v>42459.610416666663</v>
      </c>
      <c r="T2811" s="13">
        <f t="shared" si="175"/>
        <v>42451.496817129635</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8">
        <f t="shared" si="172"/>
        <v>1.0820000000000001</v>
      </c>
      <c r="P2812">
        <f t="shared" si="173"/>
        <v>47.46</v>
      </c>
      <c r="Q2812" t="s">
        <v>8318</v>
      </c>
      <c r="R2812" t="s">
        <v>8319</v>
      </c>
      <c r="S2812" s="13">
        <f t="shared" si="174"/>
        <v>41791.165972222225</v>
      </c>
      <c r="T2812" s="13">
        <f t="shared" si="175"/>
        <v>41759.13962962963</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8">
        <f t="shared" si="172"/>
        <v>1.0026999999999999</v>
      </c>
      <c r="P2813">
        <f t="shared" si="173"/>
        <v>92.84</v>
      </c>
      <c r="Q2813" t="s">
        <v>8318</v>
      </c>
      <c r="R2813" t="s">
        <v>8319</v>
      </c>
      <c r="S2813" s="13">
        <f t="shared" si="174"/>
        <v>42058.496562500004</v>
      </c>
      <c r="T2813" s="13">
        <f t="shared" si="175"/>
        <v>42028.496562500004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8">
        <f t="shared" si="172"/>
        <v>1.133</v>
      </c>
      <c r="P2814">
        <f t="shared" si="173"/>
        <v>68.25</v>
      </c>
      <c r="Q2814" t="s">
        <v>8318</v>
      </c>
      <c r="R2814" t="s">
        <v>8319</v>
      </c>
      <c r="S2814" s="13">
        <f t="shared" si="174"/>
        <v>42100.166666666672</v>
      </c>
      <c r="T2814" s="13">
        <f t="shared" si="175"/>
        <v>42054.74418981481</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8">
        <f t="shared" si="172"/>
        <v>1.2757571428571428</v>
      </c>
      <c r="P2815">
        <f t="shared" si="173"/>
        <v>37.21</v>
      </c>
      <c r="Q2815" t="s">
        <v>8318</v>
      </c>
      <c r="R2815" t="s">
        <v>8319</v>
      </c>
      <c r="S2815" s="13">
        <f t="shared" si="174"/>
        <v>42718.742604166662</v>
      </c>
      <c r="T2815" s="13">
        <f t="shared" si="175"/>
        <v>42693.742604166662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8">
        <f t="shared" si="172"/>
        <v>1.0773333333333333</v>
      </c>
      <c r="P2816">
        <f t="shared" si="173"/>
        <v>25.25</v>
      </c>
      <c r="Q2816" t="s">
        <v>8318</v>
      </c>
      <c r="R2816" t="s">
        <v>8319</v>
      </c>
      <c r="S2816" s="13">
        <f t="shared" si="174"/>
        <v>42133.399479166663</v>
      </c>
      <c r="T2816" s="13">
        <f t="shared" si="175"/>
        <v>42103.399479166663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8">
        <f t="shared" si="172"/>
        <v>2.42</v>
      </c>
      <c r="P2817">
        <f t="shared" si="173"/>
        <v>43.21</v>
      </c>
      <c r="Q2817" t="s">
        <v>8318</v>
      </c>
      <c r="R2817" t="s">
        <v>8319</v>
      </c>
      <c r="S2817" s="13">
        <f t="shared" si="174"/>
        <v>42589.776724537034</v>
      </c>
      <c r="T2817" s="13">
        <f t="shared" si="175"/>
        <v>42559.776724537034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8">
        <f t="shared" si="172"/>
        <v>1.4156666666666666</v>
      </c>
      <c r="P2818">
        <f t="shared" si="173"/>
        <v>25.13</v>
      </c>
      <c r="Q2818" t="s">
        <v>8318</v>
      </c>
      <c r="R2818" t="s">
        <v>8319</v>
      </c>
      <c r="S2818" s="13">
        <f t="shared" si="174"/>
        <v>42218.666666666672</v>
      </c>
      <c r="T2818" s="13">
        <f t="shared" si="175"/>
        <v>42188.467499999999</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8">
        <f t="shared" ref="O2819:O2882" si="176">E2819/D2819</f>
        <v>1.3</v>
      </c>
      <c r="P2819">
        <f t="shared" ref="P2819:P2882" si="177">ROUND((E2819/L2819),2)</f>
        <v>23.64</v>
      </c>
      <c r="Q2819" t="s">
        <v>8318</v>
      </c>
      <c r="R2819" t="s">
        <v>8319</v>
      </c>
      <c r="S2819" s="13">
        <f t="shared" ref="S2819:S2882" si="178">(((I2819/60)/60)/24)+DATE(1970,1,1)</f>
        <v>42063.634976851856</v>
      </c>
      <c r="T2819" s="13">
        <f t="shared" ref="T2819:T2882" si="179">(((J2819/60)/60)/24)+DATE(1970,1,1)</f>
        <v>42023.634976851856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8">
        <f t="shared" si="176"/>
        <v>1.0603</v>
      </c>
      <c r="P2820">
        <f t="shared" si="177"/>
        <v>103.95</v>
      </c>
      <c r="Q2820" t="s">
        <v>8318</v>
      </c>
      <c r="R2820" t="s">
        <v>8319</v>
      </c>
      <c r="S2820" s="13">
        <f t="shared" si="178"/>
        <v>42270.598217592589</v>
      </c>
      <c r="T2820" s="13">
        <f t="shared" si="179"/>
        <v>42250.598217592589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8">
        <f t="shared" si="176"/>
        <v>1.048</v>
      </c>
      <c r="P2821">
        <f t="shared" si="177"/>
        <v>50.38</v>
      </c>
      <c r="Q2821" t="s">
        <v>8318</v>
      </c>
      <c r="R2821" t="s">
        <v>8319</v>
      </c>
      <c r="S2821" s="13">
        <f t="shared" si="178"/>
        <v>42169.525567129633</v>
      </c>
      <c r="T2821" s="13">
        <f t="shared" si="179"/>
        <v>42139.525567129633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8">
        <f t="shared" si="176"/>
        <v>1.36</v>
      </c>
      <c r="P2822">
        <f t="shared" si="177"/>
        <v>13.6</v>
      </c>
      <c r="Q2822" t="s">
        <v>8318</v>
      </c>
      <c r="R2822" t="s">
        <v>8319</v>
      </c>
      <c r="S2822" s="13">
        <f t="shared" si="178"/>
        <v>42426</v>
      </c>
      <c r="T2822" s="13">
        <f t="shared" si="179"/>
        <v>42401.610983796301</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8">
        <f t="shared" si="176"/>
        <v>1</v>
      </c>
      <c r="P2823">
        <f t="shared" si="177"/>
        <v>28.57</v>
      </c>
      <c r="Q2823" t="s">
        <v>8318</v>
      </c>
      <c r="R2823" t="s">
        <v>8319</v>
      </c>
      <c r="S2823" s="13">
        <f t="shared" si="178"/>
        <v>41905.922858796301</v>
      </c>
      <c r="T2823" s="13">
        <f t="shared" si="179"/>
        <v>41875.922858796301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8">
        <f t="shared" si="176"/>
        <v>1</v>
      </c>
      <c r="P2824">
        <f t="shared" si="177"/>
        <v>63.83</v>
      </c>
      <c r="Q2824" t="s">
        <v>8318</v>
      </c>
      <c r="R2824" t="s">
        <v>8319</v>
      </c>
      <c r="S2824" s="13">
        <f t="shared" si="178"/>
        <v>42090.642268518524</v>
      </c>
      <c r="T2824" s="13">
        <f t="shared" si="179"/>
        <v>42060.683935185181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8">
        <f t="shared" si="176"/>
        <v>1.24</v>
      </c>
      <c r="P2825">
        <f t="shared" si="177"/>
        <v>8.86</v>
      </c>
      <c r="Q2825" t="s">
        <v>8318</v>
      </c>
      <c r="R2825" t="s">
        <v>8319</v>
      </c>
      <c r="S2825" s="13">
        <f t="shared" si="178"/>
        <v>42094.957638888889</v>
      </c>
      <c r="T2825" s="13">
        <f t="shared" si="179"/>
        <v>42067.011643518519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8">
        <f t="shared" si="176"/>
        <v>1.1692307692307693</v>
      </c>
      <c r="P2826">
        <f t="shared" si="177"/>
        <v>50.67</v>
      </c>
      <c r="Q2826" t="s">
        <v>8318</v>
      </c>
      <c r="R2826" t="s">
        <v>8319</v>
      </c>
      <c r="S2826" s="13">
        <f t="shared" si="178"/>
        <v>42168.071527777778</v>
      </c>
      <c r="T2826" s="13">
        <f t="shared" si="179"/>
        <v>42136.270787037036</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8">
        <f t="shared" si="176"/>
        <v>1.0333333333333334</v>
      </c>
      <c r="P2827">
        <f t="shared" si="177"/>
        <v>60.78</v>
      </c>
      <c r="Q2827" t="s">
        <v>8318</v>
      </c>
      <c r="R2827" t="s">
        <v>8319</v>
      </c>
      <c r="S2827" s="13">
        <f t="shared" si="178"/>
        <v>42342.792662037042</v>
      </c>
      <c r="T2827" s="13">
        <f t="shared" si="179"/>
        <v>42312.792662037042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8">
        <f t="shared" si="176"/>
        <v>1.0774999999999999</v>
      </c>
      <c r="P2828">
        <f t="shared" si="177"/>
        <v>113.42</v>
      </c>
      <c r="Q2828" t="s">
        <v>8318</v>
      </c>
      <c r="R2828" t="s">
        <v>8319</v>
      </c>
      <c r="S2828" s="13">
        <f t="shared" si="178"/>
        <v>42195.291666666672</v>
      </c>
      <c r="T2828" s="13">
        <f t="shared" si="179"/>
        <v>42171.034861111111</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8">
        <f t="shared" si="176"/>
        <v>1.2024999999999999</v>
      </c>
      <c r="P2829">
        <f t="shared" si="177"/>
        <v>104.57</v>
      </c>
      <c r="Q2829" t="s">
        <v>8318</v>
      </c>
      <c r="R2829" t="s">
        <v>8319</v>
      </c>
      <c r="S2829" s="13">
        <f t="shared" si="178"/>
        <v>42524.6875</v>
      </c>
      <c r="T2829" s="13">
        <f t="shared" si="179"/>
        <v>42494.683634259258</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8">
        <f t="shared" si="176"/>
        <v>1.0037894736842106</v>
      </c>
      <c r="P2830">
        <f t="shared" si="177"/>
        <v>98.31</v>
      </c>
      <c r="Q2830" t="s">
        <v>8318</v>
      </c>
      <c r="R2830" t="s">
        <v>8319</v>
      </c>
      <c r="S2830" s="13">
        <f t="shared" si="178"/>
        <v>42279.958333333328</v>
      </c>
      <c r="T2830" s="13">
        <f t="shared" si="179"/>
        <v>42254.264687499999</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8">
        <f t="shared" si="176"/>
        <v>1.0651999999999999</v>
      </c>
      <c r="P2831">
        <f t="shared" si="177"/>
        <v>35.04</v>
      </c>
      <c r="Q2831" t="s">
        <v>8318</v>
      </c>
      <c r="R2831" t="s">
        <v>8319</v>
      </c>
      <c r="S2831" s="13">
        <f t="shared" si="178"/>
        <v>42523.434236111112</v>
      </c>
      <c r="T2831" s="13">
        <f t="shared" si="179"/>
        <v>42495.434236111112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8">
        <f t="shared" si="176"/>
        <v>1</v>
      </c>
      <c r="P2832">
        <f t="shared" si="177"/>
        <v>272.73</v>
      </c>
      <c r="Q2832" t="s">
        <v>8318</v>
      </c>
      <c r="R2832" t="s">
        <v>8319</v>
      </c>
      <c r="S2832" s="13">
        <f t="shared" si="178"/>
        <v>41771.165972222225</v>
      </c>
      <c r="T2832" s="13">
        <f t="shared" si="179"/>
        <v>41758.839675925927</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8">
        <f t="shared" si="176"/>
        <v>1.1066666666666667</v>
      </c>
      <c r="P2833">
        <f t="shared" si="177"/>
        <v>63.85</v>
      </c>
      <c r="Q2833" t="s">
        <v>8318</v>
      </c>
      <c r="R2833" t="s">
        <v>8319</v>
      </c>
      <c r="S2833" s="13">
        <f t="shared" si="178"/>
        <v>42201.824884259258</v>
      </c>
      <c r="T2833" s="13">
        <f t="shared" si="179"/>
        <v>42171.824884259258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8">
        <f t="shared" si="176"/>
        <v>1.1471959999999999</v>
      </c>
      <c r="P2834">
        <f t="shared" si="177"/>
        <v>30.19</v>
      </c>
      <c r="Q2834" t="s">
        <v>8318</v>
      </c>
      <c r="R2834" t="s">
        <v>8319</v>
      </c>
      <c r="S2834" s="13">
        <f t="shared" si="178"/>
        <v>41966.916666666672</v>
      </c>
      <c r="T2834" s="13">
        <f t="shared" si="179"/>
        <v>41938.709421296298</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8">
        <f t="shared" si="176"/>
        <v>1.0825925925925926</v>
      </c>
      <c r="P2835">
        <f t="shared" si="177"/>
        <v>83.51</v>
      </c>
      <c r="Q2835" t="s">
        <v>8318</v>
      </c>
      <c r="R2835" t="s">
        <v>8319</v>
      </c>
      <c r="S2835" s="13">
        <f t="shared" si="178"/>
        <v>42288.083333333328</v>
      </c>
      <c r="T2835" s="13">
        <f t="shared" si="179"/>
        <v>42268.127696759257</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8">
        <f t="shared" si="176"/>
        <v>1.7</v>
      </c>
      <c r="P2836">
        <f t="shared" si="177"/>
        <v>64.760000000000005</v>
      </c>
      <c r="Q2836" t="s">
        <v>8318</v>
      </c>
      <c r="R2836" t="s">
        <v>8319</v>
      </c>
      <c r="S2836" s="13">
        <f t="shared" si="178"/>
        <v>42034.959837962961</v>
      </c>
      <c r="T2836" s="13">
        <f t="shared" si="179"/>
        <v>42019.959837962961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8">
        <f t="shared" si="176"/>
        <v>1.8709899999999999</v>
      </c>
      <c r="P2837">
        <f t="shared" si="177"/>
        <v>20.12</v>
      </c>
      <c r="Q2837" t="s">
        <v>8318</v>
      </c>
      <c r="R2837" t="s">
        <v>8319</v>
      </c>
      <c r="S2837" s="13">
        <f t="shared" si="178"/>
        <v>42343</v>
      </c>
      <c r="T2837" s="13">
        <f t="shared" si="179"/>
        <v>42313.703900462962</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8">
        <f t="shared" si="176"/>
        <v>1.0777777777777777</v>
      </c>
      <c r="P2838">
        <f t="shared" si="177"/>
        <v>44.09</v>
      </c>
      <c r="Q2838" t="s">
        <v>8318</v>
      </c>
      <c r="R2838" t="s">
        <v>8319</v>
      </c>
      <c r="S2838" s="13">
        <f t="shared" si="178"/>
        <v>42784.207638888889</v>
      </c>
      <c r="T2838" s="13">
        <f t="shared" si="179"/>
        <v>42746.261782407411</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8">
        <f t="shared" si="176"/>
        <v>1</v>
      </c>
      <c r="P2839">
        <f t="shared" si="177"/>
        <v>40.479999999999997</v>
      </c>
      <c r="Q2839" t="s">
        <v>8318</v>
      </c>
      <c r="R2839" t="s">
        <v>8319</v>
      </c>
      <c r="S2839" s="13">
        <f t="shared" si="178"/>
        <v>42347.950046296297</v>
      </c>
      <c r="T2839" s="13">
        <f t="shared" si="179"/>
        <v>42307.908379629633</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8">
        <f t="shared" si="176"/>
        <v>1.2024999999999999</v>
      </c>
      <c r="P2840">
        <f t="shared" si="177"/>
        <v>44.54</v>
      </c>
      <c r="Q2840" t="s">
        <v>8318</v>
      </c>
      <c r="R2840" t="s">
        <v>8319</v>
      </c>
      <c r="S2840" s="13">
        <f t="shared" si="178"/>
        <v>41864.916666666664</v>
      </c>
      <c r="T2840" s="13">
        <f t="shared" si="179"/>
        <v>41842.607592592591</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8">
        <f t="shared" si="176"/>
        <v>1.1142857142857143</v>
      </c>
      <c r="P2841">
        <f t="shared" si="177"/>
        <v>125.81</v>
      </c>
      <c r="Q2841" t="s">
        <v>8318</v>
      </c>
      <c r="R2841" t="s">
        <v>8319</v>
      </c>
      <c r="S2841" s="13">
        <f t="shared" si="178"/>
        <v>41876.207638888889</v>
      </c>
      <c r="T2841" s="13">
        <f t="shared" si="179"/>
        <v>41853.240208333329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8">
        <f t="shared" si="176"/>
        <v>1.04</v>
      </c>
      <c r="P2842">
        <f t="shared" si="177"/>
        <v>19.7</v>
      </c>
      <c r="Q2842" t="s">
        <v>8318</v>
      </c>
      <c r="R2842" t="s">
        <v>8319</v>
      </c>
      <c r="S2842" s="13">
        <f t="shared" si="178"/>
        <v>42081.708333333328</v>
      </c>
      <c r="T2842" s="13">
        <f t="shared" si="179"/>
        <v>42060.035636574074</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8">
        <f t="shared" si="176"/>
        <v>0.01</v>
      </c>
      <c r="P2843">
        <f t="shared" si="177"/>
        <v>10</v>
      </c>
      <c r="Q2843" t="s">
        <v>8318</v>
      </c>
      <c r="R2843" t="s">
        <v>8319</v>
      </c>
      <c r="S2843" s="13">
        <f t="shared" si="178"/>
        <v>42351.781215277777</v>
      </c>
      <c r="T2843" s="13">
        <f t="shared" si="179"/>
        <v>42291.739548611105</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8">
        <f t="shared" si="176"/>
        <v>0</v>
      </c>
      <c r="P2844" t="e">
        <f t="shared" si="177"/>
        <v>#DIV/0!</v>
      </c>
      <c r="Q2844" t="s">
        <v>8318</v>
      </c>
      <c r="R2844" t="s">
        <v>8319</v>
      </c>
      <c r="S2844" s="13">
        <f t="shared" si="178"/>
        <v>41811.458333333336</v>
      </c>
      <c r="T2844" s="13">
        <f t="shared" si="179"/>
        <v>41784.952488425923</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8">
        <f t="shared" si="176"/>
        <v>0</v>
      </c>
      <c r="P2845" t="e">
        <f t="shared" si="177"/>
        <v>#DIV/0!</v>
      </c>
      <c r="Q2845" t="s">
        <v>8318</v>
      </c>
      <c r="R2845" t="s">
        <v>8319</v>
      </c>
      <c r="S2845" s="13">
        <f t="shared" si="178"/>
        <v>42534.166666666672</v>
      </c>
      <c r="T2845" s="13">
        <f t="shared" si="179"/>
        <v>42492.737847222219</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8">
        <f t="shared" si="176"/>
        <v>5.4545454545454543E-2</v>
      </c>
      <c r="P2846">
        <f t="shared" si="177"/>
        <v>30</v>
      </c>
      <c r="Q2846" t="s">
        <v>8318</v>
      </c>
      <c r="R2846" t="s">
        <v>8319</v>
      </c>
      <c r="S2846" s="13">
        <f t="shared" si="178"/>
        <v>42739.546064814815</v>
      </c>
      <c r="T2846" s="13">
        <f t="shared" si="179"/>
        <v>42709.546064814815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8">
        <f t="shared" si="176"/>
        <v>0.31546666666666667</v>
      </c>
      <c r="P2847">
        <f t="shared" si="177"/>
        <v>60.67</v>
      </c>
      <c r="Q2847" t="s">
        <v>8318</v>
      </c>
      <c r="R2847" t="s">
        <v>8319</v>
      </c>
      <c r="S2847" s="13">
        <f t="shared" si="178"/>
        <v>42163.016585648147</v>
      </c>
      <c r="T2847" s="13">
        <f t="shared" si="179"/>
        <v>42103.016585648147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8">
        <f t="shared" si="176"/>
        <v>0</v>
      </c>
      <c r="P2848" t="e">
        <f t="shared" si="177"/>
        <v>#DIV/0!</v>
      </c>
      <c r="Q2848" t="s">
        <v>8318</v>
      </c>
      <c r="R2848" t="s">
        <v>8319</v>
      </c>
      <c r="S2848" s="13">
        <f t="shared" si="178"/>
        <v>42153.692060185189</v>
      </c>
      <c r="T2848" s="13">
        <f t="shared" si="179"/>
        <v>42108.692060185189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8">
        <f t="shared" si="176"/>
        <v>0</v>
      </c>
      <c r="P2849" t="e">
        <f t="shared" si="177"/>
        <v>#DIV/0!</v>
      </c>
      <c r="Q2849" t="s">
        <v>8318</v>
      </c>
      <c r="R2849" t="s">
        <v>8319</v>
      </c>
      <c r="S2849" s="13">
        <f t="shared" si="178"/>
        <v>42513.806307870371</v>
      </c>
      <c r="T2849" s="13">
        <f t="shared" si="179"/>
        <v>42453.806307870371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8">
        <f t="shared" si="176"/>
        <v>2E-3</v>
      </c>
      <c r="P2850">
        <f t="shared" si="177"/>
        <v>23.33</v>
      </c>
      <c r="Q2850" t="s">
        <v>8318</v>
      </c>
      <c r="R2850" t="s">
        <v>8319</v>
      </c>
      <c r="S2850" s="13">
        <f t="shared" si="178"/>
        <v>42153.648831018523</v>
      </c>
      <c r="T2850" s="13">
        <f t="shared" si="179"/>
        <v>42123.648831018523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8">
        <f t="shared" si="176"/>
        <v>0.01</v>
      </c>
      <c r="P2851">
        <f t="shared" si="177"/>
        <v>5</v>
      </c>
      <c r="Q2851" t="s">
        <v>8318</v>
      </c>
      <c r="R2851" t="s">
        <v>8319</v>
      </c>
      <c r="S2851" s="13">
        <f t="shared" si="178"/>
        <v>42483.428240740745</v>
      </c>
      <c r="T2851" s="13">
        <f t="shared" si="179"/>
        <v>42453.428240740745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8">
        <f t="shared" si="176"/>
        <v>3.8875E-2</v>
      </c>
      <c r="P2852">
        <f t="shared" si="177"/>
        <v>23.92</v>
      </c>
      <c r="Q2852" t="s">
        <v>8318</v>
      </c>
      <c r="R2852" t="s">
        <v>8319</v>
      </c>
      <c r="S2852" s="13">
        <f t="shared" si="178"/>
        <v>41888.007071759261</v>
      </c>
      <c r="T2852" s="13">
        <f t="shared" si="179"/>
        <v>41858.007071759261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8">
        <f t="shared" si="176"/>
        <v>0</v>
      </c>
      <c r="P2853" t="e">
        <f t="shared" si="177"/>
        <v>#DIV/0!</v>
      </c>
      <c r="Q2853" t="s">
        <v>8318</v>
      </c>
      <c r="R2853" t="s">
        <v>8319</v>
      </c>
      <c r="S2853" s="13">
        <f t="shared" si="178"/>
        <v>42398.970138888893</v>
      </c>
      <c r="T2853" s="13">
        <f t="shared" si="179"/>
        <v>42390.002650462964</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8">
        <f t="shared" si="176"/>
        <v>1.9E-2</v>
      </c>
      <c r="P2854">
        <f t="shared" si="177"/>
        <v>15.83</v>
      </c>
      <c r="Q2854" t="s">
        <v>8318</v>
      </c>
      <c r="R2854" t="s">
        <v>8319</v>
      </c>
      <c r="S2854" s="13">
        <f t="shared" si="178"/>
        <v>41811.045173611114</v>
      </c>
      <c r="T2854" s="13">
        <f t="shared" si="179"/>
        <v>41781.045173611114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8">
        <f t="shared" si="176"/>
        <v>0</v>
      </c>
      <c r="P2855" t="e">
        <f t="shared" si="177"/>
        <v>#DIV/0!</v>
      </c>
      <c r="Q2855" t="s">
        <v>8318</v>
      </c>
      <c r="R2855" t="s">
        <v>8319</v>
      </c>
      <c r="S2855" s="13">
        <f t="shared" si="178"/>
        <v>41896.190937499996</v>
      </c>
      <c r="T2855" s="13">
        <f t="shared" si="179"/>
        <v>41836.190937499996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8">
        <f t="shared" si="176"/>
        <v>0.41699999999999998</v>
      </c>
      <c r="P2856">
        <f t="shared" si="177"/>
        <v>29.79</v>
      </c>
      <c r="Q2856" t="s">
        <v>8318</v>
      </c>
      <c r="R2856" t="s">
        <v>8319</v>
      </c>
      <c r="S2856" s="13">
        <f t="shared" si="178"/>
        <v>42131.71665509259</v>
      </c>
      <c r="T2856" s="13">
        <f t="shared" si="179"/>
        <v>42111.71665509259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8">
        <f t="shared" si="176"/>
        <v>0.5</v>
      </c>
      <c r="P2857">
        <f t="shared" si="177"/>
        <v>60</v>
      </c>
      <c r="Q2857" t="s">
        <v>8318</v>
      </c>
      <c r="R2857" t="s">
        <v>8319</v>
      </c>
      <c r="S2857" s="13">
        <f t="shared" si="178"/>
        <v>42398.981944444444</v>
      </c>
      <c r="T2857" s="13">
        <f t="shared" si="179"/>
        <v>42370.007766203707</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8">
        <f t="shared" si="176"/>
        <v>4.8666666666666664E-2</v>
      </c>
      <c r="P2858">
        <f t="shared" si="177"/>
        <v>24.33</v>
      </c>
      <c r="Q2858" t="s">
        <v>8318</v>
      </c>
      <c r="R2858" t="s">
        <v>8319</v>
      </c>
      <c r="S2858" s="13">
        <f t="shared" si="178"/>
        <v>42224.898611111115</v>
      </c>
      <c r="T2858" s="13">
        <f t="shared" si="179"/>
        <v>42165.037581018521</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8">
        <f t="shared" si="176"/>
        <v>0.19736842105263158</v>
      </c>
      <c r="P2859">
        <f t="shared" si="177"/>
        <v>500</v>
      </c>
      <c r="Q2859" t="s">
        <v>8318</v>
      </c>
      <c r="R2859" t="s">
        <v>8319</v>
      </c>
      <c r="S2859" s="13">
        <f t="shared" si="178"/>
        <v>42786.75</v>
      </c>
      <c r="T2859" s="13">
        <f t="shared" si="179"/>
        <v>42726.920081018514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8">
        <f t="shared" si="176"/>
        <v>0</v>
      </c>
      <c r="P2860" t="e">
        <f t="shared" si="177"/>
        <v>#DIV/0!</v>
      </c>
      <c r="Q2860" t="s">
        <v>8318</v>
      </c>
      <c r="R2860" t="s">
        <v>8319</v>
      </c>
      <c r="S2860" s="13">
        <f t="shared" si="178"/>
        <v>41978.477777777778</v>
      </c>
      <c r="T2860" s="13">
        <f t="shared" si="179"/>
        <v>41954.545081018514</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8">
        <f t="shared" si="176"/>
        <v>1.7500000000000002E-2</v>
      </c>
      <c r="P2861">
        <f t="shared" si="177"/>
        <v>35</v>
      </c>
      <c r="Q2861" t="s">
        <v>8318</v>
      </c>
      <c r="R2861" t="s">
        <v>8319</v>
      </c>
      <c r="S2861" s="13">
        <f t="shared" si="178"/>
        <v>42293.362314814818</v>
      </c>
      <c r="T2861" s="13">
        <f t="shared" si="179"/>
        <v>42233.362314814818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8">
        <f t="shared" si="176"/>
        <v>6.6500000000000004E-2</v>
      </c>
      <c r="P2862">
        <f t="shared" si="177"/>
        <v>29.56</v>
      </c>
      <c r="Q2862" t="s">
        <v>8318</v>
      </c>
      <c r="R2862" t="s">
        <v>8319</v>
      </c>
      <c r="S2862" s="13">
        <f t="shared" si="178"/>
        <v>42540.800648148142</v>
      </c>
      <c r="T2862" s="13">
        <f t="shared" si="179"/>
        <v>42480.800648148142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8">
        <f t="shared" si="176"/>
        <v>0.32</v>
      </c>
      <c r="P2863">
        <f t="shared" si="177"/>
        <v>26.67</v>
      </c>
      <c r="Q2863" t="s">
        <v>8318</v>
      </c>
      <c r="R2863" t="s">
        <v>8319</v>
      </c>
      <c r="S2863" s="13">
        <f t="shared" si="178"/>
        <v>42271.590833333335</v>
      </c>
      <c r="T2863" s="13">
        <f t="shared" si="179"/>
        <v>42257.590833333335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8">
        <f t="shared" si="176"/>
        <v>4.3307086614173228E-3</v>
      </c>
      <c r="P2864">
        <f t="shared" si="177"/>
        <v>18.329999999999998</v>
      </c>
      <c r="Q2864" t="s">
        <v>8318</v>
      </c>
      <c r="R2864" t="s">
        <v>8319</v>
      </c>
      <c r="S2864" s="13">
        <f t="shared" si="178"/>
        <v>41814.789687500001</v>
      </c>
      <c r="T2864" s="13">
        <f t="shared" si="179"/>
        <v>41784.789687500001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8">
        <f t="shared" si="176"/>
        <v>4.0000000000000002E-4</v>
      </c>
      <c r="P2865">
        <f t="shared" si="177"/>
        <v>20</v>
      </c>
      <c r="Q2865" t="s">
        <v>8318</v>
      </c>
      <c r="R2865" t="s">
        <v>8319</v>
      </c>
      <c r="S2865" s="13">
        <f t="shared" si="178"/>
        <v>41891.675034722226</v>
      </c>
      <c r="T2865" s="13">
        <f t="shared" si="179"/>
        <v>41831.675034722226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8">
        <f t="shared" si="176"/>
        <v>1.6E-2</v>
      </c>
      <c r="P2866">
        <f t="shared" si="177"/>
        <v>13.33</v>
      </c>
      <c r="Q2866" t="s">
        <v>8318</v>
      </c>
      <c r="R2866" t="s">
        <v>8319</v>
      </c>
      <c r="S2866" s="13">
        <f t="shared" si="178"/>
        <v>42202.554166666669</v>
      </c>
      <c r="T2866" s="13">
        <f t="shared" si="179"/>
        <v>42172.613506944443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8">
        <f t="shared" si="176"/>
        <v>0</v>
      </c>
      <c r="P2867" t="e">
        <f t="shared" si="177"/>
        <v>#DIV/0!</v>
      </c>
      <c r="Q2867" t="s">
        <v>8318</v>
      </c>
      <c r="R2867" t="s">
        <v>8319</v>
      </c>
      <c r="S2867" s="13">
        <f t="shared" si="178"/>
        <v>42010.114108796297</v>
      </c>
      <c r="T2867" s="13">
        <f t="shared" si="179"/>
        <v>41950.114108796297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8">
        <f t="shared" si="176"/>
        <v>8.9999999999999993E-3</v>
      </c>
      <c r="P2868">
        <f t="shared" si="177"/>
        <v>22.5</v>
      </c>
      <c r="Q2868" t="s">
        <v>8318</v>
      </c>
      <c r="R2868" t="s">
        <v>8319</v>
      </c>
      <c r="S2868" s="13">
        <f t="shared" si="178"/>
        <v>42657.916666666672</v>
      </c>
      <c r="T2868" s="13">
        <f t="shared" si="179"/>
        <v>42627.955104166671</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8">
        <f t="shared" si="176"/>
        <v>0.2016</v>
      </c>
      <c r="P2869">
        <f t="shared" si="177"/>
        <v>50.4</v>
      </c>
      <c r="Q2869" t="s">
        <v>8318</v>
      </c>
      <c r="R2869" t="s">
        <v>8319</v>
      </c>
      <c r="S2869" s="13">
        <f t="shared" si="178"/>
        <v>42555.166666666672</v>
      </c>
      <c r="T2869" s="13">
        <f t="shared" si="179"/>
        <v>42531.195277777777</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8">
        <f t="shared" si="176"/>
        <v>0.42011733333333334</v>
      </c>
      <c r="P2870">
        <f t="shared" si="177"/>
        <v>105.03</v>
      </c>
      <c r="Q2870" t="s">
        <v>8318</v>
      </c>
      <c r="R2870" t="s">
        <v>8319</v>
      </c>
      <c r="S2870" s="13">
        <f t="shared" si="178"/>
        <v>42648.827013888891</v>
      </c>
      <c r="T2870" s="13">
        <f t="shared" si="179"/>
        <v>42618.827013888891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8">
        <f t="shared" si="176"/>
        <v>8.8500000000000002E-3</v>
      </c>
      <c r="P2871">
        <f t="shared" si="177"/>
        <v>35.4</v>
      </c>
      <c r="Q2871" t="s">
        <v>8318</v>
      </c>
      <c r="R2871" t="s">
        <v>8319</v>
      </c>
      <c r="S2871" s="13">
        <f t="shared" si="178"/>
        <v>42570.593530092592</v>
      </c>
      <c r="T2871" s="13">
        <f t="shared" si="179"/>
        <v>42540.593530092592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8">
        <f t="shared" si="176"/>
        <v>0.15</v>
      </c>
      <c r="P2872">
        <f t="shared" si="177"/>
        <v>83.33</v>
      </c>
      <c r="Q2872" t="s">
        <v>8318</v>
      </c>
      <c r="R2872" t="s">
        <v>8319</v>
      </c>
      <c r="S2872" s="13">
        <f t="shared" si="178"/>
        <v>41776.189409722225</v>
      </c>
      <c r="T2872" s="13">
        <f t="shared" si="179"/>
        <v>41746.189409722225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8">
        <f t="shared" si="176"/>
        <v>4.6699999999999998E-2</v>
      </c>
      <c r="P2873">
        <f t="shared" si="177"/>
        <v>35.92</v>
      </c>
      <c r="Q2873" t="s">
        <v>8318</v>
      </c>
      <c r="R2873" t="s">
        <v>8319</v>
      </c>
      <c r="S2873" s="13">
        <f t="shared" si="178"/>
        <v>41994.738576388889</v>
      </c>
      <c r="T2873" s="13">
        <f t="shared" si="179"/>
        <v>41974.738576388889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8">
        <f t="shared" si="176"/>
        <v>0</v>
      </c>
      <c r="P2874" t="e">
        <f t="shared" si="177"/>
        <v>#DIV/0!</v>
      </c>
      <c r="Q2874" t="s">
        <v>8318</v>
      </c>
      <c r="R2874" t="s">
        <v>8319</v>
      </c>
      <c r="S2874" s="13">
        <f t="shared" si="178"/>
        <v>42175.11618055556</v>
      </c>
      <c r="T2874" s="13">
        <f t="shared" si="179"/>
        <v>42115.11618055556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8">
        <f t="shared" si="176"/>
        <v>0.38119999999999998</v>
      </c>
      <c r="P2875">
        <f t="shared" si="177"/>
        <v>119.13</v>
      </c>
      <c r="Q2875" t="s">
        <v>8318</v>
      </c>
      <c r="R2875" t="s">
        <v>8319</v>
      </c>
      <c r="S2875" s="13">
        <f t="shared" si="178"/>
        <v>42032.817488425921</v>
      </c>
      <c r="T2875" s="13">
        <f t="shared" si="179"/>
        <v>42002.817488425921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8">
        <f t="shared" si="176"/>
        <v>5.4199999999999998E-2</v>
      </c>
      <c r="P2876">
        <f t="shared" si="177"/>
        <v>90.33</v>
      </c>
      <c r="Q2876" t="s">
        <v>8318</v>
      </c>
      <c r="R2876" t="s">
        <v>8319</v>
      </c>
      <c r="S2876" s="13">
        <f t="shared" si="178"/>
        <v>42752.84474537037</v>
      </c>
      <c r="T2876" s="13">
        <f t="shared" si="179"/>
        <v>42722.84474537037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8">
        <f t="shared" si="176"/>
        <v>3.5E-4</v>
      </c>
      <c r="P2877">
        <f t="shared" si="177"/>
        <v>2.33</v>
      </c>
      <c r="Q2877" t="s">
        <v>8318</v>
      </c>
      <c r="R2877" t="s">
        <v>8319</v>
      </c>
      <c r="S2877" s="13">
        <f t="shared" si="178"/>
        <v>42495.128391203703</v>
      </c>
      <c r="T2877" s="13">
        <f t="shared" si="179"/>
        <v>42465.128391203703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8">
        <f t="shared" si="176"/>
        <v>0</v>
      </c>
      <c r="P2878" t="e">
        <f t="shared" si="177"/>
        <v>#DIV/0!</v>
      </c>
      <c r="Q2878" t="s">
        <v>8318</v>
      </c>
      <c r="R2878" t="s">
        <v>8319</v>
      </c>
      <c r="S2878" s="13">
        <f t="shared" si="178"/>
        <v>42201.743969907402</v>
      </c>
      <c r="T2878" s="13">
        <f t="shared" si="179"/>
        <v>42171.743969907402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8">
        <f t="shared" si="176"/>
        <v>0.10833333333333334</v>
      </c>
      <c r="P2879">
        <f t="shared" si="177"/>
        <v>108.33</v>
      </c>
      <c r="Q2879" t="s">
        <v>8318</v>
      </c>
      <c r="R2879" t="s">
        <v>8319</v>
      </c>
      <c r="S2879" s="13">
        <f t="shared" si="178"/>
        <v>42704.708333333328</v>
      </c>
      <c r="T2879" s="13">
        <f t="shared" si="179"/>
        <v>42672.955138888887</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8">
        <f t="shared" si="176"/>
        <v>2.1000000000000001E-2</v>
      </c>
      <c r="P2880">
        <f t="shared" si="177"/>
        <v>15.75</v>
      </c>
      <c r="Q2880" t="s">
        <v>8318</v>
      </c>
      <c r="R2880" t="s">
        <v>8319</v>
      </c>
      <c r="S2880" s="13">
        <f t="shared" si="178"/>
        <v>42188.615682870368</v>
      </c>
      <c r="T2880" s="13">
        <f t="shared" si="179"/>
        <v>42128.615682870368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8">
        <f t="shared" si="176"/>
        <v>2.5892857142857141E-3</v>
      </c>
      <c r="P2881">
        <f t="shared" si="177"/>
        <v>29</v>
      </c>
      <c r="Q2881" t="s">
        <v>8318</v>
      </c>
      <c r="R2881" t="s">
        <v>8319</v>
      </c>
      <c r="S2881" s="13">
        <f t="shared" si="178"/>
        <v>42389.725243055553</v>
      </c>
      <c r="T2881" s="13">
        <f t="shared" si="179"/>
        <v>42359.725243055553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8">
        <f t="shared" si="176"/>
        <v>0.23333333333333334</v>
      </c>
      <c r="P2882">
        <f t="shared" si="177"/>
        <v>96.55</v>
      </c>
      <c r="Q2882" t="s">
        <v>8318</v>
      </c>
      <c r="R2882" t="s">
        <v>8319</v>
      </c>
      <c r="S2882" s="13">
        <f t="shared" si="178"/>
        <v>42236.711805555555</v>
      </c>
      <c r="T2882" s="13">
        <f t="shared" si="179"/>
        <v>42192.905694444446</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8">
        <f t="shared" ref="O2883:O2946" si="180">E2883/D2883</f>
        <v>0</v>
      </c>
      <c r="P2883" t="e">
        <f t="shared" ref="P2883:P2946" si="181">ROUND((E2883/L2883),2)</f>
        <v>#DIV/0!</v>
      </c>
      <c r="Q2883" t="s">
        <v>8318</v>
      </c>
      <c r="R2883" t="s">
        <v>8319</v>
      </c>
      <c r="S2883" s="13">
        <f t="shared" ref="S2883:S2946" si="182">(((I2883/60)/60)/24)+DATE(1970,1,1)</f>
        <v>41976.639305555553</v>
      </c>
      <c r="T2883" s="13">
        <f t="shared" ref="T2883:T2946" si="183">(((J2883/60)/60)/24)+DATE(1970,1,1)</f>
        <v>41916.597638888888</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8">
        <f t="shared" si="180"/>
        <v>0.33600000000000002</v>
      </c>
      <c r="P2884">
        <f t="shared" si="181"/>
        <v>63</v>
      </c>
      <c r="Q2884" t="s">
        <v>8318</v>
      </c>
      <c r="R2884" t="s">
        <v>8319</v>
      </c>
      <c r="S2884" s="13">
        <f t="shared" si="182"/>
        <v>42491.596273148149</v>
      </c>
      <c r="T2884" s="13">
        <f t="shared" si="183"/>
        <v>42461.596273148149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8">
        <f t="shared" si="180"/>
        <v>0.1908</v>
      </c>
      <c r="P2885">
        <f t="shared" si="181"/>
        <v>381.6</v>
      </c>
      <c r="Q2885" t="s">
        <v>8318</v>
      </c>
      <c r="R2885" t="s">
        <v>8319</v>
      </c>
      <c r="S2885" s="13">
        <f t="shared" si="182"/>
        <v>42406.207638888889</v>
      </c>
      <c r="T2885" s="13">
        <f t="shared" si="183"/>
        <v>42370.90320601852</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8">
        <f t="shared" si="180"/>
        <v>4.1111111111111114E-3</v>
      </c>
      <c r="P2886">
        <f t="shared" si="181"/>
        <v>46.25</v>
      </c>
      <c r="Q2886" t="s">
        <v>8318</v>
      </c>
      <c r="R2886" t="s">
        <v>8319</v>
      </c>
      <c r="S2886" s="13">
        <f t="shared" si="182"/>
        <v>41978.727256944447</v>
      </c>
      <c r="T2886" s="13">
        <f t="shared" si="183"/>
        <v>41948.727256944447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8">
        <f t="shared" si="180"/>
        <v>0.32500000000000001</v>
      </c>
      <c r="P2887">
        <f t="shared" si="181"/>
        <v>26</v>
      </c>
      <c r="Q2887" t="s">
        <v>8318</v>
      </c>
      <c r="R2887" t="s">
        <v>8319</v>
      </c>
      <c r="S2887" s="13">
        <f t="shared" si="182"/>
        <v>42077.034733796296</v>
      </c>
      <c r="T2887" s="13">
        <f t="shared" si="183"/>
        <v>42047.07640046296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8">
        <f t="shared" si="180"/>
        <v>0.05</v>
      </c>
      <c r="P2888">
        <f t="shared" si="181"/>
        <v>10</v>
      </c>
      <c r="Q2888" t="s">
        <v>8318</v>
      </c>
      <c r="R2888" t="s">
        <v>8319</v>
      </c>
      <c r="S2888" s="13">
        <f t="shared" si="182"/>
        <v>42266.165972222225</v>
      </c>
      <c r="T2888" s="13">
        <f t="shared" si="183"/>
        <v>42261.632916666669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8">
        <f t="shared" si="180"/>
        <v>1.6666666666666668E-3</v>
      </c>
      <c r="P2889">
        <f t="shared" si="181"/>
        <v>5</v>
      </c>
      <c r="Q2889" t="s">
        <v>8318</v>
      </c>
      <c r="R2889" t="s">
        <v>8319</v>
      </c>
      <c r="S2889" s="13">
        <f t="shared" si="182"/>
        <v>42015.427361111113</v>
      </c>
      <c r="T2889" s="13">
        <f t="shared" si="183"/>
        <v>41985.427361111113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8">
        <f t="shared" si="180"/>
        <v>0</v>
      </c>
      <c r="P2890" t="e">
        <f t="shared" si="181"/>
        <v>#DIV/0!</v>
      </c>
      <c r="Q2890" t="s">
        <v>8318</v>
      </c>
      <c r="R2890" t="s">
        <v>8319</v>
      </c>
      <c r="S2890" s="13">
        <f t="shared" si="182"/>
        <v>41930.207638888889</v>
      </c>
      <c r="T2890" s="13">
        <f t="shared" si="183"/>
        <v>41922.535185185188</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8">
        <f t="shared" si="180"/>
        <v>0.38066666666666665</v>
      </c>
      <c r="P2891">
        <f t="shared" si="181"/>
        <v>81.569999999999993</v>
      </c>
      <c r="Q2891" t="s">
        <v>8318</v>
      </c>
      <c r="R2891" t="s">
        <v>8319</v>
      </c>
      <c r="S2891" s="13">
        <f t="shared" si="182"/>
        <v>41880.863252314812</v>
      </c>
      <c r="T2891" s="13">
        <f t="shared" si="183"/>
        <v>41850.863252314812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8">
        <f t="shared" si="180"/>
        <v>1.0500000000000001E-2</v>
      </c>
      <c r="P2892">
        <f t="shared" si="181"/>
        <v>7</v>
      </c>
      <c r="Q2892" t="s">
        <v>8318</v>
      </c>
      <c r="R2892" t="s">
        <v>8319</v>
      </c>
      <c r="S2892" s="13">
        <f t="shared" si="182"/>
        <v>41860.125</v>
      </c>
      <c r="T2892" s="13">
        <f t="shared" si="183"/>
        <v>41831.742962962962</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8">
        <f t="shared" si="180"/>
        <v>2.7300000000000001E-2</v>
      </c>
      <c r="P2893">
        <f t="shared" si="181"/>
        <v>27.3</v>
      </c>
      <c r="Q2893" t="s">
        <v>8318</v>
      </c>
      <c r="R2893" t="s">
        <v>8319</v>
      </c>
      <c r="S2893" s="13">
        <f t="shared" si="182"/>
        <v>42475.84175925926</v>
      </c>
      <c r="T2893" s="13">
        <f t="shared" si="183"/>
        <v>42415.883425925931</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8">
        <f t="shared" si="180"/>
        <v>9.0909090909090912E-2</v>
      </c>
      <c r="P2894">
        <f t="shared" si="181"/>
        <v>29.41</v>
      </c>
      <c r="Q2894" t="s">
        <v>8318</v>
      </c>
      <c r="R2894" t="s">
        <v>8319</v>
      </c>
      <c r="S2894" s="13">
        <f t="shared" si="182"/>
        <v>41876.875</v>
      </c>
      <c r="T2894" s="13">
        <f t="shared" si="183"/>
        <v>41869.714166666665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8">
        <f t="shared" si="180"/>
        <v>5.0000000000000001E-3</v>
      </c>
      <c r="P2895">
        <f t="shared" si="181"/>
        <v>12.5</v>
      </c>
      <c r="Q2895" t="s">
        <v>8318</v>
      </c>
      <c r="R2895" t="s">
        <v>8319</v>
      </c>
      <c r="S2895" s="13">
        <f t="shared" si="182"/>
        <v>42013.083333333328</v>
      </c>
      <c r="T2895" s="13">
        <f t="shared" si="183"/>
        <v>41953.773090277777</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8">
        <f t="shared" si="180"/>
        <v>0</v>
      </c>
      <c r="P2896" t="e">
        <f t="shared" si="181"/>
        <v>#DIV/0!</v>
      </c>
      <c r="Q2896" t="s">
        <v>8318</v>
      </c>
      <c r="R2896" t="s">
        <v>8319</v>
      </c>
      <c r="S2896" s="13">
        <f t="shared" si="182"/>
        <v>42097.944618055553</v>
      </c>
      <c r="T2896" s="13">
        <f t="shared" si="183"/>
        <v>42037.986284722225</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8">
        <f t="shared" si="180"/>
        <v>4.5999999999999999E-2</v>
      </c>
      <c r="P2897">
        <f t="shared" si="181"/>
        <v>5.75</v>
      </c>
      <c r="Q2897" t="s">
        <v>8318</v>
      </c>
      <c r="R2897" t="s">
        <v>8319</v>
      </c>
      <c r="S2897" s="13">
        <f t="shared" si="182"/>
        <v>41812.875</v>
      </c>
      <c r="T2897" s="13">
        <f t="shared" si="183"/>
        <v>41811.555462962962</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8">
        <f t="shared" si="180"/>
        <v>0.20833333333333334</v>
      </c>
      <c r="P2898">
        <f t="shared" si="181"/>
        <v>52.08</v>
      </c>
      <c r="Q2898" t="s">
        <v>8318</v>
      </c>
      <c r="R2898" t="s">
        <v>8319</v>
      </c>
      <c r="S2898" s="13">
        <f t="shared" si="182"/>
        <v>42716.25</v>
      </c>
      <c r="T2898" s="13">
        <f t="shared" si="183"/>
        <v>42701.908807870372</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8">
        <f t="shared" si="180"/>
        <v>4.583333333333333E-2</v>
      </c>
      <c r="P2899">
        <f t="shared" si="181"/>
        <v>183.33</v>
      </c>
      <c r="Q2899" t="s">
        <v>8318</v>
      </c>
      <c r="R2899" t="s">
        <v>8319</v>
      </c>
      <c r="S2899" s="13">
        <f t="shared" si="182"/>
        <v>42288.645196759258</v>
      </c>
      <c r="T2899" s="13">
        <f t="shared" si="183"/>
        <v>42258.646504629629</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8">
        <f t="shared" si="180"/>
        <v>4.2133333333333335E-2</v>
      </c>
      <c r="P2900">
        <f t="shared" si="181"/>
        <v>26.33</v>
      </c>
      <c r="Q2900" t="s">
        <v>8318</v>
      </c>
      <c r="R2900" t="s">
        <v>8319</v>
      </c>
      <c r="S2900" s="13">
        <f t="shared" si="182"/>
        <v>42308.664965277778</v>
      </c>
      <c r="T2900" s="13">
        <f t="shared" si="183"/>
        <v>42278.664965277778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8">
        <f t="shared" si="180"/>
        <v>0</v>
      </c>
      <c r="P2901" t="e">
        <f t="shared" si="181"/>
        <v>#DIV/0!</v>
      </c>
      <c r="Q2901" t="s">
        <v>8318</v>
      </c>
      <c r="R2901" t="s">
        <v>8319</v>
      </c>
      <c r="S2901" s="13">
        <f t="shared" si="182"/>
        <v>42575.078217592592</v>
      </c>
      <c r="T2901" s="13">
        <f t="shared" si="183"/>
        <v>42515.078217592592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8">
        <f t="shared" si="180"/>
        <v>0.61909090909090914</v>
      </c>
      <c r="P2902">
        <f t="shared" si="181"/>
        <v>486.43</v>
      </c>
      <c r="Q2902" t="s">
        <v>8318</v>
      </c>
      <c r="R2902" t="s">
        <v>8319</v>
      </c>
      <c r="S2902" s="13">
        <f t="shared" si="182"/>
        <v>41860.234166666669</v>
      </c>
      <c r="T2902" s="13">
        <f t="shared" si="183"/>
        <v>41830.234166666669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8">
        <f t="shared" si="180"/>
        <v>8.0000000000000002E-3</v>
      </c>
      <c r="P2903">
        <f t="shared" si="181"/>
        <v>3</v>
      </c>
      <c r="Q2903" t="s">
        <v>8318</v>
      </c>
      <c r="R2903" t="s">
        <v>8319</v>
      </c>
      <c r="S2903" s="13">
        <f t="shared" si="182"/>
        <v>42042.904386574075</v>
      </c>
      <c r="T2903" s="13">
        <f t="shared" si="183"/>
        <v>41982.904386574075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8">
        <f t="shared" si="180"/>
        <v>1.6666666666666666E-4</v>
      </c>
      <c r="P2904">
        <f t="shared" si="181"/>
        <v>25</v>
      </c>
      <c r="Q2904" t="s">
        <v>8318</v>
      </c>
      <c r="R2904" t="s">
        <v>8319</v>
      </c>
      <c r="S2904" s="13">
        <f t="shared" si="182"/>
        <v>42240.439768518518</v>
      </c>
      <c r="T2904" s="13">
        <f t="shared" si="183"/>
        <v>42210.439768518518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8">
        <f t="shared" si="180"/>
        <v>7.7999999999999996E-3</v>
      </c>
      <c r="P2905">
        <f t="shared" si="181"/>
        <v>9.75</v>
      </c>
      <c r="Q2905" t="s">
        <v>8318</v>
      </c>
      <c r="R2905" t="s">
        <v>8319</v>
      </c>
      <c r="S2905" s="13">
        <f t="shared" si="182"/>
        <v>42256.166874999995</v>
      </c>
      <c r="T2905" s="13">
        <f t="shared" si="183"/>
        <v>42196.166874999995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8">
        <f t="shared" si="180"/>
        <v>0.05</v>
      </c>
      <c r="P2906">
        <f t="shared" si="181"/>
        <v>18.75</v>
      </c>
      <c r="Q2906" t="s">
        <v>8318</v>
      </c>
      <c r="R2906" t="s">
        <v>8319</v>
      </c>
      <c r="S2906" s="13">
        <f t="shared" si="182"/>
        <v>41952.5</v>
      </c>
      <c r="T2906" s="13">
        <f t="shared" si="183"/>
        <v>41940.967951388891</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8">
        <f t="shared" si="180"/>
        <v>0.17771428571428571</v>
      </c>
      <c r="P2907">
        <f t="shared" si="181"/>
        <v>36.590000000000003</v>
      </c>
      <c r="Q2907" t="s">
        <v>8318</v>
      </c>
      <c r="R2907" t="s">
        <v>8319</v>
      </c>
      <c r="S2907" s="13">
        <f t="shared" si="182"/>
        <v>42620.056863425925</v>
      </c>
      <c r="T2907" s="13">
        <f t="shared" si="183"/>
        <v>42606.056863425925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8">
        <f t="shared" si="180"/>
        <v>9.4166666666666662E-2</v>
      </c>
      <c r="P2908">
        <f t="shared" si="181"/>
        <v>80.709999999999994</v>
      </c>
      <c r="Q2908" t="s">
        <v>8318</v>
      </c>
      <c r="R2908" t="s">
        <v>8319</v>
      </c>
      <c r="S2908" s="13">
        <f t="shared" si="182"/>
        <v>42217.041666666672</v>
      </c>
      <c r="T2908" s="13">
        <f t="shared" si="183"/>
        <v>42199.648912037039</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8">
        <f t="shared" si="180"/>
        <v>8.0000000000000004E-4</v>
      </c>
      <c r="P2909">
        <f t="shared" si="181"/>
        <v>1</v>
      </c>
      <c r="Q2909" t="s">
        <v>8318</v>
      </c>
      <c r="R2909" t="s">
        <v>8319</v>
      </c>
      <c r="S2909" s="13">
        <f t="shared" si="182"/>
        <v>42504.877743055549</v>
      </c>
      <c r="T2909" s="13">
        <f t="shared" si="183"/>
        <v>42444.877743055549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8">
        <f t="shared" si="180"/>
        <v>2.75E-2</v>
      </c>
      <c r="P2910">
        <f t="shared" si="181"/>
        <v>52.8</v>
      </c>
      <c r="Q2910" t="s">
        <v>8318</v>
      </c>
      <c r="R2910" t="s">
        <v>8319</v>
      </c>
      <c r="S2910" s="13">
        <f t="shared" si="182"/>
        <v>42529.731701388882</v>
      </c>
      <c r="T2910" s="13">
        <f t="shared" si="183"/>
        <v>42499.731701388882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8">
        <f t="shared" si="180"/>
        <v>1.1111111111111112E-4</v>
      </c>
      <c r="P2911">
        <f t="shared" si="181"/>
        <v>20</v>
      </c>
      <c r="Q2911" t="s">
        <v>8318</v>
      </c>
      <c r="R2911" t="s">
        <v>8319</v>
      </c>
      <c r="S2911" s="13">
        <f t="shared" si="182"/>
        <v>41968.823611111111</v>
      </c>
      <c r="T2911" s="13">
        <f t="shared" si="183"/>
        <v>41929.266215277778</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8">
        <f t="shared" si="180"/>
        <v>3.3333333333333335E-5</v>
      </c>
      <c r="P2912">
        <f t="shared" si="181"/>
        <v>1</v>
      </c>
      <c r="Q2912" t="s">
        <v>8318</v>
      </c>
      <c r="R2912" t="s">
        <v>8319</v>
      </c>
      <c r="S2912" s="13">
        <f t="shared" si="182"/>
        <v>42167.841284722221</v>
      </c>
      <c r="T2912" s="13">
        <f t="shared" si="183"/>
        <v>42107.841284722221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8">
        <f t="shared" si="180"/>
        <v>0.36499999999999999</v>
      </c>
      <c r="P2913">
        <f t="shared" si="181"/>
        <v>46.93</v>
      </c>
      <c r="Q2913" t="s">
        <v>8318</v>
      </c>
      <c r="R2913" t="s">
        <v>8319</v>
      </c>
      <c r="S2913" s="13">
        <f t="shared" si="182"/>
        <v>42182.768819444449</v>
      </c>
      <c r="T2913" s="13">
        <f t="shared" si="183"/>
        <v>42142.768819444449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8">
        <f t="shared" si="180"/>
        <v>0.14058171745152354</v>
      </c>
      <c r="P2914">
        <f t="shared" si="181"/>
        <v>78.08</v>
      </c>
      <c r="Q2914" t="s">
        <v>8318</v>
      </c>
      <c r="R2914" t="s">
        <v>8319</v>
      </c>
      <c r="S2914" s="13">
        <f t="shared" si="182"/>
        <v>42384.131643518514</v>
      </c>
      <c r="T2914" s="13">
        <f t="shared" si="183"/>
        <v>42354.131643518514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8">
        <f t="shared" si="180"/>
        <v>2.0000000000000001E-4</v>
      </c>
      <c r="P2915">
        <f t="shared" si="181"/>
        <v>1</v>
      </c>
      <c r="Q2915" t="s">
        <v>8318</v>
      </c>
      <c r="R2915" t="s">
        <v>8319</v>
      </c>
      <c r="S2915" s="13">
        <f t="shared" si="182"/>
        <v>41888.922905092593</v>
      </c>
      <c r="T2915" s="13">
        <f t="shared" si="183"/>
        <v>41828.922905092593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8">
        <f t="shared" si="180"/>
        <v>4.0000000000000003E-5</v>
      </c>
      <c r="P2916">
        <f t="shared" si="181"/>
        <v>1</v>
      </c>
      <c r="Q2916" t="s">
        <v>8318</v>
      </c>
      <c r="R2916" t="s">
        <v>8319</v>
      </c>
      <c r="S2916" s="13">
        <f t="shared" si="182"/>
        <v>42077.865671296298</v>
      </c>
      <c r="T2916" s="13">
        <f t="shared" si="183"/>
        <v>42017.907337962963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8">
        <f t="shared" si="180"/>
        <v>0.61099999999999999</v>
      </c>
      <c r="P2917">
        <f t="shared" si="181"/>
        <v>203.67</v>
      </c>
      <c r="Q2917" t="s">
        <v>8318</v>
      </c>
      <c r="R2917" t="s">
        <v>8319</v>
      </c>
      <c r="S2917" s="13">
        <f t="shared" si="182"/>
        <v>42445.356365740736</v>
      </c>
      <c r="T2917" s="13">
        <f t="shared" si="183"/>
        <v>42415.398032407407</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8">
        <f t="shared" si="180"/>
        <v>7.8378378378378383E-2</v>
      </c>
      <c r="P2918">
        <f t="shared" si="181"/>
        <v>20.71</v>
      </c>
      <c r="Q2918" t="s">
        <v>8318</v>
      </c>
      <c r="R2918" t="s">
        <v>8319</v>
      </c>
      <c r="S2918" s="13">
        <f t="shared" si="182"/>
        <v>41778.476724537039</v>
      </c>
      <c r="T2918" s="13">
        <f t="shared" si="183"/>
        <v>41755.476724537039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8">
        <f t="shared" si="180"/>
        <v>0.2185</v>
      </c>
      <c r="P2919">
        <f t="shared" si="181"/>
        <v>48.56</v>
      </c>
      <c r="Q2919" t="s">
        <v>8318</v>
      </c>
      <c r="R2919" t="s">
        <v>8319</v>
      </c>
      <c r="S2919" s="13">
        <f t="shared" si="182"/>
        <v>42263.234340277777</v>
      </c>
      <c r="T2919" s="13">
        <f t="shared" si="183"/>
        <v>42245.234340277777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8">
        <f t="shared" si="180"/>
        <v>0.27239999999999998</v>
      </c>
      <c r="P2920">
        <f t="shared" si="181"/>
        <v>68.099999999999994</v>
      </c>
      <c r="Q2920" t="s">
        <v>8318</v>
      </c>
      <c r="R2920" t="s">
        <v>8319</v>
      </c>
      <c r="S2920" s="13">
        <f t="shared" si="182"/>
        <v>42306.629710648151</v>
      </c>
      <c r="T2920" s="13">
        <f t="shared" si="183"/>
        <v>42278.629710648151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8">
        <f t="shared" si="180"/>
        <v>8.5000000000000006E-2</v>
      </c>
      <c r="P2921">
        <f t="shared" si="181"/>
        <v>8.5</v>
      </c>
      <c r="Q2921" t="s">
        <v>8318</v>
      </c>
      <c r="R2921" t="s">
        <v>8319</v>
      </c>
      <c r="S2921" s="13">
        <f t="shared" si="182"/>
        <v>41856.61954861111</v>
      </c>
      <c r="T2921" s="13">
        <f t="shared" si="183"/>
        <v>41826.61954861111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8">
        <f t="shared" si="180"/>
        <v>0.26840000000000003</v>
      </c>
      <c r="P2922">
        <f t="shared" si="181"/>
        <v>51.62</v>
      </c>
      <c r="Q2922" t="s">
        <v>8318</v>
      </c>
      <c r="R2922" t="s">
        <v>8319</v>
      </c>
      <c r="S2922" s="13">
        <f t="shared" si="182"/>
        <v>42088.750810185185</v>
      </c>
      <c r="T2922" s="13">
        <f t="shared" si="183"/>
        <v>42058.792476851857</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8">
        <f t="shared" si="180"/>
        <v>1.29</v>
      </c>
      <c r="P2923">
        <f t="shared" si="181"/>
        <v>43</v>
      </c>
      <c r="Q2923" t="s">
        <v>8318</v>
      </c>
      <c r="R2923" t="s">
        <v>8360</v>
      </c>
      <c r="S2923" s="13">
        <f t="shared" si="182"/>
        <v>41907.886620370373</v>
      </c>
      <c r="T2923" s="13">
        <f t="shared" si="183"/>
        <v>41877.886620370373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8">
        <f t="shared" si="180"/>
        <v>1</v>
      </c>
      <c r="P2924">
        <f t="shared" si="181"/>
        <v>83.33</v>
      </c>
      <c r="Q2924" t="s">
        <v>8318</v>
      </c>
      <c r="R2924" t="s">
        <v>8360</v>
      </c>
      <c r="S2924" s="13">
        <f t="shared" si="182"/>
        <v>42142.874155092592</v>
      </c>
      <c r="T2924" s="13">
        <f t="shared" si="183"/>
        <v>42097.874155092592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8">
        <f t="shared" si="180"/>
        <v>1</v>
      </c>
      <c r="P2925">
        <f t="shared" si="181"/>
        <v>30</v>
      </c>
      <c r="Q2925" t="s">
        <v>8318</v>
      </c>
      <c r="R2925" t="s">
        <v>8360</v>
      </c>
      <c r="S2925" s="13">
        <f t="shared" si="182"/>
        <v>42028.125</v>
      </c>
      <c r="T2925" s="13">
        <f t="shared" si="183"/>
        <v>42013.15253472222</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8">
        <f t="shared" si="180"/>
        <v>1.032</v>
      </c>
      <c r="P2926">
        <f t="shared" si="181"/>
        <v>175.51</v>
      </c>
      <c r="Q2926" t="s">
        <v>8318</v>
      </c>
      <c r="R2926" t="s">
        <v>8360</v>
      </c>
      <c r="S2926" s="13">
        <f t="shared" si="182"/>
        <v>42133.165972222225</v>
      </c>
      <c r="T2926" s="13">
        <f t="shared" si="183"/>
        <v>42103.556828703702</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8">
        <f t="shared" si="180"/>
        <v>1.0244597777777777</v>
      </c>
      <c r="P2927">
        <f t="shared" si="181"/>
        <v>231.66</v>
      </c>
      <c r="Q2927" t="s">
        <v>8318</v>
      </c>
      <c r="R2927" t="s">
        <v>8360</v>
      </c>
      <c r="S2927" s="13">
        <f t="shared" si="182"/>
        <v>41893.584120370368</v>
      </c>
      <c r="T2927" s="13">
        <f t="shared" si="183"/>
        <v>41863.584120370368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8">
        <f t="shared" si="180"/>
        <v>1.25</v>
      </c>
      <c r="P2928">
        <f t="shared" si="181"/>
        <v>75</v>
      </c>
      <c r="Q2928" t="s">
        <v>8318</v>
      </c>
      <c r="R2928" t="s">
        <v>8360</v>
      </c>
      <c r="S2928" s="13">
        <f t="shared" si="182"/>
        <v>42058.765960648147</v>
      </c>
      <c r="T2928" s="13">
        <f t="shared" si="183"/>
        <v>42044.765960648147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8">
        <f t="shared" si="180"/>
        <v>1.3083333333333333</v>
      </c>
      <c r="P2929">
        <f t="shared" si="181"/>
        <v>112.14</v>
      </c>
      <c r="Q2929" t="s">
        <v>8318</v>
      </c>
      <c r="R2929" t="s">
        <v>8360</v>
      </c>
      <c r="S2929" s="13">
        <f t="shared" si="182"/>
        <v>41835.208333333336</v>
      </c>
      <c r="T2929" s="13">
        <f t="shared" si="183"/>
        <v>41806.669317129628</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8">
        <f t="shared" si="180"/>
        <v>1</v>
      </c>
      <c r="P2930">
        <f t="shared" si="181"/>
        <v>41.67</v>
      </c>
      <c r="Q2930" t="s">
        <v>8318</v>
      </c>
      <c r="R2930" t="s">
        <v>8360</v>
      </c>
      <c r="S2930" s="13">
        <f t="shared" si="182"/>
        <v>42433.998217592598</v>
      </c>
      <c r="T2930" s="13">
        <f t="shared" si="183"/>
        <v>42403.998217592598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8">
        <f t="shared" si="180"/>
        <v>1.02069375</v>
      </c>
      <c r="P2931">
        <f t="shared" si="181"/>
        <v>255.17</v>
      </c>
      <c r="Q2931" t="s">
        <v>8318</v>
      </c>
      <c r="R2931" t="s">
        <v>8360</v>
      </c>
      <c r="S2931" s="13">
        <f t="shared" si="182"/>
        <v>41784.564328703702</v>
      </c>
      <c r="T2931" s="13">
        <f t="shared" si="183"/>
        <v>41754.564328703702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8">
        <f t="shared" si="180"/>
        <v>1.0092000000000001</v>
      </c>
      <c r="P2932">
        <f t="shared" si="181"/>
        <v>162.77000000000001</v>
      </c>
      <c r="Q2932" t="s">
        <v>8318</v>
      </c>
      <c r="R2932" t="s">
        <v>8360</v>
      </c>
      <c r="S2932" s="13">
        <f t="shared" si="182"/>
        <v>42131.584074074075</v>
      </c>
      <c r="T2932" s="13">
        <f t="shared" si="183"/>
        <v>42101.584074074075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8">
        <f t="shared" si="180"/>
        <v>1.06</v>
      </c>
      <c r="P2933">
        <f t="shared" si="181"/>
        <v>88.33</v>
      </c>
      <c r="Q2933" t="s">
        <v>8318</v>
      </c>
      <c r="R2933" t="s">
        <v>8360</v>
      </c>
      <c r="S2933" s="13">
        <f t="shared" si="182"/>
        <v>41897.255555555559</v>
      </c>
      <c r="T2933" s="13">
        <f t="shared" si="183"/>
        <v>41872.291238425925</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8">
        <f t="shared" si="180"/>
        <v>1.0509677419354839</v>
      </c>
      <c r="P2934">
        <f t="shared" si="181"/>
        <v>85.74</v>
      </c>
      <c r="Q2934" t="s">
        <v>8318</v>
      </c>
      <c r="R2934" t="s">
        <v>8360</v>
      </c>
      <c r="S2934" s="13">
        <f t="shared" si="182"/>
        <v>42056.458333333328</v>
      </c>
      <c r="T2934" s="13">
        <f t="shared" si="183"/>
        <v>42025.164780092593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8">
        <f t="shared" si="180"/>
        <v>1.0276000000000001</v>
      </c>
      <c r="P2935">
        <f t="shared" si="181"/>
        <v>47.57</v>
      </c>
      <c r="Q2935" t="s">
        <v>8318</v>
      </c>
      <c r="R2935" t="s">
        <v>8360</v>
      </c>
      <c r="S2935" s="13">
        <f t="shared" si="182"/>
        <v>42525.956631944442</v>
      </c>
      <c r="T2935" s="13">
        <f t="shared" si="183"/>
        <v>42495.956631944442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8">
        <f t="shared" si="180"/>
        <v>1.08</v>
      </c>
      <c r="P2936">
        <f t="shared" si="181"/>
        <v>72.97</v>
      </c>
      <c r="Q2936" t="s">
        <v>8318</v>
      </c>
      <c r="R2936" t="s">
        <v>8360</v>
      </c>
      <c r="S2936" s="13">
        <f t="shared" si="182"/>
        <v>41805.636157407411</v>
      </c>
      <c r="T2936" s="13">
        <f t="shared" si="183"/>
        <v>41775.636157407411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8">
        <f t="shared" si="180"/>
        <v>1.0088571428571429</v>
      </c>
      <c r="P2937">
        <f t="shared" si="181"/>
        <v>90.54</v>
      </c>
      <c r="Q2937" t="s">
        <v>8318</v>
      </c>
      <c r="R2937" t="s">
        <v>8360</v>
      </c>
      <c r="S2937" s="13">
        <f t="shared" si="182"/>
        <v>42611.708333333328</v>
      </c>
      <c r="T2937" s="13">
        <f t="shared" si="183"/>
        <v>42553.583425925928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8">
        <f t="shared" si="180"/>
        <v>1.28</v>
      </c>
      <c r="P2938">
        <f t="shared" si="181"/>
        <v>37.65</v>
      </c>
      <c r="Q2938" t="s">
        <v>8318</v>
      </c>
      <c r="R2938" t="s">
        <v>8360</v>
      </c>
      <c r="S2938" s="13">
        <f t="shared" si="182"/>
        <v>41925.207638888889</v>
      </c>
      <c r="T2938" s="13">
        <f t="shared" si="183"/>
        <v>41912.650729166664</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8">
        <f t="shared" si="180"/>
        <v>1.3333333333333333</v>
      </c>
      <c r="P2939">
        <f t="shared" si="181"/>
        <v>36.36</v>
      </c>
      <c r="Q2939" t="s">
        <v>8318</v>
      </c>
      <c r="R2939" t="s">
        <v>8360</v>
      </c>
      <c r="S2939" s="13">
        <f t="shared" si="182"/>
        <v>41833.457326388889</v>
      </c>
      <c r="T2939" s="13">
        <f t="shared" si="183"/>
        <v>41803.457326388889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8">
        <f t="shared" si="180"/>
        <v>1.0137499999999999</v>
      </c>
      <c r="P2940">
        <f t="shared" si="181"/>
        <v>126.72</v>
      </c>
      <c r="Q2940" t="s">
        <v>8318</v>
      </c>
      <c r="R2940" t="s">
        <v>8360</v>
      </c>
      <c r="S2940" s="13">
        <f t="shared" si="182"/>
        <v>42034.703865740739</v>
      </c>
      <c r="T2940" s="13">
        <f t="shared" si="183"/>
        <v>42004.703865740739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8">
        <f t="shared" si="180"/>
        <v>1.0287500000000001</v>
      </c>
      <c r="P2941">
        <f t="shared" si="181"/>
        <v>329.2</v>
      </c>
      <c r="Q2941" t="s">
        <v>8318</v>
      </c>
      <c r="R2941" t="s">
        <v>8360</v>
      </c>
      <c r="S2941" s="13">
        <f t="shared" si="182"/>
        <v>41879.041666666664</v>
      </c>
      <c r="T2941" s="13">
        <f t="shared" si="183"/>
        <v>41845.809166666666</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8">
        <f t="shared" si="180"/>
        <v>1.0724</v>
      </c>
      <c r="P2942">
        <f t="shared" si="181"/>
        <v>81.239999999999995</v>
      </c>
      <c r="Q2942" t="s">
        <v>8318</v>
      </c>
      <c r="R2942" t="s">
        <v>8360</v>
      </c>
      <c r="S2942" s="13">
        <f t="shared" si="182"/>
        <v>42022.773356481484</v>
      </c>
      <c r="T2942" s="13">
        <f t="shared" si="183"/>
        <v>41982.773356481484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8">
        <f t="shared" si="180"/>
        <v>4.0000000000000003E-5</v>
      </c>
      <c r="P2943">
        <f t="shared" si="181"/>
        <v>1</v>
      </c>
      <c r="Q2943" t="s">
        <v>8318</v>
      </c>
      <c r="R2943" t="s">
        <v>8358</v>
      </c>
      <c r="S2943" s="13">
        <f t="shared" si="182"/>
        <v>42064.960127314815</v>
      </c>
      <c r="T2943" s="13">
        <f t="shared" si="183"/>
        <v>42034.960127314815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8">
        <f t="shared" si="180"/>
        <v>0.20424999999999999</v>
      </c>
      <c r="P2944">
        <f t="shared" si="181"/>
        <v>202.23</v>
      </c>
      <c r="Q2944" t="s">
        <v>8318</v>
      </c>
      <c r="R2944" t="s">
        <v>8358</v>
      </c>
      <c r="S2944" s="13">
        <f t="shared" si="182"/>
        <v>42354.845833333333</v>
      </c>
      <c r="T2944" s="13">
        <f t="shared" si="183"/>
        <v>42334.803923611107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8">
        <f t="shared" si="180"/>
        <v>0</v>
      </c>
      <c r="P2945" t="e">
        <f t="shared" si="181"/>
        <v>#DIV/0!</v>
      </c>
      <c r="Q2945" t="s">
        <v>8318</v>
      </c>
      <c r="R2945" t="s">
        <v>8358</v>
      </c>
      <c r="S2945" s="13">
        <f t="shared" si="182"/>
        <v>42107.129398148143</v>
      </c>
      <c r="T2945" s="13">
        <f t="shared" si="183"/>
        <v>42077.129398148143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8">
        <f t="shared" si="180"/>
        <v>0.01</v>
      </c>
      <c r="P2946">
        <f t="shared" si="181"/>
        <v>100</v>
      </c>
      <c r="Q2946" t="s">
        <v>8318</v>
      </c>
      <c r="R2946" t="s">
        <v>8358</v>
      </c>
      <c r="S2946" s="13">
        <f t="shared" si="182"/>
        <v>42162.9143287037</v>
      </c>
      <c r="T2946" s="13">
        <f t="shared" si="183"/>
        <v>42132.9143287037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8">
        <f t="shared" ref="O2947:O3010" si="184">E2947/D2947</f>
        <v>0</v>
      </c>
      <c r="P2947" t="e">
        <f t="shared" ref="P2947:P3010" si="185">ROUND((E2947/L2947),2)</f>
        <v>#DIV/0!</v>
      </c>
      <c r="Q2947" t="s">
        <v>8318</v>
      </c>
      <c r="R2947" t="s">
        <v>8358</v>
      </c>
      <c r="S2947" s="13">
        <f t="shared" ref="S2947:S3010" si="186">(((I2947/60)/60)/24)+DATE(1970,1,1)</f>
        <v>42148.139583333337</v>
      </c>
      <c r="T2947" s="13">
        <f t="shared" ref="T2947:T3010" si="187">(((J2947/60)/60)/24)+DATE(1970,1,1)</f>
        <v>42118.139583333337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8">
        <f t="shared" si="184"/>
        <v>1E-3</v>
      </c>
      <c r="P2948">
        <f t="shared" si="185"/>
        <v>1</v>
      </c>
      <c r="Q2948" t="s">
        <v>8318</v>
      </c>
      <c r="R2948" t="s">
        <v>8358</v>
      </c>
      <c r="S2948" s="13">
        <f t="shared" si="186"/>
        <v>42597.531157407408</v>
      </c>
      <c r="T2948" s="13">
        <f t="shared" si="187"/>
        <v>42567.531157407408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8">
        <f t="shared" si="184"/>
        <v>4.2880000000000001E-2</v>
      </c>
      <c r="P2949">
        <f t="shared" si="185"/>
        <v>82.46</v>
      </c>
      <c r="Q2949" t="s">
        <v>8318</v>
      </c>
      <c r="R2949" t="s">
        <v>8358</v>
      </c>
      <c r="S2949" s="13">
        <f t="shared" si="186"/>
        <v>42698.715972222228</v>
      </c>
      <c r="T2949" s="13">
        <f t="shared" si="187"/>
        <v>42649.562118055561</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8">
        <f t="shared" si="184"/>
        <v>4.8000000000000001E-5</v>
      </c>
      <c r="P2950">
        <f t="shared" si="185"/>
        <v>2.67</v>
      </c>
      <c r="Q2950" t="s">
        <v>8318</v>
      </c>
      <c r="R2950" t="s">
        <v>8358</v>
      </c>
      <c r="S2950" s="13">
        <f t="shared" si="186"/>
        <v>42157.649224537032</v>
      </c>
      <c r="T2950" s="13">
        <f t="shared" si="187"/>
        <v>42097.649224537032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8">
        <f t="shared" si="184"/>
        <v>2.5000000000000001E-2</v>
      </c>
      <c r="P2951">
        <f t="shared" si="185"/>
        <v>12.5</v>
      </c>
      <c r="Q2951" t="s">
        <v>8318</v>
      </c>
      <c r="R2951" t="s">
        <v>8358</v>
      </c>
      <c r="S2951" s="13">
        <f t="shared" si="186"/>
        <v>42327.864780092597</v>
      </c>
      <c r="T2951" s="13">
        <f t="shared" si="187"/>
        <v>42297.823113425926</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8">
        <f t="shared" si="184"/>
        <v>0</v>
      </c>
      <c r="P2952" t="e">
        <f t="shared" si="185"/>
        <v>#DIV/0!</v>
      </c>
      <c r="Q2952" t="s">
        <v>8318</v>
      </c>
      <c r="R2952" t="s">
        <v>8358</v>
      </c>
      <c r="S2952" s="13">
        <f t="shared" si="186"/>
        <v>42392.36518518519</v>
      </c>
      <c r="T2952" s="13">
        <f t="shared" si="187"/>
        <v>42362.36518518519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8">
        <f t="shared" si="184"/>
        <v>2.1919999999999999E-2</v>
      </c>
      <c r="P2953">
        <f t="shared" si="185"/>
        <v>18.899999999999999</v>
      </c>
      <c r="Q2953" t="s">
        <v>8318</v>
      </c>
      <c r="R2953" t="s">
        <v>8358</v>
      </c>
      <c r="S2953" s="13">
        <f t="shared" si="186"/>
        <v>41917.802928240737</v>
      </c>
      <c r="T2953" s="13">
        <f t="shared" si="187"/>
        <v>41872.802928240737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8">
        <f t="shared" si="184"/>
        <v>8.0250000000000002E-2</v>
      </c>
      <c r="P2954">
        <f t="shared" si="185"/>
        <v>200.63</v>
      </c>
      <c r="Q2954" t="s">
        <v>8318</v>
      </c>
      <c r="R2954" t="s">
        <v>8358</v>
      </c>
      <c r="S2954" s="13">
        <f t="shared" si="186"/>
        <v>42660.166666666672</v>
      </c>
      <c r="T2954" s="13">
        <f t="shared" si="187"/>
        <v>42628.690266203703</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8">
        <f t="shared" si="184"/>
        <v>1.5125E-3</v>
      </c>
      <c r="P2955">
        <f t="shared" si="185"/>
        <v>201.67</v>
      </c>
      <c r="Q2955" t="s">
        <v>8318</v>
      </c>
      <c r="R2955" t="s">
        <v>8358</v>
      </c>
      <c r="S2955" s="13">
        <f t="shared" si="186"/>
        <v>42285.791909722218</v>
      </c>
      <c r="T2955" s="13">
        <f t="shared" si="187"/>
        <v>42255.791909722218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8">
        <f t="shared" si="184"/>
        <v>0</v>
      </c>
      <c r="P2956" t="e">
        <f t="shared" si="185"/>
        <v>#DIV/0!</v>
      </c>
      <c r="Q2956" t="s">
        <v>8318</v>
      </c>
      <c r="R2956" t="s">
        <v>8358</v>
      </c>
      <c r="S2956" s="13">
        <f t="shared" si="186"/>
        <v>42810.541701388895</v>
      </c>
      <c r="T2956" s="13">
        <f t="shared" si="187"/>
        <v>42790.583368055552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8">
        <f t="shared" si="184"/>
        <v>0.59583333333333333</v>
      </c>
      <c r="P2957">
        <f t="shared" si="185"/>
        <v>65</v>
      </c>
      <c r="Q2957" t="s">
        <v>8318</v>
      </c>
      <c r="R2957" t="s">
        <v>8358</v>
      </c>
      <c r="S2957" s="13">
        <f t="shared" si="186"/>
        <v>42171.741307870368</v>
      </c>
      <c r="T2957" s="13">
        <f t="shared" si="187"/>
        <v>42141.741307870368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8">
        <f t="shared" si="184"/>
        <v>0.16734177215189874</v>
      </c>
      <c r="P2958">
        <f t="shared" si="185"/>
        <v>66.099999999999994</v>
      </c>
      <c r="Q2958" t="s">
        <v>8318</v>
      </c>
      <c r="R2958" t="s">
        <v>8358</v>
      </c>
      <c r="S2958" s="13">
        <f t="shared" si="186"/>
        <v>42494.958912037036</v>
      </c>
      <c r="T2958" s="13">
        <f t="shared" si="187"/>
        <v>42464.958912037036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8">
        <f t="shared" si="184"/>
        <v>1.8666666666666668E-2</v>
      </c>
      <c r="P2959">
        <f t="shared" si="185"/>
        <v>93.33</v>
      </c>
      <c r="Q2959" t="s">
        <v>8318</v>
      </c>
      <c r="R2959" t="s">
        <v>8358</v>
      </c>
      <c r="S2959" s="13">
        <f t="shared" si="186"/>
        <v>42090.969583333332</v>
      </c>
      <c r="T2959" s="13">
        <f t="shared" si="187"/>
        <v>42031.011249999996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8">
        <f t="shared" si="184"/>
        <v>0</v>
      </c>
      <c r="P2960" t="e">
        <f t="shared" si="185"/>
        <v>#DIV/0!</v>
      </c>
      <c r="Q2960" t="s">
        <v>8318</v>
      </c>
      <c r="R2960" t="s">
        <v>8358</v>
      </c>
      <c r="S2960" s="13">
        <f t="shared" si="186"/>
        <v>42498.73746527778</v>
      </c>
      <c r="T2960" s="13">
        <f t="shared" si="187"/>
        <v>42438.779131944444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8">
        <f t="shared" si="184"/>
        <v>0</v>
      </c>
      <c r="P2961" t="e">
        <f t="shared" si="185"/>
        <v>#DIV/0!</v>
      </c>
      <c r="Q2961" t="s">
        <v>8318</v>
      </c>
      <c r="R2961" t="s">
        <v>8358</v>
      </c>
      <c r="S2961" s="13">
        <f t="shared" si="186"/>
        <v>42528.008391203708</v>
      </c>
      <c r="T2961" s="13">
        <f t="shared" si="187"/>
        <v>42498.008391203708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8">
        <f t="shared" si="184"/>
        <v>0</v>
      </c>
      <c r="P2962" t="e">
        <f t="shared" si="185"/>
        <v>#DIV/0!</v>
      </c>
      <c r="Q2962" t="s">
        <v>8318</v>
      </c>
      <c r="R2962" t="s">
        <v>8358</v>
      </c>
      <c r="S2962" s="13">
        <f t="shared" si="186"/>
        <v>41893.757210648146</v>
      </c>
      <c r="T2962" s="13">
        <f t="shared" si="187"/>
        <v>41863.757210648146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8">
        <f t="shared" si="184"/>
        <v>1.0962000000000001</v>
      </c>
      <c r="P2963">
        <f t="shared" si="185"/>
        <v>50.75</v>
      </c>
      <c r="Q2963" t="s">
        <v>8318</v>
      </c>
      <c r="R2963" t="s">
        <v>8319</v>
      </c>
      <c r="S2963" s="13">
        <f t="shared" si="186"/>
        <v>42089.166666666672</v>
      </c>
      <c r="T2963" s="13">
        <f t="shared" si="187"/>
        <v>42061.212488425925</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8">
        <f t="shared" si="184"/>
        <v>1.218</v>
      </c>
      <c r="P2964">
        <f t="shared" si="185"/>
        <v>60.9</v>
      </c>
      <c r="Q2964" t="s">
        <v>8318</v>
      </c>
      <c r="R2964" t="s">
        <v>8319</v>
      </c>
      <c r="S2964" s="13">
        <f t="shared" si="186"/>
        <v>42064.290972222225</v>
      </c>
      <c r="T2964" s="13">
        <f t="shared" si="187"/>
        <v>42036.24428240741</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8">
        <f t="shared" si="184"/>
        <v>1.0685</v>
      </c>
      <c r="P2965">
        <f t="shared" si="185"/>
        <v>109.03</v>
      </c>
      <c r="Q2965" t="s">
        <v>8318</v>
      </c>
      <c r="R2965" t="s">
        <v>8319</v>
      </c>
      <c r="S2965" s="13">
        <f t="shared" si="186"/>
        <v>42187.470185185186</v>
      </c>
      <c r="T2965" s="13">
        <f t="shared" si="187"/>
        <v>42157.470185185186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8">
        <f t="shared" si="184"/>
        <v>1.0071379999999999</v>
      </c>
      <c r="P2966">
        <f t="shared" si="185"/>
        <v>25.69</v>
      </c>
      <c r="Q2966" t="s">
        <v>8318</v>
      </c>
      <c r="R2966" t="s">
        <v>8319</v>
      </c>
      <c r="S2966" s="13">
        <f t="shared" si="186"/>
        <v>41857.897222222222</v>
      </c>
      <c r="T2966" s="13">
        <f t="shared" si="187"/>
        <v>41827.909942129627</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8">
        <f t="shared" si="184"/>
        <v>1.0900000000000001</v>
      </c>
      <c r="P2967">
        <f t="shared" si="185"/>
        <v>41.92</v>
      </c>
      <c r="Q2967" t="s">
        <v>8318</v>
      </c>
      <c r="R2967" t="s">
        <v>8319</v>
      </c>
      <c r="S2967" s="13">
        <f t="shared" si="186"/>
        <v>42192.729548611111</v>
      </c>
      <c r="T2967" s="13">
        <f t="shared" si="187"/>
        <v>42162.729548611111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8">
        <f t="shared" si="184"/>
        <v>1.1363000000000001</v>
      </c>
      <c r="P2968">
        <f t="shared" si="185"/>
        <v>88.77</v>
      </c>
      <c r="Q2968" t="s">
        <v>8318</v>
      </c>
      <c r="R2968" t="s">
        <v>8319</v>
      </c>
      <c r="S2968" s="13">
        <f t="shared" si="186"/>
        <v>42263.738564814819</v>
      </c>
      <c r="T2968" s="13">
        <f t="shared" si="187"/>
        <v>42233.738564814819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8">
        <f t="shared" si="184"/>
        <v>1.1392</v>
      </c>
      <c r="P2969">
        <f t="shared" si="185"/>
        <v>80.23</v>
      </c>
      <c r="Q2969" t="s">
        <v>8318</v>
      </c>
      <c r="R2969" t="s">
        <v>8319</v>
      </c>
      <c r="S2969" s="13">
        <f t="shared" si="186"/>
        <v>42072.156157407408</v>
      </c>
      <c r="T2969" s="13">
        <f t="shared" si="187"/>
        <v>42042.197824074072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8">
        <f t="shared" si="184"/>
        <v>1.06</v>
      </c>
      <c r="P2970">
        <f t="shared" si="185"/>
        <v>78.94</v>
      </c>
      <c r="Q2970" t="s">
        <v>8318</v>
      </c>
      <c r="R2970" t="s">
        <v>8319</v>
      </c>
      <c r="S2970" s="13">
        <f t="shared" si="186"/>
        <v>42599.165972222225</v>
      </c>
      <c r="T2970" s="13">
        <f t="shared" si="187"/>
        <v>42585.523842592593</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8">
        <f t="shared" si="184"/>
        <v>1.625</v>
      </c>
      <c r="P2971">
        <f t="shared" si="185"/>
        <v>95.59</v>
      </c>
      <c r="Q2971" t="s">
        <v>8318</v>
      </c>
      <c r="R2971" t="s">
        <v>8319</v>
      </c>
      <c r="S2971" s="13">
        <f t="shared" si="186"/>
        <v>42127.952083333337</v>
      </c>
      <c r="T2971" s="13">
        <f t="shared" si="187"/>
        <v>42097.786493055552</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8">
        <f t="shared" si="184"/>
        <v>1.06</v>
      </c>
      <c r="P2972">
        <f t="shared" si="185"/>
        <v>69.89</v>
      </c>
      <c r="Q2972" t="s">
        <v>8318</v>
      </c>
      <c r="R2972" t="s">
        <v>8319</v>
      </c>
      <c r="S2972" s="13">
        <f t="shared" si="186"/>
        <v>41838.669571759259</v>
      </c>
      <c r="T2972" s="13">
        <f t="shared" si="187"/>
        <v>41808.669571759259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8">
        <f t="shared" si="184"/>
        <v>1.0015624999999999</v>
      </c>
      <c r="P2973">
        <f t="shared" si="185"/>
        <v>74.53</v>
      </c>
      <c r="Q2973" t="s">
        <v>8318</v>
      </c>
      <c r="R2973" t="s">
        <v>8319</v>
      </c>
      <c r="S2973" s="13">
        <f t="shared" si="186"/>
        <v>41882.658310185187</v>
      </c>
      <c r="T2973" s="13">
        <f t="shared" si="187"/>
        <v>41852.658310185187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8">
        <f t="shared" si="184"/>
        <v>1.0535000000000001</v>
      </c>
      <c r="P2974">
        <f t="shared" si="185"/>
        <v>123.94</v>
      </c>
      <c r="Q2974" t="s">
        <v>8318</v>
      </c>
      <c r="R2974" t="s">
        <v>8319</v>
      </c>
      <c r="S2974" s="13">
        <f t="shared" si="186"/>
        <v>42709.041666666672</v>
      </c>
      <c r="T2974" s="13">
        <f t="shared" si="187"/>
        <v>42694.110185185185</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8">
        <f t="shared" si="184"/>
        <v>1.748</v>
      </c>
      <c r="P2975">
        <f t="shared" si="185"/>
        <v>264.85000000000002</v>
      </c>
      <c r="Q2975" t="s">
        <v>8318</v>
      </c>
      <c r="R2975" t="s">
        <v>8319</v>
      </c>
      <c r="S2975" s="13">
        <f t="shared" si="186"/>
        <v>42370.166666666672</v>
      </c>
      <c r="T2975" s="13">
        <f t="shared" si="187"/>
        <v>42341.818379629629</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8">
        <f t="shared" si="184"/>
        <v>1.02</v>
      </c>
      <c r="P2976">
        <f t="shared" si="185"/>
        <v>58.62</v>
      </c>
      <c r="Q2976" t="s">
        <v>8318</v>
      </c>
      <c r="R2976" t="s">
        <v>8319</v>
      </c>
      <c r="S2976" s="13">
        <f t="shared" si="186"/>
        <v>41908.065972222219</v>
      </c>
      <c r="T2976" s="13">
        <f t="shared" si="187"/>
        <v>41880.061006944445</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8">
        <f t="shared" si="184"/>
        <v>1.00125</v>
      </c>
      <c r="P2977">
        <f t="shared" si="185"/>
        <v>70.88</v>
      </c>
      <c r="Q2977" t="s">
        <v>8318</v>
      </c>
      <c r="R2977" t="s">
        <v>8319</v>
      </c>
      <c r="S2977" s="13">
        <f t="shared" si="186"/>
        <v>41970.125</v>
      </c>
      <c r="T2977" s="13">
        <f t="shared" si="187"/>
        <v>41941.683865740742</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8">
        <f t="shared" si="184"/>
        <v>1.7142857142857142</v>
      </c>
      <c r="P2978">
        <f t="shared" si="185"/>
        <v>8.57</v>
      </c>
      <c r="Q2978" t="s">
        <v>8318</v>
      </c>
      <c r="R2978" t="s">
        <v>8319</v>
      </c>
      <c r="S2978" s="13">
        <f t="shared" si="186"/>
        <v>42442.5</v>
      </c>
      <c r="T2978" s="13">
        <f t="shared" si="187"/>
        <v>42425.730671296296</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8">
        <f t="shared" si="184"/>
        <v>1.1356666666666666</v>
      </c>
      <c r="P2979">
        <f t="shared" si="185"/>
        <v>113.57</v>
      </c>
      <c r="Q2979" t="s">
        <v>8318</v>
      </c>
      <c r="R2979" t="s">
        <v>8319</v>
      </c>
      <c r="S2979" s="13">
        <f t="shared" si="186"/>
        <v>42086.093055555553</v>
      </c>
      <c r="T2979" s="13">
        <f t="shared" si="187"/>
        <v>42026.88118055556</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8">
        <f t="shared" si="184"/>
        <v>1.2946666666666666</v>
      </c>
      <c r="P2980">
        <f t="shared" si="185"/>
        <v>60.69</v>
      </c>
      <c r="Q2980" t="s">
        <v>8318</v>
      </c>
      <c r="R2980" t="s">
        <v>8319</v>
      </c>
      <c r="S2980" s="13">
        <f t="shared" si="186"/>
        <v>41932.249305555553</v>
      </c>
      <c r="T2980" s="13">
        <f t="shared" si="187"/>
        <v>41922.640590277777</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8">
        <f t="shared" si="184"/>
        <v>1.014</v>
      </c>
      <c r="P2981">
        <f t="shared" si="185"/>
        <v>110.22</v>
      </c>
      <c r="Q2981" t="s">
        <v>8318</v>
      </c>
      <c r="R2981" t="s">
        <v>8319</v>
      </c>
      <c r="S2981" s="13">
        <f t="shared" si="186"/>
        <v>42010.25</v>
      </c>
      <c r="T2981" s="13">
        <f t="shared" si="187"/>
        <v>41993.824340277773</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8">
        <f t="shared" si="184"/>
        <v>1.0916666666666666</v>
      </c>
      <c r="P2982">
        <f t="shared" si="185"/>
        <v>136.46</v>
      </c>
      <c r="Q2982" t="s">
        <v>8318</v>
      </c>
      <c r="R2982" t="s">
        <v>8319</v>
      </c>
      <c r="S2982" s="13">
        <f t="shared" si="186"/>
        <v>42240.083333333328</v>
      </c>
      <c r="T2982" s="13">
        <f t="shared" si="187"/>
        <v>42219.915856481486</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8">
        <f t="shared" si="184"/>
        <v>1.28925</v>
      </c>
      <c r="P2983">
        <f t="shared" si="185"/>
        <v>53.16</v>
      </c>
      <c r="Q2983" t="s">
        <v>8318</v>
      </c>
      <c r="R2983" t="s">
        <v>8358</v>
      </c>
      <c r="S2983" s="13">
        <f t="shared" si="186"/>
        <v>42270.559675925921</v>
      </c>
      <c r="T2983" s="13">
        <f t="shared" si="187"/>
        <v>42225.559675925921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8">
        <f t="shared" si="184"/>
        <v>1.0206</v>
      </c>
      <c r="P2984">
        <f t="shared" si="185"/>
        <v>86.49</v>
      </c>
      <c r="Q2984" t="s">
        <v>8318</v>
      </c>
      <c r="R2984" t="s">
        <v>8358</v>
      </c>
      <c r="S2984" s="13">
        <f t="shared" si="186"/>
        <v>42411.686840277776</v>
      </c>
      <c r="T2984" s="13">
        <f t="shared" si="187"/>
        <v>42381.686840277776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8">
        <f t="shared" si="184"/>
        <v>1.465395775862069</v>
      </c>
      <c r="P2985">
        <f t="shared" si="185"/>
        <v>155.24</v>
      </c>
      <c r="Q2985" t="s">
        <v>8318</v>
      </c>
      <c r="R2985" t="s">
        <v>8358</v>
      </c>
      <c r="S2985" s="13">
        <f t="shared" si="186"/>
        <v>41954.674027777779</v>
      </c>
      <c r="T2985" s="13">
        <f t="shared" si="187"/>
        <v>41894.632361111115</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8">
        <f t="shared" si="184"/>
        <v>1.00352</v>
      </c>
      <c r="P2986">
        <f t="shared" si="185"/>
        <v>115.08</v>
      </c>
      <c r="Q2986" t="s">
        <v>8318</v>
      </c>
      <c r="R2986" t="s">
        <v>8358</v>
      </c>
      <c r="S2986" s="13">
        <f t="shared" si="186"/>
        <v>42606.278715277775</v>
      </c>
      <c r="T2986" s="13">
        <f t="shared" si="187"/>
        <v>42576.278715277775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8">
        <f t="shared" si="184"/>
        <v>1.2164999999999999</v>
      </c>
      <c r="P2987">
        <f t="shared" si="185"/>
        <v>109.59</v>
      </c>
      <c r="Q2987" t="s">
        <v>8318</v>
      </c>
      <c r="R2987" t="s">
        <v>8358</v>
      </c>
      <c r="S2987" s="13">
        <f t="shared" si="186"/>
        <v>42674.166666666672</v>
      </c>
      <c r="T2987" s="13">
        <f t="shared" si="187"/>
        <v>42654.973703703698</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8">
        <f t="shared" si="184"/>
        <v>1.0549999999999999</v>
      </c>
      <c r="P2988">
        <f t="shared" si="185"/>
        <v>45.21</v>
      </c>
      <c r="Q2988" t="s">
        <v>8318</v>
      </c>
      <c r="R2988" t="s">
        <v>8358</v>
      </c>
      <c r="S2988" s="13">
        <f t="shared" si="186"/>
        <v>42491.458402777775</v>
      </c>
      <c r="T2988" s="13">
        <f t="shared" si="187"/>
        <v>42431.500069444446</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8">
        <f t="shared" si="184"/>
        <v>1.1040080000000001</v>
      </c>
      <c r="P2989">
        <f t="shared" si="185"/>
        <v>104.15</v>
      </c>
      <c r="Q2989" t="s">
        <v>8318</v>
      </c>
      <c r="R2989" t="s">
        <v>8358</v>
      </c>
      <c r="S2989" s="13">
        <f t="shared" si="186"/>
        <v>42656</v>
      </c>
      <c r="T2989" s="13">
        <f t="shared" si="187"/>
        <v>42627.307303240741</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8">
        <f t="shared" si="184"/>
        <v>1</v>
      </c>
      <c r="P2990">
        <f t="shared" si="185"/>
        <v>35.71</v>
      </c>
      <c r="Q2990" t="s">
        <v>8318</v>
      </c>
      <c r="R2990" t="s">
        <v>8358</v>
      </c>
      <c r="S2990" s="13">
        <f t="shared" si="186"/>
        <v>42541.362048611118</v>
      </c>
      <c r="T2990" s="13">
        <f t="shared" si="187"/>
        <v>42511.362048611118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8">
        <f t="shared" si="184"/>
        <v>1.76535</v>
      </c>
      <c r="P2991">
        <f t="shared" si="185"/>
        <v>97</v>
      </c>
      <c r="Q2991" t="s">
        <v>8318</v>
      </c>
      <c r="R2991" t="s">
        <v>8358</v>
      </c>
      <c r="S2991" s="13">
        <f t="shared" si="186"/>
        <v>42359.207638888889</v>
      </c>
      <c r="T2991" s="13">
        <f t="shared" si="187"/>
        <v>42337.02039351852</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8">
        <f t="shared" si="184"/>
        <v>1</v>
      </c>
      <c r="P2992">
        <f t="shared" si="185"/>
        <v>370.37</v>
      </c>
      <c r="Q2992" t="s">
        <v>8318</v>
      </c>
      <c r="R2992" t="s">
        <v>8358</v>
      </c>
      <c r="S2992" s="13">
        <f t="shared" si="186"/>
        <v>42376.57430555555</v>
      </c>
      <c r="T2992" s="13">
        <f t="shared" si="187"/>
        <v>42341.57430555555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8">
        <f t="shared" si="184"/>
        <v>1.0329411764705883</v>
      </c>
      <c r="P2993">
        <f t="shared" si="185"/>
        <v>94.41</v>
      </c>
      <c r="Q2993" t="s">
        <v>8318</v>
      </c>
      <c r="R2993" t="s">
        <v>8358</v>
      </c>
      <c r="S2993" s="13">
        <f t="shared" si="186"/>
        <v>42762.837152777778</v>
      </c>
      <c r="T2993" s="13">
        <f t="shared" si="187"/>
        <v>42740.837152777778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8">
        <f t="shared" si="184"/>
        <v>1.0449999999999999</v>
      </c>
      <c r="P2994">
        <f t="shared" si="185"/>
        <v>48.98</v>
      </c>
      <c r="Q2994" t="s">
        <v>8318</v>
      </c>
      <c r="R2994" t="s">
        <v>8358</v>
      </c>
      <c r="S2994" s="13">
        <f t="shared" si="186"/>
        <v>42652.767476851848</v>
      </c>
      <c r="T2994" s="13">
        <f t="shared" si="187"/>
        <v>42622.767476851848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8">
        <f t="shared" si="184"/>
        <v>1.0029999999999999</v>
      </c>
      <c r="P2995">
        <f t="shared" si="185"/>
        <v>45.59</v>
      </c>
      <c r="Q2995" t="s">
        <v>8318</v>
      </c>
      <c r="R2995" t="s">
        <v>8358</v>
      </c>
      <c r="S2995" s="13">
        <f t="shared" si="186"/>
        <v>42420.838738425926</v>
      </c>
      <c r="T2995" s="13">
        <f t="shared" si="187"/>
        <v>42390.838738425926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8">
        <f t="shared" si="184"/>
        <v>4.577466666666667</v>
      </c>
      <c r="P2996">
        <f t="shared" si="185"/>
        <v>23.28</v>
      </c>
      <c r="Q2996" t="s">
        <v>8318</v>
      </c>
      <c r="R2996" t="s">
        <v>8358</v>
      </c>
      <c r="S2996" s="13">
        <f t="shared" si="186"/>
        <v>41915.478842592594</v>
      </c>
      <c r="T2996" s="13">
        <f t="shared" si="187"/>
        <v>41885.478842592594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8">
        <f t="shared" si="184"/>
        <v>1.0496000000000001</v>
      </c>
      <c r="P2997">
        <f t="shared" si="185"/>
        <v>63.23</v>
      </c>
      <c r="Q2997" t="s">
        <v>8318</v>
      </c>
      <c r="R2997" t="s">
        <v>8358</v>
      </c>
      <c r="S2997" s="13">
        <f t="shared" si="186"/>
        <v>42754.665173611109</v>
      </c>
      <c r="T2997" s="13">
        <f t="shared" si="187"/>
        <v>42724.665173611109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8">
        <f t="shared" si="184"/>
        <v>1.7194285714285715</v>
      </c>
      <c r="P2998">
        <f t="shared" si="185"/>
        <v>153.52000000000001</v>
      </c>
      <c r="Q2998" t="s">
        <v>8318</v>
      </c>
      <c r="R2998" t="s">
        <v>8358</v>
      </c>
      <c r="S2998" s="13">
        <f t="shared" si="186"/>
        <v>42150.912500000006</v>
      </c>
      <c r="T2998" s="13">
        <f t="shared" si="187"/>
        <v>42090.912500000006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8">
        <f t="shared" si="184"/>
        <v>1.0373000000000001</v>
      </c>
      <c r="P2999">
        <f t="shared" si="185"/>
        <v>90.2</v>
      </c>
      <c r="Q2999" t="s">
        <v>8318</v>
      </c>
      <c r="R2999" t="s">
        <v>8358</v>
      </c>
      <c r="S2999" s="13">
        <f t="shared" si="186"/>
        <v>42793.207638888889</v>
      </c>
      <c r="T2999" s="13">
        <f t="shared" si="187"/>
        <v>42775.733715277776</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8">
        <f t="shared" si="184"/>
        <v>1.0302899999999999</v>
      </c>
      <c r="P3000">
        <f t="shared" si="185"/>
        <v>118.97</v>
      </c>
      <c r="Q3000" t="s">
        <v>8318</v>
      </c>
      <c r="R3000" t="s">
        <v>8358</v>
      </c>
      <c r="S3000" s="13">
        <f t="shared" si="186"/>
        <v>41806.184027777781</v>
      </c>
      <c r="T3000" s="13">
        <f t="shared" si="187"/>
        <v>41778.193622685183</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8">
        <f t="shared" si="184"/>
        <v>1.1888888888888889</v>
      </c>
      <c r="P3001">
        <f t="shared" si="185"/>
        <v>80.25</v>
      </c>
      <c r="Q3001" t="s">
        <v>8318</v>
      </c>
      <c r="R3001" t="s">
        <v>8358</v>
      </c>
      <c r="S3001" s="13">
        <f t="shared" si="186"/>
        <v>42795.083333333328</v>
      </c>
      <c r="T3001" s="13">
        <f t="shared" si="187"/>
        <v>42780.740277777775</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8">
        <f t="shared" si="184"/>
        <v>1</v>
      </c>
      <c r="P3002">
        <f t="shared" si="185"/>
        <v>62.5</v>
      </c>
      <c r="Q3002" t="s">
        <v>8318</v>
      </c>
      <c r="R3002" t="s">
        <v>8358</v>
      </c>
      <c r="S3002" s="13">
        <f t="shared" si="186"/>
        <v>42766.75</v>
      </c>
      <c r="T3002" s="13">
        <f t="shared" si="187"/>
        <v>42752.827199074076</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8">
        <f t="shared" si="184"/>
        <v>3.1869988910451896</v>
      </c>
      <c r="P3003">
        <f t="shared" si="185"/>
        <v>131.38</v>
      </c>
      <c r="Q3003" t="s">
        <v>8318</v>
      </c>
      <c r="R3003" t="s">
        <v>8358</v>
      </c>
      <c r="S3003" s="13">
        <f t="shared" si="186"/>
        <v>42564.895625000005</v>
      </c>
      <c r="T3003" s="13">
        <f t="shared" si="187"/>
        <v>42534.895625000005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8">
        <f t="shared" si="184"/>
        <v>1.0850614285714286</v>
      </c>
      <c r="P3004">
        <f t="shared" si="185"/>
        <v>73.03</v>
      </c>
      <c r="Q3004" t="s">
        <v>8318</v>
      </c>
      <c r="R3004" t="s">
        <v>8358</v>
      </c>
      <c r="S3004" s="13">
        <f t="shared" si="186"/>
        <v>41269.83625</v>
      </c>
      <c r="T3004" s="13">
        <f t="shared" si="187"/>
        <v>41239.83625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8">
        <f t="shared" si="184"/>
        <v>1.0116666666666667</v>
      </c>
      <c r="P3005">
        <f t="shared" si="185"/>
        <v>178.53</v>
      </c>
      <c r="Q3005" t="s">
        <v>8318</v>
      </c>
      <c r="R3005" t="s">
        <v>8358</v>
      </c>
      <c r="S3005" s="13">
        <f t="shared" si="186"/>
        <v>42430.249305555553</v>
      </c>
      <c r="T3005" s="13">
        <f t="shared" si="187"/>
        <v>42398.849259259259</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8">
        <f t="shared" si="184"/>
        <v>1.12815</v>
      </c>
      <c r="P3006">
        <f t="shared" si="185"/>
        <v>162.91</v>
      </c>
      <c r="Q3006" t="s">
        <v>8318</v>
      </c>
      <c r="R3006" t="s">
        <v>8358</v>
      </c>
      <c r="S3006" s="13">
        <f t="shared" si="186"/>
        <v>41958.922731481478</v>
      </c>
      <c r="T3006" s="13">
        <f t="shared" si="187"/>
        <v>41928.881064814814</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8">
        <f t="shared" si="184"/>
        <v>1.2049622641509434</v>
      </c>
      <c r="P3007">
        <f t="shared" si="185"/>
        <v>108.24</v>
      </c>
      <c r="Q3007" t="s">
        <v>8318</v>
      </c>
      <c r="R3007" t="s">
        <v>8358</v>
      </c>
      <c r="S3007" s="13">
        <f t="shared" si="186"/>
        <v>41918.674826388888</v>
      </c>
      <c r="T3007" s="13">
        <f t="shared" si="187"/>
        <v>41888.674826388888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8">
        <f t="shared" si="184"/>
        <v>1.0774999999999999</v>
      </c>
      <c r="P3008">
        <f t="shared" si="185"/>
        <v>88.87</v>
      </c>
      <c r="Q3008" t="s">
        <v>8318</v>
      </c>
      <c r="R3008" t="s">
        <v>8358</v>
      </c>
      <c r="S3008" s="13">
        <f t="shared" si="186"/>
        <v>41987.756840277783</v>
      </c>
      <c r="T3008" s="13">
        <f t="shared" si="187"/>
        <v>41957.756840277783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8">
        <f t="shared" si="184"/>
        <v>1.8</v>
      </c>
      <c r="P3009">
        <f t="shared" si="185"/>
        <v>54</v>
      </c>
      <c r="Q3009" t="s">
        <v>8318</v>
      </c>
      <c r="R3009" t="s">
        <v>8358</v>
      </c>
      <c r="S3009" s="13">
        <f t="shared" si="186"/>
        <v>42119.216238425928</v>
      </c>
      <c r="T3009" s="13">
        <f t="shared" si="187"/>
        <v>42098.216238425928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8">
        <f t="shared" si="184"/>
        <v>1.0116666666666667</v>
      </c>
      <c r="P3010">
        <f t="shared" si="185"/>
        <v>116.73</v>
      </c>
      <c r="Q3010" t="s">
        <v>8318</v>
      </c>
      <c r="R3010" t="s">
        <v>8358</v>
      </c>
      <c r="S3010" s="13">
        <f t="shared" si="186"/>
        <v>42390.212025462963</v>
      </c>
      <c r="T3010" s="13">
        <f t="shared" si="187"/>
        <v>42360.212025462963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8">
        <f t="shared" ref="O3011:O3074" si="188">E3011/D3011</f>
        <v>1.19756</v>
      </c>
      <c r="P3011">
        <f t="shared" ref="P3011:P3074" si="189">ROUND((E3011/L3011),2)</f>
        <v>233.9</v>
      </c>
      <c r="Q3011" t="s">
        <v>8318</v>
      </c>
      <c r="R3011" t="s">
        <v>8358</v>
      </c>
      <c r="S3011" s="13">
        <f t="shared" ref="S3011:S3074" si="190">(((I3011/60)/60)/24)+DATE(1970,1,1)</f>
        <v>41969.611574074079</v>
      </c>
      <c r="T3011" s="13">
        <f t="shared" ref="T3011:T3074" si="191">(((J3011/60)/60)/24)+DATE(1970,1,1)</f>
        <v>41939.569907407407</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8">
        <f t="shared" si="188"/>
        <v>1.58</v>
      </c>
      <c r="P3012">
        <f t="shared" si="189"/>
        <v>158</v>
      </c>
      <c r="Q3012" t="s">
        <v>8318</v>
      </c>
      <c r="R3012" t="s">
        <v>8358</v>
      </c>
      <c r="S3012" s="13">
        <f t="shared" si="190"/>
        <v>42056.832395833335</v>
      </c>
      <c r="T3012" s="13">
        <f t="shared" si="191"/>
        <v>41996.832395833335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8">
        <f t="shared" si="188"/>
        <v>1.2366666666666666</v>
      </c>
      <c r="P3013">
        <f t="shared" si="189"/>
        <v>14.84</v>
      </c>
      <c r="Q3013" t="s">
        <v>8318</v>
      </c>
      <c r="R3013" t="s">
        <v>8358</v>
      </c>
      <c r="S3013" s="13">
        <f t="shared" si="190"/>
        <v>42361.957638888889</v>
      </c>
      <c r="T3013" s="13">
        <f t="shared" si="191"/>
        <v>42334.468935185185</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8">
        <f t="shared" si="188"/>
        <v>1.1712499999999999</v>
      </c>
      <c r="P3014">
        <f t="shared" si="189"/>
        <v>85.18</v>
      </c>
      <c r="Q3014" t="s">
        <v>8318</v>
      </c>
      <c r="R3014" t="s">
        <v>8358</v>
      </c>
      <c r="S3014" s="13">
        <f t="shared" si="190"/>
        <v>42045.702893518523</v>
      </c>
      <c r="T3014" s="13">
        <f t="shared" si="191"/>
        <v>42024.702893518523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8">
        <f t="shared" si="188"/>
        <v>1.5696000000000001</v>
      </c>
      <c r="P3015">
        <f t="shared" si="189"/>
        <v>146.69</v>
      </c>
      <c r="Q3015" t="s">
        <v>8318</v>
      </c>
      <c r="R3015" t="s">
        <v>8358</v>
      </c>
      <c r="S3015" s="13">
        <f t="shared" si="190"/>
        <v>42176.836215277777</v>
      </c>
      <c r="T3015" s="13">
        <f t="shared" si="191"/>
        <v>42146.836215277777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8">
        <f t="shared" si="188"/>
        <v>1.13104</v>
      </c>
      <c r="P3016">
        <f t="shared" si="189"/>
        <v>50.76</v>
      </c>
      <c r="Q3016" t="s">
        <v>8318</v>
      </c>
      <c r="R3016" t="s">
        <v>8358</v>
      </c>
      <c r="S3016" s="13">
        <f t="shared" si="190"/>
        <v>41948.208333333336</v>
      </c>
      <c r="T3016" s="13">
        <f t="shared" si="191"/>
        <v>41920.123611111114</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8">
        <f t="shared" si="188"/>
        <v>1.0317647058823529</v>
      </c>
      <c r="P3017">
        <f t="shared" si="189"/>
        <v>87.7</v>
      </c>
      <c r="Q3017" t="s">
        <v>8318</v>
      </c>
      <c r="R3017" t="s">
        <v>8358</v>
      </c>
      <c r="S3017" s="13">
        <f t="shared" si="190"/>
        <v>41801.166666666664</v>
      </c>
      <c r="T3017" s="13">
        <f t="shared" si="191"/>
        <v>41785.72729166667</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8">
        <f t="shared" si="188"/>
        <v>1.0261176470588236</v>
      </c>
      <c r="P3018">
        <f t="shared" si="189"/>
        <v>242.28</v>
      </c>
      <c r="Q3018" t="s">
        <v>8318</v>
      </c>
      <c r="R3018" t="s">
        <v>8358</v>
      </c>
      <c r="S3018" s="13">
        <f t="shared" si="190"/>
        <v>41838.548055555555</v>
      </c>
      <c r="T3018" s="13">
        <f t="shared" si="191"/>
        <v>41778.548055555555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8">
        <f t="shared" si="188"/>
        <v>1.0584090909090909</v>
      </c>
      <c r="P3019">
        <f t="shared" si="189"/>
        <v>146.44999999999999</v>
      </c>
      <c r="Q3019" t="s">
        <v>8318</v>
      </c>
      <c r="R3019" t="s">
        <v>8358</v>
      </c>
      <c r="S3019" s="13">
        <f t="shared" si="190"/>
        <v>41871.850034722222</v>
      </c>
      <c r="T3019" s="13">
        <f t="shared" si="191"/>
        <v>41841.850034722222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8">
        <f t="shared" si="188"/>
        <v>1.0071428571428571</v>
      </c>
      <c r="P3020">
        <f t="shared" si="189"/>
        <v>103.17</v>
      </c>
      <c r="Q3020" t="s">
        <v>8318</v>
      </c>
      <c r="R3020" t="s">
        <v>8358</v>
      </c>
      <c r="S3020" s="13">
        <f t="shared" si="190"/>
        <v>42205.916666666672</v>
      </c>
      <c r="T3020" s="13">
        <f t="shared" si="191"/>
        <v>42163.29833333334</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8">
        <f t="shared" si="188"/>
        <v>1.2123333333333333</v>
      </c>
      <c r="P3021">
        <f t="shared" si="189"/>
        <v>80.459999999999994</v>
      </c>
      <c r="Q3021" t="s">
        <v>8318</v>
      </c>
      <c r="R3021" t="s">
        <v>8358</v>
      </c>
      <c r="S3021" s="13">
        <f t="shared" si="190"/>
        <v>41786.125</v>
      </c>
      <c r="T3021" s="13">
        <f t="shared" si="191"/>
        <v>41758.833564814813</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8">
        <f t="shared" si="188"/>
        <v>1.0057142857142858</v>
      </c>
      <c r="P3022">
        <f t="shared" si="189"/>
        <v>234.67</v>
      </c>
      <c r="Q3022" t="s">
        <v>8318</v>
      </c>
      <c r="R3022" t="s">
        <v>8358</v>
      </c>
      <c r="S3022" s="13">
        <f t="shared" si="190"/>
        <v>42230.846446759257</v>
      </c>
      <c r="T3022" s="13">
        <f t="shared" si="191"/>
        <v>42170.846446759257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8">
        <f t="shared" si="188"/>
        <v>1.1602222222222223</v>
      </c>
      <c r="P3023">
        <f t="shared" si="189"/>
        <v>50.69</v>
      </c>
      <c r="Q3023" t="s">
        <v>8318</v>
      </c>
      <c r="R3023" t="s">
        <v>8358</v>
      </c>
      <c r="S3023" s="13">
        <f t="shared" si="190"/>
        <v>42696.249305555553</v>
      </c>
      <c r="T3023" s="13">
        <f t="shared" si="191"/>
        <v>42660.618854166663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8">
        <f t="shared" si="188"/>
        <v>1.0087999999999999</v>
      </c>
      <c r="P3024">
        <f t="shared" si="189"/>
        <v>162.71</v>
      </c>
      <c r="Q3024" t="s">
        <v>8318</v>
      </c>
      <c r="R3024" t="s">
        <v>8358</v>
      </c>
      <c r="S3024" s="13">
        <f t="shared" si="190"/>
        <v>42609.95380787037</v>
      </c>
      <c r="T3024" s="13">
        <f t="shared" si="191"/>
        <v>42564.95380787037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8">
        <f t="shared" si="188"/>
        <v>1.03</v>
      </c>
      <c r="P3025">
        <f t="shared" si="189"/>
        <v>120.17</v>
      </c>
      <c r="Q3025" t="s">
        <v>8318</v>
      </c>
      <c r="R3025" t="s">
        <v>8358</v>
      </c>
      <c r="S3025" s="13">
        <f t="shared" si="190"/>
        <v>42166.675763888896</v>
      </c>
      <c r="T3025" s="13">
        <f t="shared" si="191"/>
        <v>42121.675763888896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8">
        <f t="shared" si="188"/>
        <v>2.4641999999999999</v>
      </c>
      <c r="P3026">
        <f t="shared" si="189"/>
        <v>67.7</v>
      </c>
      <c r="Q3026" t="s">
        <v>8318</v>
      </c>
      <c r="R3026" t="s">
        <v>8358</v>
      </c>
      <c r="S3026" s="13">
        <f t="shared" si="190"/>
        <v>41188.993923611109</v>
      </c>
      <c r="T3026" s="13">
        <f t="shared" si="191"/>
        <v>41158.993923611109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8">
        <f t="shared" si="188"/>
        <v>3.0219999999999998</v>
      </c>
      <c r="P3027">
        <f t="shared" si="189"/>
        <v>52.1</v>
      </c>
      <c r="Q3027" t="s">
        <v>8318</v>
      </c>
      <c r="R3027" t="s">
        <v>8358</v>
      </c>
      <c r="S3027" s="13">
        <f t="shared" si="190"/>
        <v>41789.666666666664</v>
      </c>
      <c r="T3027" s="13">
        <f t="shared" si="191"/>
        <v>41761.509409722225</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8">
        <f t="shared" si="188"/>
        <v>1.4333333333333333</v>
      </c>
      <c r="P3028">
        <f t="shared" si="189"/>
        <v>51.6</v>
      </c>
      <c r="Q3028" t="s">
        <v>8318</v>
      </c>
      <c r="R3028" t="s">
        <v>8358</v>
      </c>
      <c r="S3028" s="13">
        <f t="shared" si="190"/>
        <v>42797.459398148145</v>
      </c>
      <c r="T3028" s="13">
        <f t="shared" si="191"/>
        <v>42783.459398148145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8">
        <f t="shared" si="188"/>
        <v>1.3144</v>
      </c>
      <c r="P3029">
        <f t="shared" si="189"/>
        <v>164.3</v>
      </c>
      <c r="Q3029" t="s">
        <v>8318</v>
      </c>
      <c r="R3029" t="s">
        <v>8358</v>
      </c>
      <c r="S3029" s="13">
        <f t="shared" si="190"/>
        <v>42083.662627314814</v>
      </c>
      <c r="T3029" s="13">
        <f t="shared" si="191"/>
        <v>42053.704293981486</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8">
        <f t="shared" si="188"/>
        <v>1.6801999999999999</v>
      </c>
      <c r="P3030">
        <f t="shared" si="189"/>
        <v>84.86</v>
      </c>
      <c r="Q3030" t="s">
        <v>8318</v>
      </c>
      <c r="R3030" t="s">
        <v>8358</v>
      </c>
      <c r="S3030" s="13">
        <f t="shared" si="190"/>
        <v>42597.264178240745</v>
      </c>
      <c r="T3030" s="13">
        <f t="shared" si="191"/>
        <v>42567.264178240745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8">
        <f t="shared" si="188"/>
        <v>1.0967666666666667</v>
      </c>
      <c r="P3031">
        <f t="shared" si="189"/>
        <v>94.55</v>
      </c>
      <c r="Q3031" t="s">
        <v>8318</v>
      </c>
      <c r="R3031" t="s">
        <v>8358</v>
      </c>
      <c r="S3031" s="13">
        <f t="shared" si="190"/>
        <v>41961.190972222219</v>
      </c>
      <c r="T3031" s="13">
        <f t="shared" si="191"/>
        <v>41932.708877314813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8">
        <f t="shared" si="188"/>
        <v>1.0668571428571429</v>
      </c>
      <c r="P3032">
        <f t="shared" si="189"/>
        <v>45.54</v>
      </c>
      <c r="Q3032" t="s">
        <v>8318</v>
      </c>
      <c r="R3032" t="s">
        <v>8358</v>
      </c>
      <c r="S3032" s="13">
        <f t="shared" si="190"/>
        <v>42263.747349537036</v>
      </c>
      <c r="T3032" s="13">
        <f t="shared" si="191"/>
        <v>42233.747349537036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8">
        <f t="shared" si="188"/>
        <v>1</v>
      </c>
      <c r="P3033">
        <f t="shared" si="189"/>
        <v>51.72</v>
      </c>
      <c r="Q3033" t="s">
        <v>8318</v>
      </c>
      <c r="R3033" t="s">
        <v>8358</v>
      </c>
      <c r="S3033" s="13">
        <f t="shared" si="190"/>
        <v>42657.882488425923</v>
      </c>
      <c r="T3033" s="13">
        <f t="shared" si="191"/>
        <v>42597.882488425923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8">
        <f t="shared" si="188"/>
        <v>1.272</v>
      </c>
      <c r="P3034">
        <f t="shared" si="189"/>
        <v>50.88</v>
      </c>
      <c r="Q3034" t="s">
        <v>8318</v>
      </c>
      <c r="R3034" t="s">
        <v>8358</v>
      </c>
      <c r="S3034" s="13">
        <f t="shared" si="190"/>
        <v>42258.044664351852</v>
      </c>
      <c r="T3034" s="13">
        <f t="shared" si="191"/>
        <v>42228.044664351852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8">
        <f t="shared" si="188"/>
        <v>1.4653333333333334</v>
      </c>
      <c r="P3035">
        <f t="shared" si="189"/>
        <v>191.13</v>
      </c>
      <c r="Q3035" t="s">
        <v>8318</v>
      </c>
      <c r="R3035" t="s">
        <v>8358</v>
      </c>
      <c r="S3035" s="13">
        <f t="shared" si="190"/>
        <v>42600.110243055555</v>
      </c>
      <c r="T3035" s="13">
        <f t="shared" si="191"/>
        <v>42570.110243055555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8">
        <f t="shared" si="188"/>
        <v>1.1253599999999999</v>
      </c>
      <c r="P3036">
        <f t="shared" si="189"/>
        <v>89.31</v>
      </c>
      <c r="Q3036" t="s">
        <v>8318</v>
      </c>
      <c r="R3036" t="s">
        <v>8358</v>
      </c>
      <c r="S3036" s="13">
        <f t="shared" si="190"/>
        <v>42675.165972222225</v>
      </c>
      <c r="T3036" s="13">
        <f t="shared" si="191"/>
        <v>42644.535358796296</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8">
        <f t="shared" si="188"/>
        <v>1.0878684000000001</v>
      </c>
      <c r="P3037">
        <f t="shared" si="189"/>
        <v>88.59</v>
      </c>
      <c r="Q3037" t="s">
        <v>8318</v>
      </c>
      <c r="R3037" t="s">
        <v>8358</v>
      </c>
      <c r="S3037" s="13">
        <f t="shared" si="190"/>
        <v>41398.560289351852</v>
      </c>
      <c r="T3037" s="13">
        <f t="shared" si="191"/>
        <v>41368.560289351852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8">
        <f t="shared" si="188"/>
        <v>1.26732</v>
      </c>
      <c r="P3038">
        <f t="shared" si="189"/>
        <v>96.3</v>
      </c>
      <c r="Q3038" t="s">
        <v>8318</v>
      </c>
      <c r="R3038" t="s">
        <v>8358</v>
      </c>
      <c r="S3038" s="13">
        <f t="shared" si="190"/>
        <v>41502.499305555553</v>
      </c>
      <c r="T3038" s="13">
        <f t="shared" si="191"/>
        <v>41466.785231481481</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8">
        <f t="shared" si="188"/>
        <v>2.1320000000000001</v>
      </c>
      <c r="P3039">
        <f t="shared" si="189"/>
        <v>33.31</v>
      </c>
      <c r="Q3039" t="s">
        <v>8318</v>
      </c>
      <c r="R3039" t="s">
        <v>8358</v>
      </c>
      <c r="S3039" s="13">
        <f t="shared" si="190"/>
        <v>40453.207638888889</v>
      </c>
      <c r="T3039" s="13">
        <f t="shared" si="191"/>
        <v>40378.893206018518</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8">
        <f t="shared" si="188"/>
        <v>1.0049999999999999</v>
      </c>
      <c r="P3040">
        <f t="shared" si="189"/>
        <v>37.22</v>
      </c>
      <c r="Q3040" t="s">
        <v>8318</v>
      </c>
      <c r="R3040" t="s">
        <v>8358</v>
      </c>
      <c r="S3040" s="13">
        <f t="shared" si="190"/>
        <v>42433.252280092594</v>
      </c>
      <c r="T3040" s="13">
        <f t="shared" si="191"/>
        <v>42373.252280092594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8">
        <f t="shared" si="188"/>
        <v>1.0871389999999999</v>
      </c>
      <c r="P3041">
        <f t="shared" si="189"/>
        <v>92.13</v>
      </c>
      <c r="Q3041" t="s">
        <v>8318</v>
      </c>
      <c r="R3041" t="s">
        <v>8358</v>
      </c>
      <c r="S3041" s="13">
        <f t="shared" si="190"/>
        <v>41637.332638888889</v>
      </c>
      <c r="T3041" s="13">
        <f t="shared" si="191"/>
        <v>41610.794421296298</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8">
        <f t="shared" si="188"/>
        <v>1.075</v>
      </c>
      <c r="P3042">
        <f t="shared" si="189"/>
        <v>76.790000000000006</v>
      </c>
      <c r="Q3042" t="s">
        <v>8318</v>
      </c>
      <c r="R3042" t="s">
        <v>8358</v>
      </c>
      <c r="S3042" s="13">
        <f t="shared" si="190"/>
        <v>42181.958333333328</v>
      </c>
      <c r="T3042" s="13">
        <f t="shared" si="191"/>
        <v>42177.791909722218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8">
        <f t="shared" si="188"/>
        <v>1.1048192771084338</v>
      </c>
      <c r="P3043">
        <f t="shared" si="189"/>
        <v>96.53</v>
      </c>
      <c r="Q3043" t="s">
        <v>8318</v>
      </c>
      <c r="R3043" t="s">
        <v>8358</v>
      </c>
      <c r="S3043" s="13">
        <f t="shared" si="190"/>
        <v>42389.868611111116</v>
      </c>
      <c r="T3043" s="13">
        <f t="shared" si="191"/>
        <v>42359.868611111116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8">
        <f t="shared" si="188"/>
        <v>1.28</v>
      </c>
      <c r="P3044">
        <f t="shared" si="189"/>
        <v>51.89</v>
      </c>
      <c r="Q3044" t="s">
        <v>8318</v>
      </c>
      <c r="R3044" t="s">
        <v>8358</v>
      </c>
      <c r="S3044" s="13">
        <f t="shared" si="190"/>
        <v>42283.688043981485</v>
      </c>
      <c r="T3044" s="13">
        <f t="shared" si="191"/>
        <v>42253.688043981485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8">
        <f t="shared" si="188"/>
        <v>1.1000666666666667</v>
      </c>
      <c r="P3045">
        <f t="shared" si="189"/>
        <v>128.91</v>
      </c>
      <c r="Q3045" t="s">
        <v>8318</v>
      </c>
      <c r="R3045" t="s">
        <v>8358</v>
      </c>
      <c r="S3045" s="13">
        <f t="shared" si="190"/>
        <v>42110.118055555555</v>
      </c>
      <c r="T3045" s="13">
        <f t="shared" si="191"/>
        <v>42083.070590277777</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8">
        <f t="shared" si="188"/>
        <v>1.0934166666666667</v>
      </c>
      <c r="P3046">
        <f t="shared" si="189"/>
        <v>84.11</v>
      </c>
      <c r="Q3046" t="s">
        <v>8318</v>
      </c>
      <c r="R3046" t="s">
        <v>8358</v>
      </c>
      <c r="S3046" s="13">
        <f t="shared" si="190"/>
        <v>42402.7268287037</v>
      </c>
      <c r="T3046" s="13">
        <f t="shared" si="191"/>
        <v>42387.7268287037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8">
        <f t="shared" si="188"/>
        <v>1.3270650000000002</v>
      </c>
      <c r="P3047">
        <f t="shared" si="189"/>
        <v>82.94</v>
      </c>
      <c r="Q3047" t="s">
        <v>8318</v>
      </c>
      <c r="R3047" t="s">
        <v>8358</v>
      </c>
      <c r="S3047" s="13">
        <f t="shared" si="190"/>
        <v>41873.155729166669</v>
      </c>
      <c r="T3047" s="13">
        <f t="shared" si="191"/>
        <v>41843.155729166669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8">
        <f t="shared" si="188"/>
        <v>1.9084810126582279</v>
      </c>
      <c r="P3048">
        <f t="shared" si="189"/>
        <v>259.95</v>
      </c>
      <c r="Q3048" t="s">
        <v>8318</v>
      </c>
      <c r="R3048" t="s">
        <v>8358</v>
      </c>
      <c r="S3048" s="13">
        <f t="shared" si="190"/>
        <v>41892.202777777777</v>
      </c>
      <c r="T3048" s="13">
        <f t="shared" si="191"/>
        <v>41862.803078703706</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8">
        <f t="shared" si="188"/>
        <v>1.49</v>
      </c>
      <c r="P3049">
        <f t="shared" si="189"/>
        <v>37.25</v>
      </c>
      <c r="Q3049" t="s">
        <v>8318</v>
      </c>
      <c r="R3049" t="s">
        <v>8358</v>
      </c>
      <c r="S3049" s="13">
        <f t="shared" si="190"/>
        <v>42487.552777777775</v>
      </c>
      <c r="T3049" s="13">
        <f t="shared" si="191"/>
        <v>42443.989050925928</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8">
        <f t="shared" si="188"/>
        <v>1.6639999999999999</v>
      </c>
      <c r="P3050">
        <f t="shared" si="189"/>
        <v>177.02</v>
      </c>
      <c r="Q3050" t="s">
        <v>8318</v>
      </c>
      <c r="R3050" t="s">
        <v>8358</v>
      </c>
      <c r="S3050" s="13">
        <f t="shared" si="190"/>
        <v>42004.890277777777</v>
      </c>
      <c r="T3050" s="13">
        <f t="shared" si="191"/>
        <v>41975.901180555549</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8">
        <f t="shared" si="188"/>
        <v>1.0666666666666667</v>
      </c>
      <c r="P3051">
        <f t="shared" si="189"/>
        <v>74.069999999999993</v>
      </c>
      <c r="Q3051" t="s">
        <v>8318</v>
      </c>
      <c r="R3051" t="s">
        <v>8358</v>
      </c>
      <c r="S3051" s="13">
        <f t="shared" si="190"/>
        <v>42169.014525462961</v>
      </c>
      <c r="T3051" s="13">
        <f t="shared" si="191"/>
        <v>42139.014525462961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8">
        <f t="shared" si="188"/>
        <v>1.06</v>
      </c>
      <c r="P3052">
        <f t="shared" si="189"/>
        <v>70.67</v>
      </c>
      <c r="Q3052" t="s">
        <v>8318</v>
      </c>
      <c r="R3052" t="s">
        <v>8358</v>
      </c>
      <c r="S3052" s="13">
        <f t="shared" si="190"/>
        <v>42495.16851851852</v>
      </c>
      <c r="T3052" s="13">
        <f t="shared" si="191"/>
        <v>42465.16851851852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8">
        <f t="shared" si="188"/>
        <v>0.23628571428571429</v>
      </c>
      <c r="P3053">
        <f t="shared" si="189"/>
        <v>23.63</v>
      </c>
      <c r="Q3053" t="s">
        <v>8318</v>
      </c>
      <c r="R3053" t="s">
        <v>8358</v>
      </c>
      <c r="S3053" s="13">
        <f t="shared" si="190"/>
        <v>42774.416030092587</v>
      </c>
      <c r="T3053" s="13">
        <f t="shared" si="191"/>
        <v>42744.416030092587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8">
        <f t="shared" si="188"/>
        <v>1.5E-3</v>
      </c>
      <c r="P3054">
        <f t="shared" si="189"/>
        <v>37.5</v>
      </c>
      <c r="Q3054" t="s">
        <v>8318</v>
      </c>
      <c r="R3054" t="s">
        <v>8358</v>
      </c>
      <c r="S3054" s="13">
        <f t="shared" si="190"/>
        <v>42152.665972222225</v>
      </c>
      <c r="T3054" s="13">
        <f t="shared" si="191"/>
        <v>42122.670069444444</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8">
        <f t="shared" si="188"/>
        <v>4.0000000000000001E-3</v>
      </c>
      <c r="P3055">
        <f t="shared" si="189"/>
        <v>13.33</v>
      </c>
      <c r="Q3055" t="s">
        <v>8318</v>
      </c>
      <c r="R3055" t="s">
        <v>8358</v>
      </c>
      <c r="S3055" s="13">
        <f t="shared" si="190"/>
        <v>41914.165972222225</v>
      </c>
      <c r="T3055" s="13">
        <f t="shared" si="191"/>
        <v>41862.761724537035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8">
        <f t="shared" si="188"/>
        <v>0</v>
      </c>
      <c r="P3056" t="e">
        <f t="shared" si="189"/>
        <v>#DIV/0!</v>
      </c>
      <c r="Q3056" t="s">
        <v>8318</v>
      </c>
      <c r="R3056" t="s">
        <v>8358</v>
      </c>
      <c r="S3056" s="13">
        <f t="shared" si="190"/>
        <v>42065.044444444444</v>
      </c>
      <c r="T3056" s="13">
        <f t="shared" si="191"/>
        <v>42027.832800925928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8">
        <f t="shared" si="188"/>
        <v>5.0000000000000002E-5</v>
      </c>
      <c r="P3057">
        <f t="shared" si="189"/>
        <v>1</v>
      </c>
      <c r="Q3057" t="s">
        <v>8318</v>
      </c>
      <c r="R3057" t="s">
        <v>8358</v>
      </c>
      <c r="S3057" s="13">
        <f t="shared" si="190"/>
        <v>42013.95821759259</v>
      </c>
      <c r="T3057" s="13">
        <f t="shared" si="191"/>
        <v>41953.95821759259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8">
        <f t="shared" si="188"/>
        <v>0</v>
      </c>
      <c r="P3058" t="e">
        <f t="shared" si="189"/>
        <v>#DIV/0!</v>
      </c>
      <c r="Q3058" t="s">
        <v>8318</v>
      </c>
      <c r="R3058" t="s">
        <v>8358</v>
      </c>
      <c r="S3058" s="13">
        <f t="shared" si="190"/>
        <v>41911.636388888888</v>
      </c>
      <c r="T3058" s="13">
        <f t="shared" si="191"/>
        <v>41851.636388888888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8">
        <f t="shared" si="188"/>
        <v>0</v>
      </c>
      <c r="P3059" t="e">
        <f t="shared" si="189"/>
        <v>#DIV/0!</v>
      </c>
      <c r="Q3059" t="s">
        <v>8318</v>
      </c>
      <c r="R3059" t="s">
        <v>8358</v>
      </c>
      <c r="S3059" s="13">
        <f t="shared" si="190"/>
        <v>42463.608923611115</v>
      </c>
      <c r="T3059" s="13">
        <f t="shared" si="191"/>
        <v>42433.650590277779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8">
        <f t="shared" si="188"/>
        <v>1.6666666666666666E-4</v>
      </c>
      <c r="P3060">
        <f t="shared" si="189"/>
        <v>1</v>
      </c>
      <c r="Q3060" t="s">
        <v>8318</v>
      </c>
      <c r="R3060" t="s">
        <v>8358</v>
      </c>
      <c r="S3060" s="13">
        <f t="shared" si="190"/>
        <v>42510.374305555553</v>
      </c>
      <c r="T3060" s="13">
        <f t="shared" si="191"/>
        <v>42460.374305555553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8">
        <f t="shared" si="188"/>
        <v>3.0066666666666665E-2</v>
      </c>
      <c r="P3061">
        <f t="shared" si="189"/>
        <v>41</v>
      </c>
      <c r="Q3061" t="s">
        <v>8318</v>
      </c>
      <c r="R3061" t="s">
        <v>8358</v>
      </c>
      <c r="S3061" s="13">
        <f t="shared" si="190"/>
        <v>41859.935717592591</v>
      </c>
      <c r="T3061" s="13">
        <f t="shared" si="191"/>
        <v>41829.935717592591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8">
        <f t="shared" si="188"/>
        <v>1.5227272727272728E-3</v>
      </c>
      <c r="P3062">
        <f t="shared" si="189"/>
        <v>55.83</v>
      </c>
      <c r="Q3062" t="s">
        <v>8318</v>
      </c>
      <c r="R3062" t="s">
        <v>8358</v>
      </c>
      <c r="S3062" s="13">
        <f t="shared" si="190"/>
        <v>42275.274699074071</v>
      </c>
      <c r="T3062" s="13">
        <f t="shared" si="191"/>
        <v>42245.274699074071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8">
        <f t="shared" si="188"/>
        <v>0</v>
      </c>
      <c r="P3063" t="e">
        <f t="shared" si="189"/>
        <v>#DIV/0!</v>
      </c>
      <c r="Q3063" t="s">
        <v>8318</v>
      </c>
      <c r="R3063" t="s">
        <v>8358</v>
      </c>
      <c r="S3063" s="13">
        <f t="shared" si="190"/>
        <v>41864.784120370372</v>
      </c>
      <c r="T3063" s="13">
        <f t="shared" si="191"/>
        <v>41834.784120370372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8">
        <f t="shared" si="188"/>
        <v>0.66839999999999999</v>
      </c>
      <c r="P3064">
        <f t="shared" si="189"/>
        <v>99.76</v>
      </c>
      <c r="Q3064" t="s">
        <v>8318</v>
      </c>
      <c r="R3064" t="s">
        <v>8358</v>
      </c>
      <c r="S3064" s="13">
        <f t="shared" si="190"/>
        <v>42277.75</v>
      </c>
      <c r="T3064" s="13">
        <f t="shared" si="191"/>
        <v>42248.535787037035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8">
        <f t="shared" si="188"/>
        <v>0.19566666666666666</v>
      </c>
      <c r="P3065">
        <f t="shared" si="189"/>
        <v>25.52</v>
      </c>
      <c r="Q3065" t="s">
        <v>8318</v>
      </c>
      <c r="R3065" t="s">
        <v>8358</v>
      </c>
      <c r="S3065" s="13">
        <f t="shared" si="190"/>
        <v>42665.922893518517</v>
      </c>
      <c r="T3065" s="13">
        <f t="shared" si="191"/>
        <v>42630.922893518517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8">
        <f t="shared" si="188"/>
        <v>0.11294666666666667</v>
      </c>
      <c r="P3066">
        <f t="shared" si="189"/>
        <v>117.65</v>
      </c>
      <c r="Q3066" t="s">
        <v>8318</v>
      </c>
      <c r="R3066" t="s">
        <v>8358</v>
      </c>
      <c r="S3066" s="13">
        <f t="shared" si="190"/>
        <v>42330.290972222225</v>
      </c>
      <c r="T3066" s="13">
        <f t="shared" si="191"/>
        <v>42299.130162037036</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8">
        <f t="shared" si="188"/>
        <v>4.0000000000000002E-4</v>
      </c>
      <c r="P3067">
        <f t="shared" si="189"/>
        <v>5</v>
      </c>
      <c r="Q3067" t="s">
        <v>8318</v>
      </c>
      <c r="R3067" t="s">
        <v>8358</v>
      </c>
      <c r="S3067" s="13">
        <f t="shared" si="190"/>
        <v>41850.055231481485</v>
      </c>
      <c r="T3067" s="13">
        <f t="shared" si="191"/>
        <v>41825.055231481485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8">
        <f t="shared" si="188"/>
        <v>0.11985714285714286</v>
      </c>
      <c r="P3068">
        <f t="shared" si="189"/>
        <v>2796.67</v>
      </c>
      <c r="Q3068" t="s">
        <v>8318</v>
      </c>
      <c r="R3068" t="s">
        <v>8358</v>
      </c>
      <c r="S3068" s="13">
        <f t="shared" si="190"/>
        <v>42561.228437500002</v>
      </c>
      <c r="T3068" s="13">
        <f t="shared" si="191"/>
        <v>42531.228437500002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8">
        <f t="shared" si="188"/>
        <v>2.5000000000000001E-2</v>
      </c>
      <c r="P3069">
        <f t="shared" si="189"/>
        <v>200</v>
      </c>
      <c r="Q3069" t="s">
        <v>8318</v>
      </c>
      <c r="R3069" t="s">
        <v>8358</v>
      </c>
      <c r="S3069" s="13">
        <f t="shared" si="190"/>
        <v>42256.938414351855</v>
      </c>
      <c r="T3069" s="13">
        <f t="shared" si="191"/>
        <v>42226.938414351855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8">
        <f t="shared" si="188"/>
        <v>6.9999999999999999E-4</v>
      </c>
      <c r="P3070">
        <f t="shared" si="189"/>
        <v>87.5</v>
      </c>
      <c r="Q3070" t="s">
        <v>8318</v>
      </c>
      <c r="R3070" t="s">
        <v>8358</v>
      </c>
      <c r="S3070" s="13">
        <f t="shared" si="190"/>
        <v>42293.691574074073</v>
      </c>
      <c r="T3070" s="13">
        <f t="shared" si="191"/>
        <v>42263.691574074073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8">
        <f t="shared" si="188"/>
        <v>0.14099999999999999</v>
      </c>
      <c r="P3071">
        <f t="shared" si="189"/>
        <v>20.14</v>
      </c>
      <c r="Q3071" t="s">
        <v>8318</v>
      </c>
      <c r="R3071" t="s">
        <v>8358</v>
      </c>
      <c r="S3071" s="13">
        <f t="shared" si="190"/>
        <v>41987.833726851852</v>
      </c>
      <c r="T3071" s="13">
        <f t="shared" si="191"/>
        <v>41957.833726851852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8">
        <f t="shared" si="188"/>
        <v>3.3399999999999999E-2</v>
      </c>
      <c r="P3072">
        <f t="shared" si="189"/>
        <v>20.88</v>
      </c>
      <c r="Q3072" t="s">
        <v>8318</v>
      </c>
      <c r="R3072" t="s">
        <v>8358</v>
      </c>
      <c r="S3072" s="13">
        <f t="shared" si="190"/>
        <v>42711.733437499999</v>
      </c>
      <c r="T3072" s="13">
        <f t="shared" si="191"/>
        <v>42690.733437499999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8">
        <f t="shared" si="188"/>
        <v>0.59775</v>
      </c>
      <c r="P3073">
        <f t="shared" si="189"/>
        <v>61.31</v>
      </c>
      <c r="Q3073" t="s">
        <v>8318</v>
      </c>
      <c r="R3073" t="s">
        <v>8358</v>
      </c>
      <c r="S3073" s="13">
        <f t="shared" si="190"/>
        <v>42115.249305555553</v>
      </c>
      <c r="T3073" s="13">
        <f t="shared" si="191"/>
        <v>42097.732418981483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8">
        <f t="shared" si="188"/>
        <v>1.6666666666666666E-4</v>
      </c>
      <c r="P3074">
        <f t="shared" si="189"/>
        <v>1</v>
      </c>
      <c r="Q3074" t="s">
        <v>8318</v>
      </c>
      <c r="R3074" t="s">
        <v>8358</v>
      </c>
      <c r="S3074" s="13">
        <f t="shared" si="190"/>
        <v>42673.073611111111</v>
      </c>
      <c r="T3074" s="13">
        <f t="shared" si="191"/>
        <v>42658.690532407403</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8">
        <f t="shared" ref="O3075:O3138" si="192">E3075/D3075</f>
        <v>2.3035714285714285E-4</v>
      </c>
      <c r="P3075">
        <f t="shared" ref="P3075:P3138" si="193">ROUND((E3075/L3075),2)</f>
        <v>92.14</v>
      </c>
      <c r="Q3075" t="s">
        <v>8318</v>
      </c>
      <c r="R3075" t="s">
        <v>8358</v>
      </c>
      <c r="S3075" s="13">
        <f t="shared" ref="S3075:S3138" si="194">(((I3075/60)/60)/24)+DATE(1970,1,1)</f>
        <v>42169.804861111115</v>
      </c>
      <c r="T3075" s="13">
        <f t="shared" ref="T3075:T3138" si="195">(((J3075/60)/60)/24)+DATE(1970,1,1)</f>
        <v>42111.684027777781</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8">
        <f t="shared" si="192"/>
        <v>8.8000000000000003E-4</v>
      </c>
      <c r="P3076">
        <f t="shared" si="193"/>
        <v>7.33</v>
      </c>
      <c r="Q3076" t="s">
        <v>8318</v>
      </c>
      <c r="R3076" t="s">
        <v>8358</v>
      </c>
      <c r="S3076" s="13">
        <f t="shared" si="194"/>
        <v>42439.571284722217</v>
      </c>
      <c r="T3076" s="13">
        <f t="shared" si="195"/>
        <v>42409.571284722217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8">
        <f t="shared" si="192"/>
        <v>8.6400000000000005E-2</v>
      </c>
      <c r="P3077">
        <f t="shared" si="193"/>
        <v>64.8</v>
      </c>
      <c r="Q3077" t="s">
        <v>8318</v>
      </c>
      <c r="R3077" t="s">
        <v>8358</v>
      </c>
      <c r="S3077" s="13">
        <f t="shared" si="194"/>
        <v>42601.102314814809</v>
      </c>
      <c r="T3077" s="13">
        <f t="shared" si="195"/>
        <v>42551.102314814809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8">
        <f t="shared" si="192"/>
        <v>0.15060000000000001</v>
      </c>
      <c r="P3078">
        <f t="shared" si="193"/>
        <v>30.12</v>
      </c>
      <c r="Q3078" t="s">
        <v>8318</v>
      </c>
      <c r="R3078" t="s">
        <v>8358</v>
      </c>
      <c r="S3078" s="13">
        <f t="shared" si="194"/>
        <v>42286.651886574073</v>
      </c>
      <c r="T3078" s="13">
        <f t="shared" si="195"/>
        <v>42226.651886574073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8">
        <f t="shared" si="192"/>
        <v>4.7727272727272731E-3</v>
      </c>
      <c r="P3079">
        <f t="shared" si="193"/>
        <v>52.5</v>
      </c>
      <c r="Q3079" t="s">
        <v>8318</v>
      </c>
      <c r="R3079" t="s">
        <v>8358</v>
      </c>
      <c r="S3079" s="13">
        <f t="shared" si="194"/>
        <v>42796.956921296296</v>
      </c>
      <c r="T3079" s="13">
        <f t="shared" si="195"/>
        <v>42766.956921296296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8">
        <f t="shared" si="192"/>
        <v>1.1833333333333333E-3</v>
      </c>
      <c r="P3080">
        <f t="shared" si="193"/>
        <v>23.67</v>
      </c>
      <c r="Q3080" t="s">
        <v>8318</v>
      </c>
      <c r="R3080" t="s">
        <v>8358</v>
      </c>
      <c r="S3080" s="13">
        <f t="shared" si="194"/>
        <v>42061.138831018514</v>
      </c>
      <c r="T3080" s="13">
        <f t="shared" si="195"/>
        <v>42031.138831018514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8">
        <f t="shared" si="192"/>
        <v>8.4173998587352451E-3</v>
      </c>
      <c r="P3081">
        <f t="shared" si="193"/>
        <v>415.78</v>
      </c>
      <c r="Q3081" t="s">
        <v>8318</v>
      </c>
      <c r="R3081" t="s">
        <v>8358</v>
      </c>
      <c r="S3081" s="13">
        <f t="shared" si="194"/>
        <v>42085.671701388885</v>
      </c>
      <c r="T3081" s="13">
        <f t="shared" si="195"/>
        <v>42055.713368055556</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8">
        <f t="shared" si="192"/>
        <v>1.8799999999999999E-4</v>
      </c>
      <c r="P3082">
        <f t="shared" si="193"/>
        <v>53.71</v>
      </c>
      <c r="Q3082" t="s">
        <v>8318</v>
      </c>
      <c r="R3082" t="s">
        <v>8358</v>
      </c>
      <c r="S3082" s="13">
        <f t="shared" si="194"/>
        <v>42000.0699537037</v>
      </c>
      <c r="T3082" s="13">
        <f t="shared" si="195"/>
        <v>41940.028287037036</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8">
        <f t="shared" si="192"/>
        <v>2.1029999999999998E-3</v>
      </c>
      <c r="P3083">
        <f t="shared" si="193"/>
        <v>420.6</v>
      </c>
      <c r="Q3083" t="s">
        <v>8318</v>
      </c>
      <c r="R3083" t="s">
        <v>8358</v>
      </c>
      <c r="S3083" s="13">
        <f t="shared" si="194"/>
        <v>42267.181608796294</v>
      </c>
      <c r="T3083" s="13">
        <f t="shared" si="195"/>
        <v>42237.181608796294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8">
        <f t="shared" si="192"/>
        <v>0</v>
      </c>
      <c r="P3084" t="e">
        <f t="shared" si="193"/>
        <v>#DIV/0!</v>
      </c>
      <c r="Q3084" t="s">
        <v>8318</v>
      </c>
      <c r="R3084" t="s">
        <v>8358</v>
      </c>
      <c r="S3084" s="13">
        <f t="shared" si="194"/>
        <v>42323.96465277778</v>
      </c>
      <c r="T3084" s="13">
        <f t="shared" si="195"/>
        <v>42293.922986111109</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8">
        <f t="shared" si="192"/>
        <v>2.8E-3</v>
      </c>
      <c r="P3085">
        <f t="shared" si="193"/>
        <v>18.670000000000002</v>
      </c>
      <c r="Q3085" t="s">
        <v>8318</v>
      </c>
      <c r="R3085" t="s">
        <v>8358</v>
      </c>
      <c r="S3085" s="13">
        <f t="shared" si="194"/>
        <v>41883.208333333336</v>
      </c>
      <c r="T3085" s="13">
        <f t="shared" si="195"/>
        <v>41853.563402777778</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8">
        <f t="shared" si="192"/>
        <v>0.11579206701157921</v>
      </c>
      <c r="P3086">
        <f t="shared" si="193"/>
        <v>78.33</v>
      </c>
      <c r="Q3086" t="s">
        <v>8318</v>
      </c>
      <c r="R3086" t="s">
        <v>8358</v>
      </c>
      <c r="S3086" s="13">
        <f t="shared" si="194"/>
        <v>42129.783333333333</v>
      </c>
      <c r="T3086" s="13">
        <f t="shared" si="195"/>
        <v>42100.723738425921</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8">
        <f t="shared" si="192"/>
        <v>2.4400000000000002E-2</v>
      </c>
      <c r="P3087">
        <f t="shared" si="193"/>
        <v>67.78</v>
      </c>
      <c r="Q3087" t="s">
        <v>8318</v>
      </c>
      <c r="R3087" t="s">
        <v>8358</v>
      </c>
      <c r="S3087" s="13">
        <f t="shared" si="194"/>
        <v>42276.883784722217</v>
      </c>
      <c r="T3087" s="13">
        <f t="shared" si="195"/>
        <v>42246.883784722217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8">
        <f t="shared" si="192"/>
        <v>2.5000000000000001E-3</v>
      </c>
      <c r="P3088">
        <f t="shared" si="193"/>
        <v>16.670000000000002</v>
      </c>
      <c r="Q3088" t="s">
        <v>8318</v>
      </c>
      <c r="R3088" t="s">
        <v>8358</v>
      </c>
      <c r="S3088" s="13">
        <f t="shared" si="194"/>
        <v>42233.67082175926</v>
      </c>
      <c r="T3088" s="13">
        <f t="shared" si="195"/>
        <v>42173.67082175926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8">
        <f t="shared" si="192"/>
        <v>6.2500000000000003E-3</v>
      </c>
      <c r="P3089">
        <f t="shared" si="193"/>
        <v>62.5</v>
      </c>
      <c r="Q3089" t="s">
        <v>8318</v>
      </c>
      <c r="R3089" t="s">
        <v>8358</v>
      </c>
      <c r="S3089" s="13">
        <f t="shared" si="194"/>
        <v>42725.192013888889</v>
      </c>
      <c r="T3089" s="13">
        <f t="shared" si="195"/>
        <v>42665.150347222225</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8">
        <f t="shared" si="192"/>
        <v>1.9384615384615384E-3</v>
      </c>
      <c r="P3090">
        <f t="shared" si="193"/>
        <v>42</v>
      </c>
      <c r="Q3090" t="s">
        <v>8318</v>
      </c>
      <c r="R3090" t="s">
        <v>8358</v>
      </c>
      <c r="S3090" s="13">
        <f t="shared" si="194"/>
        <v>42012.570138888885</v>
      </c>
      <c r="T3090" s="13">
        <f t="shared" si="195"/>
        <v>41981.57230324074</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8">
        <f t="shared" si="192"/>
        <v>0.23416000000000001</v>
      </c>
      <c r="P3091">
        <f t="shared" si="193"/>
        <v>130.09</v>
      </c>
      <c r="Q3091" t="s">
        <v>8318</v>
      </c>
      <c r="R3091" t="s">
        <v>8358</v>
      </c>
      <c r="S3091" s="13">
        <f t="shared" si="194"/>
        <v>42560.082638888889</v>
      </c>
      <c r="T3091" s="13">
        <f t="shared" si="195"/>
        <v>42528.542627314819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8">
        <f t="shared" si="192"/>
        <v>5.080888888888889E-2</v>
      </c>
      <c r="P3092">
        <f t="shared" si="193"/>
        <v>1270.22</v>
      </c>
      <c r="Q3092" t="s">
        <v>8318</v>
      </c>
      <c r="R3092" t="s">
        <v>8358</v>
      </c>
      <c r="S3092" s="13">
        <f t="shared" si="194"/>
        <v>42125.777141203704</v>
      </c>
      <c r="T3092" s="13">
        <f t="shared" si="195"/>
        <v>42065.818807870368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8">
        <f t="shared" si="192"/>
        <v>0.15920000000000001</v>
      </c>
      <c r="P3093">
        <f t="shared" si="193"/>
        <v>88.44</v>
      </c>
      <c r="Q3093" t="s">
        <v>8318</v>
      </c>
      <c r="R3093" t="s">
        <v>8358</v>
      </c>
      <c r="S3093" s="13">
        <f t="shared" si="194"/>
        <v>42596.948414351849</v>
      </c>
      <c r="T3093" s="13">
        <f t="shared" si="195"/>
        <v>42566.948414351849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8">
        <f t="shared" si="192"/>
        <v>1.1831900000000001E-2</v>
      </c>
      <c r="P3094">
        <f t="shared" si="193"/>
        <v>56.34</v>
      </c>
      <c r="Q3094" t="s">
        <v>8318</v>
      </c>
      <c r="R3094" t="s">
        <v>8358</v>
      </c>
      <c r="S3094" s="13">
        <f t="shared" si="194"/>
        <v>42292.916666666672</v>
      </c>
      <c r="T3094" s="13">
        <f t="shared" si="195"/>
        <v>42255.619351851856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8">
        <f t="shared" si="192"/>
        <v>0.22750000000000001</v>
      </c>
      <c r="P3095">
        <f t="shared" si="193"/>
        <v>53.53</v>
      </c>
      <c r="Q3095" t="s">
        <v>8318</v>
      </c>
      <c r="R3095" t="s">
        <v>8358</v>
      </c>
      <c r="S3095" s="13">
        <f t="shared" si="194"/>
        <v>41791.165972222225</v>
      </c>
      <c r="T3095" s="13">
        <f t="shared" si="195"/>
        <v>41760.909039351849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8">
        <f t="shared" si="192"/>
        <v>2.5000000000000001E-4</v>
      </c>
      <c r="P3096">
        <f t="shared" si="193"/>
        <v>25</v>
      </c>
      <c r="Q3096" t="s">
        <v>8318</v>
      </c>
      <c r="R3096" t="s">
        <v>8358</v>
      </c>
      <c r="S3096" s="13">
        <f t="shared" si="194"/>
        <v>42267.795787037037</v>
      </c>
      <c r="T3096" s="13">
        <f t="shared" si="195"/>
        <v>42207.795787037037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8">
        <f t="shared" si="192"/>
        <v>3.351206434316354E-3</v>
      </c>
      <c r="P3097">
        <f t="shared" si="193"/>
        <v>50</v>
      </c>
      <c r="Q3097" t="s">
        <v>8318</v>
      </c>
      <c r="R3097" t="s">
        <v>8358</v>
      </c>
      <c r="S3097" s="13">
        <f t="shared" si="194"/>
        <v>42583.025231481486</v>
      </c>
      <c r="T3097" s="13">
        <f t="shared" si="195"/>
        <v>42523.025231481486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8">
        <f t="shared" si="192"/>
        <v>3.9750000000000001E-2</v>
      </c>
      <c r="P3098">
        <f t="shared" si="193"/>
        <v>56.79</v>
      </c>
      <c r="Q3098" t="s">
        <v>8318</v>
      </c>
      <c r="R3098" t="s">
        <v>8358</v>
      </c>
      <c r="S3098" s="13">
        <f t="shared" si="194"/>
        <v>42144.825532407413</v>
      </c>
      <c r="T3098" s="13">
        <f t="shared" si="195"/>
        <v>42114.825532407413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8">
        <f t="shared" si="192"/>
        <v>0.17150000000000001</v>
      </c>
      <c r="P3099">
        <f t="shared" si="193"/>
        <v>40.83</v>
      </c>
      <c r="Q3099" t="s">
        <v>8318</v>
      </c>
      <c r="R3099" t="s">
        <v>8358</v>
      </c>
      <c r="S3099" s="13">
        <f t="shared" si="194"/>
        <v>42650.583333333328</v>
      </c>
      <c r="T3099" s="13">
        <f t="shared" si="195"/>
        <v>42629.503483796296</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8">
        <f t="shared" si="192"/>
        <v>3.608004104669061E-2</v>
      </c>
      <c r="P3100">
        <f t="shared" si="193"/>
        <v>65.11</v>
      </c>
      <c r="Q3100" t="s">
        <v>8318</v>
      </c>
      <c r="R3100" t="s">
        <v>8358</v>
      </c>
      <c r="S3100" s="13">
        <f t="shared" si="194"/>
        <v>42408.01180555555</v>
      </c>
      <c r="T3100" s="13">
        <f t="shared" si="195"/>
        <v>42359.792233796295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8">
        <f t="shared" si="192"/>
        <v>0.13900000000000001</v>
      </c>
      <c r="P3101">
        <f t="shared" si="193"/>
        <v>55.6</v>
      </c>
      <c r="Q3101" t="s">
        <v>8318</v>
      </c>
      <c r="R3101" t="s">
        <v>8358</v>
      </c>
      <c r="S3101" s="13">
        <f t="shared" si="194"/>
        <v>42412.189710648148</v>
      </c>
      <c r="T3101" s="13">
        <f t="shared" si="195"/>
        <v>42382.189710648148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8">
        <f t="shared" si="192"/>
        <v>0.15225</v>
      </c>
      <c r="P3102">
        <f t="shared" si="193"/>
        <v>140.54</v>
      </c>
      <c r="Q3102" t="s">
        <v>8318</v>
      </c>
      <c r="R3102" t="s">
        <v>8358</v>
      </c>
      <c r="S3102" s="13">
        <f t="shared" si="194"/>
        <v>41932.622395833336</v>
      </c>
      <c r="T3102" s="13">
        <f t="shared" si="195"/>
        <v>41902.622395833336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8">
        <f t="shared" si="192"/>
        <v>0.12</v>
      </c>
      <c r="P3103">
        <f t="shared" si="193"/>
        <v>25</v>
      </c>
      <c r="Q3103" t="s">
        <v>8318</v>
      </c>
      <c r="R3103" t="s">
        <v>8358</v>
      </c>
      <c r="S3103" s="13">
        <f t="shared" si="194"/>
        <v>42201.330555555556</v>
      </c>
      <c r="T3103" s="13">
        <f t="shared" si="195"/>
        <v>42171.383530092593</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8">
        <f t="shared" si="192"/>
        <v>0.391125</v>
      </c>
      <c r="P3104">
        <f t="shared" si="193"/>
        <v>69.53</v>
      </c>
      <c r="Q3104" t="s">
        <v>8318</v>
      </c>
      <c r="R3104" t="s">
        <v>8358</v>
      </c>
      <c r="S3104" s="13">
        <f t="shared" si="194"/>
        <v>42605.340486111112</v>
      </c>
      <c r="T3104" s="13">
        <f t="shared" si="195"/>
        <v>42555.340486111112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8">
        <f t="shared" si="192"/>
        <v>2.6829268292682929E-3</v>
      </c>
      <c r="P3105">
        <f t="shared" si="193"/>
        <v>5.5</v>
      </c>
      <c r="Q3105" t="s">
        <v>8318</v>
      </c>
      <c r="R3105" t="s">
        <v>8358</v>
      </c>
      <c r="S3105" s="13">
        <f t="shared" si="194"/>
        <v>42167.156319444446</v>
      </c>
      <c r="T3105" s="13">
        <f t="shared" si="195"/>
        <v>42107.156319444446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8">
        <f t="shared" si="192"/>
        <v>0.29625000000000001</v>
      </c>
      <c r="P3106">
        <f t="shared" si="193"/>
        <v>237</v>
      </c>
      <c r="Q3106" t="s">
        <v>8318</v>
      </c>
      <c r="R3106" t="s">
        <v>8358</v>
      </c>
      <c r="S3106" s="13">
        <f t="shared" si="194"/>
        <v>42038.083333333328</v>
      </c>
      <c r="T3106" s="13">
        <f t="shared" si="195"/>
        <v>42006.908692129626</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8">
        <f t="shared" si="192"/>
        <v>0.4236099230111206</v>
      </c>
      <c r="P3107">
        <f t="shared" si="193"/>
        <v>79.87</v>
      </c>
      <c r="Q3107" t="s">
        <v>8318</v>
      </c>
      <c r="R3107" t="s">
        <v>8358</v>
      </c>
      <c r="S3107" s="13">
        <f t="shared" si="194"/>
        <v>41931.208333333336</v>
      </c>
      <c r="T3107" s="13">
        <f t="shared" si="195"/>
        <v>41876.718935185185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8">
        <f t="shared" si="192"/>
        <v>4.1000000000000002E-2</v>
      </c>
      <c r="P3108">
        <f t="shared" si="193"/>
        <v>10.25</v>
      </c>
      <c r="Q3108" t="s">
        <v>8318</v>
      </c>
      <c r="R3108" t="s">
        <v>8358</v>
      </c>
      <c r="S3108" s="13">
        <f t="shared" si="194"/>
        <v>42263.916666666672</v>
      </c>
      <c r="T3108" s="13">
        <f t="shared" si="195"/>
        <v>42241.429120370376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8">
        <f t="shared" si="192"/>
        <v>0.197625</v>
      </c>
      <c r="P3109">
        <f t="shared" si="193"/>
        <v>272.58999999999997</v>
      </c>
      <c r="Q3109" t="s">
        <v>8318</v>
      </c>
      <c r="R3109" t="s">
        <v>8358</v>
      </c>
      <c r="S3109" s="13">
        <f t="shared" si="194"/>
        <v>42135.814247685179</v>
      </c>
      <c r="T3109" s="13">
        <f t="shared" si="195"/>
        <v>42128.814247685179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8">
        <f t="shared" si="192"/>
        <v>5.1999999999999995E-4</v>
      </c>
      <c r="P3110">
        <f t="shared" si="193"/>
        <v>13</v>
      </c>
      <c r="Q3110" t="s">
        <v>8318</v>
      </c>
      <c r="R3110" t="s">
        <v>8358</v>
      </c>
      <c r="S3110" s="13">
        <f t="shared" si="194"/>
        <v>42122.638819444444</v>
      </c>
      <c r="T3110" s="13">
        <f t="shared" si="195"/>
        <v>42062.680486111116</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8">
        <f t="shared" si="192"/>
        <v>0.25030188679245285</v>
      </c>
      <c r="P3111">
        <f t="shared" si="193"/>
        <v>58.18</v>
      </c>
      <c r="Q3111" t="s">
        <v>8318</v>
      </c>
      <c r="R3111" t="s">
        <v>8358</v>
      </c>
      <c r="S3111" s="13">
        <f t="shared" si="194"/>
        <v>41879.125115740739</v>
      </c>
      <c r="T3111" s="13">
        <f t="shared" si="195"/>
        <v>41844.125115740739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8">
        <f t="shared" si="192"/>
        <v>4.0000000000000002E-4</v>
      </c>
      <c r="P3112">
        <f t="shared" si="193"/>
        <v>10</v>
      </c>
      <c r="Q3112" t="s">
        <v>8318</v>
      </c>
      <c r="R3112" t="s">
        <v>8358</v>
      </c>
      <c r="S3112" s="13">
        <f t="shared" si="194"/>
        <v>42785.031469907408</v>
      </c>
      <c r="T3112" s="13">
        <f t="shared" si="195"/>
        <v>42745.031469907408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8">
        <f t="shared" si="192"/>
        <v>0.26640000000000003</v>
      </c>
      <c r="P3113">
        <f t="shared" si="193"/>
        <v>70.11</v>
      </c>
      <c r="Q3113" t="s">
        <v>8318</v>
      </c>
      <c r="R3113" t="s">
        <v>8358</v>
      </c>
      <c r="S3113" s="13">
        <f t="shared" si="194"/>
        <v>41916.595138888886</v>
      </c>
      <c r="T3113" s="13">
        <f t="shared" si="195"/>
        <v>41885.595138888886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8">
        <f t="shared" si="192"/>
        <v>4.7363636363636365E-2</v>
      </c>
      <c r="P3114">
        <f t="shared" si="193"/>
        <v>57.89</v>
      </c>
      <c r="Q3114" t="s">
        <v>8318</v>
      </c>
      <c r="R3114" t="s">
        <v>8358</v>
      </c>
      <c r="S3114" s="13">
        <f t="shared" si="194"/>
        <v>42675.121921296297</v>
      </c>
      <c r="T3114" s="13">
        <f t="shared" si="195"/>
        <v>42615.121921296297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8">
        <f t="shared" si="192"/>
        <v>4.2435339894712751E-2</v>
      </c>
      <c r="P3115">
        <f t="shared" si="193"/>
        <v>125.27</v>
      </c>
      <c r="Q3115" t="s">
        <v>8318</v>
      </c>
      <c r="R3115" t="s">
        <v>8358</v>
      </c>
      <c r="S3115" s="13">
        <f t="shared" si="194"/>
        <v>42111.731273148151</v>
      </c>
      <c r="T3115" s="13">
        <f t="shared" si="195"/>
        <v>42081.731273148151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8">
        <f t="shared" si="192"/>
        <v>0</v>
      </c>
      <c r="P3116" t="e">
        <f t="shared" si="193"/>
        <v>#DIV/0!</v>
      </c>
      <c r="Q3116" t="s">
        <v>8318</v>
      </c>
      <c r="R3116" t="s">
        <v>8358</v>
      </c>
      <c r="S3116" s="13">
        <f t="shared" si="194"/>
        <v>41903.632523148146</v>
      </c>
      <c r="T3116" s="13">
        <f t="shared" si="195"/>
        <v>41843.632523148146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8">
        <f t="shared" si="192"/>
        <v>0.03</v>
      </c>
      <c r="P3117">
        <f t="shared" si="193"/>
        <v>300</v>
      </c>
      <c r="Q3117" t="s">
        <v>8318</v>
      </c>
      <c r="R3117" t="s">
        <v>8358</v>
      </c>
      <c r="S3117" s="13">
        <f t="shared" si="194"/>
        <v>42526.447071759263</v>
      </c>
      <c r="T3117" s="13">
        <f t="shared" si="195"/>
        <v>42496.447071759263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8">
        <f t="shared" si="192"/>
        <v>0.57333333333333336</v>
      </c>
      <c r="P3118">
        <f t="shared" si="193"/>
        <v>43</v>
      </c>
      <c r="Q3118" t="s">
        <v>8318</v>
      </c>
      <c r="R3118" t="s">
        <v>8358</v>
      </c>
      <c r="S3118" s="13">
        <f t="shared" si="194"/>
        <v>42095.515335648146</v>
      </c>
      <c r="T3118" s="13">
        <f t="shared" si="195"/>
        <v>42081.515335648146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8">
        <f t="shared" si="192"/>
        <v>1E-3</v>
      </c>
      <c r="P3119">
        <f t="shared" si="193"/>
        <v>1</v>
      </c>
      <c r="Q3119" t="s">
        <v>8318</v>
      </c>
      <c r="R3119" t="s">
        <v>8358</v>
      </c>
      <c r="S3119" s="13">
        <f t="shared" si="194"/>
        <v>42517.55</v>
      </c>
      <c r="T3119" s="13">
        <f t="shared" si="195"/>
        <v>42509.374537037031</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8">
        <f t="shared" si="192"/>
        <v>3.0999999999999999E-3</v>
      </c>
      <c r="P3120">
        <f t="shared" si="193"/>
        <v>775</v>
      </c>
      <c r="Q3120" t="s">
        <v>8318</v>
      </c>
      <c r="R3120" t="s">
        <v>8358</v>
      </c>
      <c r="S3120" s="13">
        <f t="shared" si="194"/>
        <v>42553.649571759262</v>
      </c>
      <c r="T3120" s="13">
        <f t="shared" si="195"/>
        <v>42534.649571759262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8">
        <f t="shared" si="192"/>
        <v>5.0000000000000001E-4</v>
      </c>
      <c r="P3121">
        <f t="shared" si="193"/>
        <v>5</v>
      </c>
      <c r="Q3121" t="s">
        <v>8318</v>
      </c>
      <c r="R3121" t="s">
        <v>8358</v>
      </c>
      <c r="S3121" s="13">
        <f t="shared" si="194"/>
        <v>42090.003842592589</v>
      </c>
      <c r="T3121" s="13">
        <f t="shared" si="195"/>
        <v>42060.04550925926</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8">
        <f t="shared" si="192"/>
        <v>9.8461538461538464E-5</v>
      </c>
      <c r="P3122">
        <f t="shared" si="193"/>
        <v>12.8</v>
      </c>
      <c r="Q3122" t="s">
        <v>8318</v>
      </c>
      <c r="R3122" t="s">
        <v>8358</v>
      </c>
      <c r="S3122" s="13">
        <f t="shared" si="194"/>
        <v>42495.900416666671</v>
      </c>
      <c r="T3122" s="13">
        <f t="shared" si="195"/>
        <v>42435.942083333335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8">
        <f t="shared" si="192"/>
        <v>6.6666666666666671E-3</v>
      </c>
      <c r="P3123">
        <f t="shared" si="193"/>
        <v>10</v>
      </c>
      <c r="Q3123" t="s">
        <v>8318</v>
      </c>
      <c r="R3123" t="s">
        <v>8358</v>
      </c>
      <c r="S3123" s="13">
        <f t="shared" si="194"/>
        <v>41908.679803240739</v>
      </c>
      <c r="T3123" s="13">
        <f t="shared" si="195"/>
        <v>41848.679803240739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8">
        <f t="shared" si="192"/>
        <v>0.58291457286432158</v>
      </c>
      <c r="P3124">
        <f t="shared" si="193"/>
        <v>58</v>
      </c>
      <c r="Q3124" t="s">
        <v>8318</v>
      </c>
      <c r="R3124" t="s">
        <v>8358</v>
      </c>
      <c r="S3124" s="13">
        <f t="shared" si="194"/>
        <v>42683.973750000005</v>
      </c>
      <c r="T3124" s="13">
        <f t="shared" si="195"/>
        <v>42678.932083333333</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8">
        <f t="shared" si="192"/>
        <v>0.68153600000000003</v>
      </c>
      <c r="P3125">
        <f t="shared" si="193"/>
        <v>244.8</v>
      </c>
      <c r="Q3125" t="s">
        <v>8318</v>
      </c>
      <c r="R3125" t="s">
        <v>8358</v>
      </c>
      <c r="S3125" s="13">
        <f t="shared" si="194"/>
        <v>42560.993032407408</v>
      </c>
      <c r="T3125" s="13">
        <f t="shared" si="195"/>
        <v>42530.993032407408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8">
        <f t="shared" si="192"/>
        <v>3.2499999999999997E-5</v>
      </c>
      <c r="P3126">
        <f t="shared" si="193"/>
        <v>6.5</v>
      </c>
      <c r="Q3126" t="s">
        <v>8318</v>
      </c>
      <c r="R3126" t="s">
        <v>8358</v>
      </c>
      <c r="S3126" s="13">
        <f t="shared" si="194"/>
        <v>42037.780104166668</v>
      </c>
      <c r="T3126" s="13">
        <f t="shared" si="195"/>
        <v>41977.780104166668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8">
        <f t="shared" si="192"/>
        <v>0</v>
      </c>
      <c r="P3127" t="e">
        <f t="shared" si="193"/>
        <v>#DIV/0!</v>
      </c>
      <c r="Q3127" t="s">
        <v>8318</v>
      </c>
      <c r="R3127" t="s">
        <v>8358</v>
      </c>
      <c r="S3127" s="13">
        <f t="shared" si="194"/>
        <v>42376.20685185185</v>
      </c>
      <c r="T3127" s="13">
        <f t="shared" si="195"/>
        <v>42346.20685185185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8">
        <f t="shared" si="192"/>
        <v>4.1599999999999998E-2</v>
      </c>
      <c r="P3128">
        <f t="shared" si="193"/>
        <v>61.18</v>
      </c>
      <c r="Q3128" t="s">
        <v>8318</v>
      </c>
      <c r="R3128" t="s">
        <v>8358</v>
      </c>
      <c r="S3128" s="13">
        <f t="shared" si="194"/>
        <v>42456.976412037038</v>
      </c>
      <c r="T3128" s="13">
        <f t="shared" si="195"/>
        <v>42427.01807870371</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8">
        <f t="shared" si="192"/>
        <v>0</v>
      </c>
      <c r="P3129" t="e">
        <f t="shared" si="193"/>
        <v>#DIV/0!</v>
      </c>
      <c r="Q3129" t="s">
        <v>8318</v>
      </c>
      <c r="R3129" t="s">
        <v>8358</v>
      </c>
      <c r="S3129" s="13">
        <f t="shared" si="194"/>
        <v>42064.856817129628</v>
      </c>
      <c r="T3129" s="13">
        <f t="shared" si="195"/>
        <v>42034.856817129628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8">
        <f t="shared" si="192"/>
        <v>1.0860666666666667</v>
      </c>
      <c r="P3130">
        <f t="shared" si="193"/>
        <v>139.24</v>
      </c>
      <c r="Q3130" t="s">
        <v>8318</v>
      </c>
      <c r="R3130" t="s">
        <v>8319</v>
      </c>
      <c r="S3130" s="13">
        <f t="shared" si="194"/>
        <v>42810.784039351856</v>
      </c>
      <c r="T3130" s="13">
        <f t="shared" si="195"/>
        <v>42780.825706018513</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8">
        <f t="shared" si="192"/>
        <v>8.0000000000000002E-3</v>
      </c>
      <c r="P3131">
        <f t="shared" si="193"/>
        <v>10</v>
      </c>
      <c r="Q3131" t="s">
        <v>8318</v>
      </c>
      <c r="R3131" t="s">
        <v>8319</v>
      </c>
      <c r="S3131" s="13">
        <f t="shared" si="194"/>
        <v>42843.801145833335</v>
      </c>
      <c r="T3131" s="13">
        <f t="shared" si="195"/>
        <v>42803.842812499999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8">
        <f t="shared" si="192"/>
        <v>3.7499999999999999E-2</v>
      </c>
      <c r="P3132">
        <f t="shared" si="193"/>
        <v>93.75</v>
      </c>
      <c r="Q3132" t="s">
        <v>8318</v>
      </c>
      <c r="R3132" t="s">
        <v>8319</v>
      </c>
      <c r="S3132" s="13">
        <f t="shared" si="194"/>
        <v>42839.207638888889</v>
      </c>
      <c r="T3132" s="13">
        <f t="shared" si="195"/>
        <v>42808.640231481477</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8">
        <f t="shared" si="192"/>
        <v>0.15731707317073171</v>
      </c>
      <c r="P3133">
        <f t="shared" si="193"/>
        <v>53.75</v>
      </c>
      <c r="Q3133" t="s">
        <v>8318</v>
      </c>
      <c r="R3133" t="s">
        <v>8319</v>
      </c>
      <c r="S3133" s="13">
        <f t="shared" si="194"/>
        <v>42833.537557870368</v>
      </c>
      <c r="T3133" s="13">
        <f t="shared" si="195"/>
        <v>42803.579224537039</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8">
        <f t="shared" si="192"/>
        <v>3.3333333333333332E-4</v>
      </c>
      <c r="P3134">
        <f t="shared" si="193"/>
        <v>10</v>
      </c>
      <c r="Q3134" t="s">
        <v>8318</v>
      </c>
      <c r="R3134" t="s">
        <v>8319</v>
      </c>
      <c r="S3134" s="13">
        <f t="shared" si="194"/>
        <v>42846.308564814812</v>
      </c>
      <c r="T3134" s="13">
        <f t="shared" si="195"/>
        <v>42786.350231481483</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8">
        <f t="shared" si="192"/>
        <v>1.08</v>
      </c>
      <c r="P3135">
        <f t="shared" si="193"/>
        <v>33.75</v>
      </c>
      <c r="Q3135" t="s">
        <v>8318</v>
      </c>
      <c r="R3135" t="s">
        <v>8319</v>
      </c>
      <c r="S3135" s="13">
        <f t="shared" si="194"/>
        <v>42818.523541666669</v>
      </c>
      <c r="T3135" s="13">
        <f t="shared" si="195"/>
        <v>42788.565208333333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8">
        <f t="shared" si="192"/>
        <v>0.22500000000000001</v>
      </c>
      <c r="P3136">
        <f t="shared" si="193"/>
        <v>18.75</v>
      </c>
      <c r="Q3136" t="s">
        <v>8318</v>
      </c>
      <c r="R3136" t="s">
        <v>8319</v>
      </c>
      <c r="S3136" s="13">
        <f t="shared" si="194"/>
        <v>42821.678460648152</v>
      </c>
      <c r="T3136" s="13">
        <f t="shared" si="195"/>
        <v>42800.720127314817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8">
        <f t="shared" si="192"/>
        <v>0.20849420849420849</v>
      </c>
      <c r="P3137">
        <f t="shared" si="193"/>
        <v>23.14</v>
      </c>
      <c r="Q3137" t="s">
        <v>8318</v>
      </c>
      <c r="R3137" t="s">
        <v>8319</v>
      </c>
      <c r="S3137" s="13">
        <f t="shared" si="194"/>
        <v>42829.151863425926</v>
      </c>
      <c r="T3137" s="13">
        <f t="shared" si="195"/>
        <v>42807.151863425926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8">
        <f t="shared" si="192"/>
        <v>1.278</v>
      </c>
      <c r="P3138">
        <f t="shared" si="193"/>
        <v>29.05</v>
      </c>
      <c r="Q3138" t="s">
        <v>8318</v>
      </c>
      <c r="R3138" t="s">
        <v>8319</v>
      </c>
      <c r="S3138" s="13">
        <f t="shared" si="194"/>
        <v>42825.957638888889</v>
      </c>
      <c r="T3138" s="13">
        <f t="shared" si="195"/>
        <v>42789.462430555555</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8">
        <f t="shared" ref="O3139:O3202" si="196">E3139/D3139</f>
        <v>3.3333333333333333E-2</v>
      </c>
      <c r="P3139">
        <f t="shared" ref="P3139:P3202" si="197">ROUND((E3139/L3139),2)</f>
        <v>50</v>
      </c>
      <c r="Q3139" t="s">
        <v>8318</v>
      </c>
      <c r="R3139" t="s">
        <v>8319</v>
      </c>
      <c r="S3139" s="13">
        <f t="shared" ref="S3139:S3202" si="198">(((I3139/60)/60)/24)+DATE(1970,1,1)</f>
        <v>42858.8</v>
      </c>
      <c r="T3139" s="13">
        <f t="shared" ref="T3139:T3202" si="199">(((J3139/60)/60)/24)+DATE(1970,1,1)</f>
        <v>42807.885057870371</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8">
        <f t="shared" si="196"/>
        <v>0</v>
      </c>
      <c r="P3140" t="e">
        <f t="shared" si="197"/>
        <v>#DIV/0!</v>
      </c>
      <c r="Q3140" t="s">
        <v>8318</v>
      </c>
      <c r="R3140" t="s">
        <v>8319</v>
      </c>
      <c r="S3140" s="13">
        <f t="shared" si="198"/>
        <v>42828.645914351851</v>
      </c>
      <c r="T3140" s="13">
        <f t="shared" si="199"/>
        <v>42809.645914351851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8">
        <f t="shared" si="196"/>
        <v>5.3999999999999999E-2</v>
      </c>
      <c r="P3141">
        <f t="shared" si="197"/>
        <v>450</v>
      </c>
      <c r="Q3141" t="s">
        <v>8318</v>
      </c>
      <c r="R3141" t="s">
        <v>8319</v>
      </c>
      <c r="S3141" s="13">
        <f t="shared" si="198"/>
        <v>42819.189583333333</v>
      </c>
      <c r="T3141" s="13">
        <f t="shared" si="199"/>
        <v>42785.270370370374</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8">
        <f t="shared" si="196"/>
        <v>9.5999999999999992E-3</v>
      </c>
      <c r="P3142">
        <f t="shared" si="197"/>
        <v>24</v>
      </c>
      <c r="Q3142" t="s">
        <v>8318</v>
      </c>
      <c r="R3142" t="s">
        <v>8319</v>
      </c>
      <c r="S3142" s="13">
        <f t="shared" si="198"/>
        <v>42832.677118055552</v>
      </c>
      <c r="T3142" s="13">
        <f t="shared" si="199"/>
        <v>42802.718784722223</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8">
        <f t="shared" si="196"/>
        <v>0.51600000000000001</v>
      </c>
      <c r="P3143">
        <f t="shared" si="197"/>
        <v>32.25</v>
      </c>
      <c r="Q3143" t="s">
        <v>8318</v>
      </c>
      <c r="R3143" t="s">
        <v>8319</v>
      </c>
      <c r="S3143" s="13">
        <f t="shared" si="198"/>
        <v>42841.833333333328</v>
      </c>
      <c r="T3143" s="13">
        <f t="shared" si="199"/>
        <v>42800.753333333334</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8">
        <f t="shared" si="196"/>
        <v>1.6363636363636365E-2</v>
      </c>
      <c r="P3144">
        <f t="shared" si="197"/>
        <v>15</v>
      </c>
      <c r="Q3144" t="s">
        <v>8318</v>
      </c>
      <c r="R3144" t="s">
        <v>8319</v>
      </c>
      <c r="S3144" s="13">
        <f t="shared" si="198"/>
        <v>42813.471516203703</v>
      </c>
      <c r="T3144" s="13">
        <f t="shared" si="199"/>
        <v>42783.513182870374</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8">
        <f t="shared" si="196"/>
        <v>0</v>
      </c>
      <c r="P3145" t="e">
        <f t="shared" si="197"/>
        <v>#DIV/0!</v>
      </c>
      <c r="Q3145" t="s">
        <v>8318</v>
      </c>
      <c r="R3145" t="s">
        <v>8319</v>
      </c>
      <c r="S3145" s="13">
        <f t="shared" si="198"/>
        <v>42834.358287037037</v>
      </c>
      <c r="T3145" s="13">
        <f t="shared" si="199"/>
        <v>42808.358287037037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8">
        <f t="shared" si="196"/>
        <v>0.754</v>
      </c>
      <c r="P3146">
        <f t="shared" si="197"/>
        <v>251.33</v>
      </c>
      <c r="Q3146" t="s">
        <v>8318</v>
      </c>
      <c r="R3146" t="s">
        <v>8319</v>
      </c>
      <c r="S3146" s="13">
        <f t="shared" si="198"/>
        <v>42813.25</v>
      </c>
      <c r="T3146" s="13">
        <f t="shared" si="199"/>
        <v>42796.538275462968</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8">
        <f t="shared" si="196"/>
        <v>0</v>
      </c>
      <c r="P3147" t="e">
        <f t="shared" si="197"/>
        <v>#DIV/0!</v>
      </c>
      <c r="Q3147" t="s">
        <v>8318</v>
      </c>
      <c r="R3147" t="s">
        <v>8319</v>
      </c>
      <c r="S3147" s="13">
        <f t="shared" si="198"/>
        <v>42821.999236111107</v>
      </c>
      <c r="T3147" s="13">
        <f t="shared" si="199"/>
        <v>42762.040902777779</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8">
        <f t="shared" si="196"/>
        <v>0.105</v>
      </c>
      <c r="P3148">
        <f t="shared" si="197"/>
        <v>437.5</v>
      </c>
      <c r="Q3148" t="s">
        <v>8318</v>
      </c>
      <c r="R3148" t="s">
        <v>8319</v>
      </c>
      <c r="S3148" s="13">
        <f t="shared" si="198"/>
        <v>42841.640810185185</v>
      </c>
      <c r="T3148" s="13">
        <f t="shared" si="199"/>
        <v>42796.682476851856</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8">
        <f t="shared" si="196"/>
        <v>1.1752499999999999</v>
      </c>
      <c r="P3149">
        <f t="shared" si="197"/>
        <v>110.35</v>
      </c>
      <c r="Q3149" t="s">
        <v>8318</v>
      </c>
      <c r="R3149" t="s">
        <v>8319</v>
      </c>
      <c r="S3149" s="13">
        <f t="shared" si="198"/>
        <v>41950.011053240742</v>
      </c>
      <c r="T3149" s="13">
        <f t="shared" si="199"/>
        <v>41909.969386574077</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8">
        <f t="shared" si="196"/>
        <v>1.3116666666666668</v>
      </c>
      <c r="P3150">
        <f t="shared" si="197"/>
        <v>41.42</v>
      </c>
      <c r="Q3150" t="s">
        <v>8318</v>
      </c>
      <c r="R3150" t="s">
        <v>8319</v>
      </c>
      <c r="S3150" s="13">
        <f t="shared" si="198"/>
        <v>41913.166666666664</v>
      </c>
      <c r="T3150" s="13">
        <f t="shared" si="199"/>
        <v>41891.665324074071</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8">
        <f t="shared" si="196"/>
        <v>1.04</v>
      </c>
      <c r="P3151">
        <f t="shared" si="197"/>
        <v>52</v>
      </c>
      <c r="Q3151" t="s">
        <v>8318</v>
      </c>
      <c r="R3151" t="s">
        <v>8319</v>
      </c>
      <c r="S3151" s="13">
        <f t="shared" si="198"/>
        <v>41250.083333333336</v>
      </c>
      <c r="T3151" s="13">
        <f t="shared" si="199"/>
        <v>41226.017361111109</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8">
        <f t="shared" si="196"/>
        <v>1.01</v>
      </c>
      <c r="P3152">
        <f t="shared" si="197"/>
        <v>33.99</v>
      </c>
      <c r="Q3152" t="s">
        <v>8318</v>
      </c>
      <c r="R3152" t="s">
        <v>8319</v>
      </c>
      <c r="S3152" s="13">
        <f t="shared" si="198"/>
        <v>40568.166666666664</v>
      </c>
      <c r="T3152" s="13">
        <f t="shared" si="199"/>
        <v>40478.263923611114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8">
        <f t="shared" si="196"/>
        <v>1.004</v>
      </c>
      <c r="P3153">
        <f t="shared" si="197"/>
        <v>103.35</v>
      </c>
      <c r="Q3153" t="s">
        <v>8318</v>
      </c>
      <c r="R3153" t="s">
        <v>8319</v>
      </c>
      <c r="S3153" s="13">
        <f t="shared" si="198"/>
        <v>41892.83997685185</v>
      </c>
      <c r="T3153" s="13">
        <f t="shared" si="199"/>
        <v>41862.83997685185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8">
        <f t="shared" si="196"/>
        <v>1.0595454545454546</v>
      </c>
      <c r="P3154">
        <f t="shared" si="197"/>
        <v>34.79</v>
      </c>
      <c r="Q3154" t="s">
        <v>8318</v>
      </c>
      <c r="R3154" t="s">
        <v>8319</v>
      </c>
      <c r="S3154" s="13">
        <f t="shared" si="198"/>
        <v>41580.867673611108</v>
      </c>
      <c r="T3154" s="13">
        <f t="shared" si="199"/>
        <v>41550.867673611108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8">
        <f t="shared" si="196"/>
        <v>3.3558333333333334</v>
      </c>
      <c r="P3155">
        <f t="shared" si="197"/>
        <v>41.77</v>
      </c>
      <c r="Q3155" t="s">
        <v>8318</v>
      </c>
      <c r="R3155" t="s">
        <v>8319</v>
      </c>
      <c r="S3155" s="13">
        <f t="shared" si="198"/>
        <v>40664.207638888889</v>
      </c>
      <c r="T3155" s="13">
        <f t="shared" si="199"/>
        <v>40633.154363425929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8">
        <f t="shared" si="196"/>
        <v>1.1292857142857142</v>
      </c>
      <c r="P3156">
        <f t="shared" si="197"/>
        <v>64.27</v>
      </c>
      <c r="Q3156" t="s">
        <v>8318</v>
      </c>
      <c r="R3156" t="s">
        <v>8319</v>
      </c>
      <c r="S3156" s="13">
        <f t="shared" si="198"/>
        <v>41000.834004629629</v>
      </c>
      <c r="T3156" s="13">
        <f t="shared" si="199"/>
        <v>40970.875671296293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8">
        <f t="shared" si="196"/>
        <v>1.885046</v>
      </c>
      <c r="P3157">
        <f t="shared" si="197"/>
        <v>31.21</v>
      </c>
      <c r="Q3157" t="s">
        <v>8318</v>
      </c>
      <c r="R3157" t="s">
        <v>8319</v>
      </c>
      <c r="S3157" s="13">
        <f t="shared" si="198"/>
        <v>41263.499131944445</v>
      </c>
      <c r="T3157" s="13">
        <f t="shared" si="199"/>
        <v>41233.499131944445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8">
        <f t="shared" si="196"/>
        <v>1.0181818181818181</v>
      </c>
      <c r="P3158">
        <f t="shared" si="197"/>
        <v>62.92</v>
      </c>
      <c r="Q3158" t="s">
        <v>8318</v>
      </c>
      <c r="R3158" t="s">
        <v>8319</v>
      </c>
      <c r="S3158" s="13">
        <f t="shared" si="198"/>
        <v>41061.953055555554</v>
      </c>
      <c r="T3158" s="13">
        <f t="shared" si="199"/>
        <v>41026.953055555554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8">
        <f t="shared" si="196"/>
        <v>1.01</v>
      </c>
      <c r="P3159">
        <f t="shared" si="197"/>
        <v>98.54</v>
      </c>
      <c r="Q3159" t="s">
        <v>8318</v>
      </c>
      <c r="R3159" t="s">
        <v>8319</v>
      </c>
      <c r="S3159" s="13">
        <f t="shared" si="198"/>
        <v>41839.208333333336</v>
      </c>
      <c r="T3159" s="13">
        <f t="shared" si="199"/>
        <v>41829.788252314815</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8">
        <f t="shared" si="196"/>
        <v>1.1399999999999999</v>
      </c>
      <c r="P3160">
        <f t="shared" si="197"/>
        <v>82.61</v>
      </c>
      <c r="Q3160" t="s">
        <v>8318</v>
      </c>
      <c r="R3160" t="s">
        <v>8319</v>
      </c>
      <c r="S3160" s="13">
        <f t="shared" si="198"/>
        <v>41477.839722222219</v>
      </c>
      <c r="T3160" s="13">
        <f t="shared" si="199"/>
        <v>41447.839722222219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8">
        <f t="shared" si="196"/>
        <v>1.3348133333333334</v>
      </c>
      <c r="P3161">
        <f t="shared" si="197"/>
        <v>38.5</v>
      </c>
      <c r="Q3161" t="s">
        <v>8318</v>
      </c>
      <c r="R3161" t="s">
        <v>8319</v>
      </c>
      <c r="S3161" s="13">
        <f t="shared" si="198"/>
        <v>40926.958333333336</v>
      </c>
      <c r="T3161" s="13">
        <f t="shared" si="199"/>
        <v>40884.066678240742</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8">
        <f t="shared" si="196"/>
        <v>1.0153333333333334</v>
      </c>
      <c r="P3162">
        <f t="shared" si="197"/>
        <v>80.16</v>
      </c>
      <c r="Q3162" t="s">
        <v>8318</v>
      </c>
      <c r="R3162" t="s">
        <v>8319</v>
      </c>
      <c r="S3162" s="13">
        <f t="shared" si="198"/>
        <v>41864.207638888889</v>
      </c>
      <c r="T3162" s="13">
        <f t="shared" si="199"/>
        <v>41841.26489583333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8">
        <f t="shared" si="196"/>
        <v>1.0509999999999999</v>
      </c>
      <c r="P3163">
        <f t="shared" si="197"/>
        <v>28.41</v>
      </c>
      <c r="Q3163" t="s">
        <v>8318</v>
      </c>
      <c r="R3163" t="s">
        <v>8319</v>
      </c>
      <c r="S3163" s="13">
        <f t="shared" si="198"/>
        <v>41927.536134259259</v>
      </c>
      <c r="T3163" s="13">
        <f t="shared" si="199"/>
        <v>41897.536134259259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8">
        <f t="shared" si="196"/>
        <v>1.2715000000000001</v>
      </c>
      <c r="P3164">
        <f t="shared" si="197"/>
        <v>80.73</v>
      </c>
      <c r="Q3164" t="s">
        <v>8318</v>
      </c>
      <c r="R3164" t="s">
        <v>8319</v>
      </c>
      <c r="S3164" s="13">
        <f t="shared" si="198"/>
        <v>41827.083333333336</v>
      </c>
      <c r="T3164" s="13">
        <f t="shared" si="199"/>
        <v>41799.685902777775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8">
        <f t="shared" si="196"/>
        <v>1.1115384615384616</v>
      </c>
      <c r="P3165">
        <f t="shared" si="197"/>
        <v>200.69</v>
      </c>
      <c r="Q3165" t="s">
        <v>8318</v>
      </c>
      <c r="R3165" t="s">
        <v>8319</v>
      </c>
      <c r="S3165" s="13">
        <f t="shared" si="198"/>
        <v>41805.753761574073</v>
      </c>
      <c r="T3165" s="13">
        <f t="shared" si="199"/>
        <v>41775.753761574073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8">
        <f t="shared" si="196"/>
        <v>1.0676000000000001</v>
      </c>
      <c r="P3166">
        <f t="shared" si="197"/>
        <v>37.590000000000003</v>
      </c>
      <c r="Q3166" t="s">
        <v>8318</v>
      </c>
      <c r="R3166" t="s">
        <v>8319</v>
      </c>
      <c r="S3166" s="13">
        <f t="shared" si="198"/>
        <v>41799.80572916667</v>
      </c>
      <c r="T3166" s="13">
        <f t="shared" si="199"/>
        <v>41766.80572916667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8">
        <f t="shared" si="196"/>
        <v>1.6266666666666667</v>
      </c>
      <c r="P3167">
        <f t="shared" si="197"/>
        <v>58.1</v>
      </c>
      <c r="Q3167" t="s">
        <v>8318</v>
      </c>
      <c r="R3167" t="s">
        <v>8319</v>
      </c>
      <c r="S3167" s="13">
        <f t="shared" si="198"/>
        <v>40666.165972222225</v>
      </c>
      <c r="T3167" s="13">
        <f t="shared" si="199"/>
        <v>40644.159259259257</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8">
        <f t="shared" si="196"/>
        <v>1.6022808571428573</v>
      </c>
      <c r="P3168">
        <f t="shared" si="197"/>
        <v>60.3</v>
      </c>
      <c r="Q3168" t="s">
        <v>8318</v>
      </c>
      <c r="R3168" t="s">
        <v>8319</v>
      </c>
      <c r="S3168" s="13">
        <f t="shared" si="198"/>
        <v>41969.332638888889</v>
      </c>
      <c r="T3168" s="13">
        <f t="shared" si="199"/>
        <v>41940.69158564815</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8">
        <f t="shared" si="196"/>
        <v>1.1616666666666666</v>
      </c>
      <c r="P3169">
        <f t="shared" si="197"/>
        <v>63.36</v>
      </c>
      <c r="Q3169" t="s">
        <v>8318</v>
      </c>
      <c r="R3169" t="s">
        <v>8319</v>
      </c>
      <c r="S3169" s="13">
        <f t="shared" si="198"/>
        <v>41853.175706018519</v>
      </c>
      <c r="T3169" s="13">
        <f t="shared" si="199"/>
        <v>41839.175706018519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8">
        <f t="shared" si="196"/>
        <v>1.242</v>
      </c>
      <c r="P3170">
        <f t="shared" si="197"/>
        <v>50.9</v>
      </c>
      <c r="Q3170" t="s">
        <v>8318</v>
      </c>
      <c r="R3170" t="s">
        <v>8319</v>
      </c>
      <c r="S3170" s="13">
        <f t="shared" si="198"/>
        <v>41803.916666666664</v>
      </c>
      <c r="T3170" s="13">
        <f t="shared" si="199"/>
        <v>41772.105937500004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8">
        <f t="shared" si="196"/>
        <v>1.030125</v>
      </c>
      <c r="P3171">
        <f t="shared" si="197"/>
        <v>100.5</v>
      </c>
      <c r="Q3171" t="s">
        <v>8318</v>
      </c>
      <c r="R3171" t="s">
        <v>8319</v>
      </c>
      <c r="S3171" s="13">
        <f t="shared" si="198"/>
        <v>41621.207638888889</v>
      </c>
      <c r="T3171" s="13">
        <f t="shared" si="199"/>
        <v>41591.737974537034</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8">
        <f t="shared" si="196"/>
        <v>1.1225000000000001</v>
      </c>
      <c r="P3172">
        <f t="shared" si="197"/>
        <v>31.62</v>
      </c>
      <c r="Q3172" t="s">
        <v>8318</v>
      </c>
      <c r="R3172" t="s">
        <v>8319</v>
      </c>
      <c r="S3172" s="13">
        <f t="shared" si="198"/>
        <v>41822.166666666664</v>
      </c>
      <c r="T3172" s="13">
        <f t="shared" si="199"/>
        <v>41789.080370370371</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8">
        <f t="shared" si="196"/>
        <v>1.0881428571428571</v>
      </c>
      <c r="P3173">
        <f t="shared" si="197"/>
        <v>65.099999999999994</v>
      </c>
      <c r="Q3173" t="s">
        <v>8318</v>
      </c>
      <c r="R3173" t="s">
        <v>8319</v>
      </c>
      <c r="S3173" s="13">
        <f t="shared" si="198"/>
        <v>42496.608310185184</v>
      </c>
      <c r="T3173" s="13">
        <f t="shared" si="199"/>
        <v>42466.608310185184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8">
        <f t="shared" si="196"/>
        <v>1.1499999999999999</v>
      </c>
      <c r="P3174">
        <f t="shared" si="197"/>
        <v>79.31</v>
      </c>
      <c r="Q3174" t="s">
        <v>8318</v>
      </c>
      <c r="R3174" t="s">
        <v>8319</v>
      </c>
      <c r="S3174" s="13">
        <f t="shared" si="198"/>
        <v>40953.729953703703</v>
      </c>
      <c r="T3174" s="13">
        <f t="shared" si="199"/>
        <v>40923.729953703703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8">
        <f t="shared" si="196"/>
        <v>1.03</v>
      </c>
      <c r="P3175">
        <f t="shared" si="197"/>
        <v>139.19</v>
      </c>
      <c r="Q3175" t="s">
        <v>8318</v>
      </c>
      <c r="R3175" t="s">
        <v>8319</v>
      </c>
      <c r="S3175" s="13">
        <f t="shared" si="198"/>
        <v>41908.878379629627</v>
      </c>
      <c r="T3175" s="13">
        <f t="shared" si="199"/>
        <v>41878.878379629627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8">
        <f t="shared" si="196"/>
        <v>1.0113333333333334</v>
      </c>
      <c r="P3176">
        <f t="shared" si="197"/>
        <v>131.91</v>
      </c>
      <c r="Q3176" t="s">
        <v>8318</v>
      </c>
      <c r="R3176" t="s">
        <v>8319</v>
      </c>
      <c r="S3176" s="13">
        <f t="shared" si="198"/>
        <v>41876.864675925928</v>
      </c>
      <c r="T3176" s="13">
        <f t="shared" si="199"/>
        <v>41862.864675925928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8">
        <f t="shared" si="196"/>
        <v>1.0955999999999999</v>
      </c>
      <c r="P3177">
        <f t="shared" si="197"/>
        <v>91.3</v>
      </c>
      <c r="Q3177" t="s">
        <v>8318</v>
      </c>
      <c r="R3177" t="s">
        <v>8319</v>
      </c>
      <c r="S3177" s="13">
        <f t="shared" si="198"/>
        <v>40591.886886574073</v>
      </c>
      <c r="T3177" s="13">
        <f t="shared" si="199"/>
        <v>40531.886886574073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8">
        <f t="shared" si="196"/>
        <v>1.148421052631579</v>
      </c>
      <c r="P3178">
        <f t="shared" si="197"/>
        <v>39.67</v>
      </c>
      <c r="Q3178" t="s">
        <v>8318</v>
      </c>
      <c r="R3178" t="s">
        <v>8319</v>
      </c>
      <c r="S3178" s="13">
        <f t="shared" si="198"/>
        <v>41504.625</v>
      </c>
      <c r="T3178" s="13">
        <f t="shared" si="199"/>
        <v>41477.930914351848</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8">
        <f t="shared" si="196"/>
        <v>1.1739999999999999</v>
      </c>
      <c r="P3179">
        <f t="shared" si="197"/>
        <v>57.55</v>
      </c>
      <c r="Q3179" t="s">
        <v>8318</v>
      </c>
      <c r="R3179" t="s">
        <v>8319</v>
      </c>
      <c r="S3179" s="13">
        <f t="shared" si="198"/>
        <v>41811.666770833333</v>
      </c>
      <c r="T3179" s="13">
        <f t="shared" si="199"/>
        <v>41781.666770833333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8">
        <f t="shared" si="196"/>
        <v>1.7173333333333334</v>
      </c>
      <c r="P3180">
        <f t="shared" si="197"/>
        <v>33.03</v>
      </c>
      <c r="Q3180" t="s">
        <v>8318</v>
      </c>
      <c r="R3180" t="s">
        <v>8319</v>
      </c>
      <c r="S3180" s="13">
        <f t="shared" si="198"/>
        <v>41836.605034722219</v>
      </c>
      <c r="T3180" s="13">
        <f t="shared" si="199"/>
        <v>41806.605034722219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8">
        <f t="shared" si="196"/>
        <v>1.1416238095238094</v>
      </c>
      <c r="P3181">
        <f t="shared" si="197"/>
        <v>77.34</v>
      </c>
      <c r="Q3181" t="s">
        <v>8318</v>
      </c>
      <c r="R3181" t="s">
        <v>8319</v>
      </c>
      <c r="S3181" s="13">
        <f t="shared" si="198"/>
        <v>41400.702210648145</v>
      </c>
      <c r="T3181" s="13">
        <f t="shared" si="199"/>
        <v>41375.702210648145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8">
        <f t="shared" si="196"/>
        <v>1.1975</v>
      </c>
      <c r="P3182">
        <f t="shared" si="197"/>
        <v>31.93</v>
      </c>
      <c r="Q3182" t="s">
        <v>8318</v>
      </c>
      <c r="R3182" t="s">
        <v>8319</v>
      </c>
      <c r="S3182" s="13">
        <f t="shared" si="198"/>
        <v>41810.412604166668</v>
      </c>
      <c r="T3182" s="13">
        <f t="shared" si="199"/>
        <v>41780.412604166668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8">
        <f t="shared" si="196"/>
        <v>1.0900000000000001</v>
      </c>
      <c r="P3183">
        <f t="shared" si="197"/>
        <v>36.33</v>
      </c>
      <c r="Q3183" t="s">
        <v>8318</v>
      </c>
      <c r="R3183" t="s">
        <v>8319</v>
      </c>
      <c r="S3183" s="13">
        <f t="shared" si="198"/>
        <v>41805.666666666664</v>
      </c>
      <c r="T3183" s="13">
        <f t="shared" si="199"/>
        <v>41779.310034722221</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8">
        <f t="shared" si="196"/>
        <v>1.0088571428571429</v>
      </c>
      <c r="P3184">
        <f t="shared" si="197"/>
        <v>46.77</v>
      </c>
      <c r="Q3184" t="s">
        <v>8318</v>
      </c>
      <c r="R3184" t="s">
        <v>8319</v>
      </c>
      <c r="S3184" s="13">
        <f t="shared" si="198"/>
        <v>40939.708333333336</v>
      </c>
      <c r="T3184" s="13">
        <f t="shared" si="199"/>
        <v>40883.949317129627</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8">
        <f t="shared" si="196"/>
        <v>1.0900000000000001</v>
      </c>
      <c r="P3185">
        <f t="shared" si="197"/>
        <v>40.07</v>
      </c>
      <c r="Q3185" t="s">
        <v>8318</v>
      </c>
      <c r="R3185" t="s">
        <v>8319</v>
      </c>
      <c r="S3185" s="13">
        <f t="shared" si="198"/>
        <v>41509.79478009259</v>
      </c>
      <c r="T3185" s="13">
        <f t="shared" si="199"/>
        <v>41491.79478009259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8">
        <f t="shared" si="196"/>
        <v>1.0720930232558139</v>
      </c>
      <c r="P3186">
        <f t="shared" si="197"/>
        <v>100.22</v>
      </c>
      <c r="Q3186" t="s">
        <v>8318</v>
      </c>
      <c r="R3186" t="s">
        <v>8319</v>
      </c>
      <c r="S3186" s="13">
        <f t="shared" si="198"/>
        <v>41821.993414351848</v>
      </c>
      <c r="T3186" s="13">
        <f t="shared" si="199"/>
        <v>41791.993414351848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8">
        <f t="shared" si="196"/>
        <v>1</v>
      </c>
      <c r="P3187">
        <f t="shared" si="197"/>
        <v>41.67</v>
      </c>
      <c r="Q3187" t="s">
        <v>8318</v>
      </c>
      <c r="R3187" t="s">
        <v>8319</v>
      </c>
      <c r="S3187" s="13">
        <f t="shared" si="198"/>
        <v>41836.977326388893</v>
      </c>
      <c r="T3187" s="13">
        <f t="shared" si="199"/>
        <v>41829.977326388893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8">
        <f t="shared" si="196"/>
        <v>1.0218750000000001</v>
      </c>
      <c r="P3188">
        <f t="shared" si="197"/>
        <v>46.71</v>
      </c>
      <c r="Q3188" t="s">
        <v>8318</v>
      </c>
      <c r="R3188" t="s">
        <v>8319</v>
      </c>
      <c r="S3188" s="13">
        <f t="shared" si="198"/>
        <v>41898.875</v>
      </c>
      <c r="T3188" s="13">
        <f t="shared" si="199"/>
        <v>41868.924050925925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8">
        <f t="shared" si="196"/>
        <v>1.1629333333333334</v>
      </c>
      <c r="P3189">
        <f t="shared" si="197"/>
        <v>71.489999999999995</v>
      </c>
      <c r="Q3189" t="s">
        <v>8318</v>
      </c>
      <c r="R3189" t="s">
        <v>8319</v>
      </c>
      <c r="S3189" s="13">
        <f t="shared" si="198"/>
        <v>41855.666354166664</v>
      </c>
      <c r="T3189" s="13">
        <f t="shared" si="199"/>
        <v>41835.666354166664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8">
        <f t="shared" si="196"/>
        <v>0.65</v>
      </c>
      <c r="P3190">
        <f t="shared" si="197"/>
        <v>14.44</v>
      </c>
      <c r="Q3190" t="s">
        <v>8318</v>
      </c>
      <c r="R3190" t="s">
        <v>8360</v>
      </c>
      <c r="S3190" s="13">
        <f t="shared" si="198"/>
        <v>42165.415532407409</v>
      </c>
      <c r="T3190" s="13">
        <f t="shared" si="199"/>
        <v>42144.415532407409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8">
        <f t="shared" si="196"/>
        <v>0.12327272727272727</v>
      </c>
      <c r="P3191">
        <f t="shared" si="197"/>
        <v>356.84</v>
      </c>
      <c r="Q3191" t="s">
        <v>8318</v>
      </c>
      <c r="R3191" t="s">
        <v>8360</v>
      </c>
      <c r="S3191" s="13">
        <f t="shared" si="198"/>
        <v>42148.346435185187</v>
      </c>
      <c r="T3191" s="13">
        <f t="shared" si="199"/>
        <v>42118.346435185187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8">
        <f t="shared" si="196"/>
        <v>0</v>
      </c>
      <c r="P3192" t="e">
        <f t="shared" si="197"/>
        <v>#DIV/0!</v>
      </c>
      <c r="Q3192" t="s">
        <v>8318</v>
      </c>
      <c r="R3192" t="s">
        <v>8360</v>
      </c>
      <c r="S3192" s="13">
        <f t="shared" si="198"/>
        <v>42713.192997685182</v>
      </c>
      <c r="T3192" s="13">
        <f t="shared" si="199"/>
        <v>42683.151331018518</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8">
        <f t="shared" si="196"/>
        <v>4.0266666666666666E-2</v>
      </c>
      <c r="P3193">
        <f t="shared" si="197"/>
        <v>37.75</v>
      </c>
      <c r="Q3193" t="s">
        <v>8318</v>
      </c>
      <c r="R3193" t="s">
        <v>8360</v>
      </c>
      <c r="S3193" s="13">
        <f t="shared" si="198"/>
        <v>42598.755428240736</v>
      </c>
      <c r="T3193" s="13">
        <f t="shared" si="199"/>
        <v>42538.755428240736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8">
        <f t="shared" si="196"/>
        <v>1.0200000000000001E-2</v>
      </c>
      <c r="P3194">
        <f t="shared" si="197"/>
        <v>12.75</v>
      </c>
      <c r="Q3194" t="s">
        <v>8318</v>
      </c>
      <c r="R3194" t="s">
        <v>8360</v>
      </c>
      <c r="S3194" s="13">
        <f t="shared" si="198"/>
        <v>42063.916666666672</v>
      </c>
      <c r="T3194" s="13">
        <f t="shared" si="199"/>
        <v>42018.94049768518</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8">
        <f t="shared" si="196"/>
        <v>0.1174</v>
      </c>
      <c r="P3195">
        <f t="shared" si="197"/>
        <v>24.46</v>
      </c>
      <c r="Q3195" t="s">
        <v>8318</v>
      </c>
      <c r="R3195" t="s">
        <v>8360</v>
      </c>
      <c r="S3195" s="13">
        <f t="shared" si="198"/>
        <v>42055.968240740738</v>
      </c>
      <c r="T3195" s="13">
        <f t="shared" si="199"/>
        <v>42010.968240740738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8">
        <f t="shared" si="196"/>
        <v>0</v>
      </c>
      <c r="P3196" t="e">
        <f t="shared" si="197"/>
        <v>#DIV/0!</v>
      </c>
      <c r="Q3196" t="s">
        <v>8318</v>
      </c>
      <c r="R3196" t="s">
        <v>8360</v>
      </c>
      <c r="S3196" s="13">
        <f t="shared" si="198"/>
        <v>42212.062476851846</v>
      </c>
      <c r="T3196" s="13">
        <f t="shared" si="199"/>
        <v>42182.062476851846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8">
        <f t="shared" si="196"/>
        <v>0.59142857142857141</v>
      </c>
      <c r="P3197">
        <f t="shared" si="197"/>
        <v>53.08</v>
      </c>
      <c r="Q3197" t="s">
        <v>8318</v>
      </c>
      <c r="R3197" t="s">
        <v>8360</v>
      </c>
      <c r="S3197" s="13">
        <f t="shared" si="198"/>
        <v>42047.594236111108</v>
      </c>
      <c r="T3197" s="13">
        <f t="shared" si="199"/>
        <v>42017.594236111108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8">
        <f t="shared" si="196"/>
        <v>5.9999999999999995E-4</v>
      </c>
      <c r="P3198">
        <f t="shared" si="197"/>
        <v>300</v>
      </c>
      <c r="Q3198" t="s">
        <v>8318</v>
      </c>
      <c r="R3198" t="s">
        <v>8360</v>
      </c>
      <c r="S3198" s="13">
        <f t="shared" si="198"/>
        <v>42217.583333333328</v>
      </c>
      <c r="T3198" s="13">
        <f t="shared" si="199"/>
        <v>42157.598090277781</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8">
        <f t="shared" si="196"/>
        <v>0.1145</v>
      </c>
      <c r="P3199">
        <f t="shared" si="197"/>
        <v>286.25</v>
      </c>
      <c r="Q3199" t="s">
        <v>8318</v>
      </c>
      <c r="R3199" t="s">
        <v>8360</v>
      </c>
      <c r="S3199" s="13">
        <f t="shared" si="198"/>
        <v>42039.493263888886</v>
      </c>
      <c r="T3199" s="13">
        <f t="shared" si="199"/>
        <v>42009.493263888886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8">
        <f t="shared" si="196"/>
        <v>3.6666666666666666E-3</v>
      </c>
      <c r="P3200">
        <f t="shared" si="197"/>
        <v>36.67</v>
      </c>
      <c r="Q3200" t="s">
        <v>8318</v>
      </c>
      <c r="R3200" t="s">
        <v>8360</v>
      </c>
      <c r="S3200" s="13">
        <f t="shared" si="198"/>
        <v>42051.424502314811</v>
      </c>
      <c r="T3200" s="13">
        <f t="shared" si="199"/>
        <v>42013.424502314811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8">
        <f t="shared" si="196"/>
        <v>0.52159999999999995</v>
      </c>
      <c r="P3201">
        <f t="shared" si="197"/>
        <v>49.21</v>
      </c>
      <c r="Q3201" t="s">
        <v>8318</v>
      </c>
      <c r="R3201" t="s">
        <v>8360</v>
      </c>
      <c r="S3201" s="13">
        <f t="shared" si="198"/>
        <v>41888.875</v>
      </c>
      <c r="T3201" s="13">
        <f t="shared" si="199"/>
        <v>41858.761782407404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8">
        <f t="shared" si="196"/>
        <v>2.0000000000000002E-5</v>
      </c>
      <c r="P3202">
        <f t="shared" si="197"/>
        <v>1</v>
      </c>
      <c r="Q3202" t="s">
        <v>8318</v>
      </c>
      <c r="R3202" t="s">
        <v>8360</v>
      </c>
      <c r="S3202" s="13">
        <f t="shared" si="198"/>
        <v>42490.231944444444</v>
      </c>
      <c r="T3202" s="13">
        <f t="shared" si="199"/>
        <v>42460.320613425924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8">
        <f t="shared" ref="O3203:O3266" si="200">E3203/D3203</f>
        <v>1.2500000000000001E-2</v>
      </c>
      <c r="P3203">
        <f t="shared" ref="P3203:P3266" si="201">ROUND((E3203/L3203),2)</f>
        <v>12.5</v>
      </c>
      <c r="Q3203" t="s">
        <v>8318</v>
      </c>
      <c r="R3203" t="s">
        <v>8360</v>
      </c>
      <c r="S3203" s="13">
        <f t="shared" ref="S3203:S3266" si="202">(((I3203/60)/60)/24)+DATE(1970,1,1)</f>
        <v>41882.767094907409</v>
      </c>
      <c r="T3203" s="13">
        <f t="shared" ref="T3203:T3266" si="203">(((J3203/60)/60)/24)+DATE(1970,1,1)</f>
        <v>41861.767094907409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8">
        <f t="shared" si="200"/>
        <v>0.54520000000000002</v>
      </c>
      <c r="P3204">
        <f t="shared" si="201"/>
        <v>109.04</v>
      </c>
      <c r="Q3204" t="s">
        <v>8318</v>
      </c>
      <c r="R3204" t="s">
        <v>8360</v>
      </c>
      <c r="S3204" s="13">
        <f t="shared" si="202"/>
        <v>42352.249305555553</v>
      </c>
      <c r="T3204" s="13">
        <f t="shared" si="203"/>
        <v>42293.853541666671</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8">
        <f t="shared" si="200"/>
        <v>0.25</v>
      </c>
      <c r="P3205">
        <f t="shared" si="201"/>
        <v>41.67</v>
      </c>
      <c r="Q3205" t="s">
        <v>8318</v>
      </c>
      <c r="R3205" t="s">
        <v>8360</v>
      </c>
      <c r="S3205" s="13">
        <f t="shared" si="202"/>
        <v>42272.988680555558</v>
      </c>
      <c r="T3205" s="13">
        <f t="shared" si="203"/>
        <v>42242.988680555558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8">
        <f t="shared" si="200"/>
        <v>0</v>
      </c>
      <c r="P3206" t="e">
        <f t="shared" si="201"/>
        <v>#DIV/0!</v>
      </c>
      <c r="Q3206" t="s">
        <v>8318</v>
      </c>
      <c r="R3206" t="s">
        <v>8360</v>
      </c>
      <c r="S3206" s="13">
        <f t="shared" si="202"/>
        <v>42202.676388888889</v>
      </c>
      <c r="T3206" s="13">
        <f t="shared" si="203"/>
        <v>42172.686099537037</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8">
        <f t="shared" si="200"/>
        <v>3.4125000000000003E-2</v>
      </c>
      <c r="P3207">
        <f t="shared" si="201"/>
        <v>22.75</v>
      </c>
      <c r="Q3207" t="s">
        <v>8318</v>
      </c>
      <c r="R3207" t="s">
        <v>8360</v>
      </c>
      <c r="S3207" s="13">
        <f t="shared" si="202"/>
        <v>42125.374675925923</v>
      </c>
      <c r="T3207" s="13">
        <f t="shared" si="203"/>
        <v>42095.374675925923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8">
        <f t="shared" si="200"/>
        <v>0</v>
      </c>
      <c r="P3208" t="e">
        <f t="shared" si="201"/>
        <v>#DIV/0!</v>
      </c>
      <c r="Q3208" t="s">
        <v>8318</v>
      </c>
      <c r="R3208" t="s">
        <v>8360</v>
      </c>
      <c r="S3208" s="13">
        <f t="shared" si="202"/>
        <v>42266.276053240741</v>
      </c>
      <c r="T3208" s="13">
        <f t="shared" si="203"/>
        <v>42236.276053240741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8">
        <f t="shared" si="200"/>
        <v>0.46363636363636362</v>
      </c>
      <c r="P3209">
        <f t="shared" si="201"/>
        <v>70.83</v>
      </c>
      <c r="Q3209" t="s">
        <v>8318</v>
      </c>
      <c r="R3209" t="s">
        <v>8360</v>
      </c>
      <c r="S3209" s="13">
        <f t="shared" si="202"/>
        <v>42117.236192129625</v>
      </c>
      <c r="T3209" s="13">
        <f t="shared" si="203"/>
        <v>42057.277858796297</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8">
        <f t="shared" si="200"/>
        <v>1.0349999999999999</v>
      </c>
      <c r="P3210">
        <f t="shared" si="201"/>
        <v>63.11</v>
      </c>
      <c r="Q3210" t="s">
        <v>8318</v>
      </c>
      <c r="R3210" t="s">
        <v>8319</v>
      </c>
      <c r="S3210" s="13">
        <f t="shared" si="202"/>
        <v>41848.605057870373</v>
      </c>
      <c r="T3210" s="13">
        <f t="shared" si="203"/>
        <v>41827.605057870373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8">
        <f t="shared" si="200"/>
        <v>1.1932315789473684</v>
      </c>
      <c r="P3211">
        <f t="shared" si="201"/>
        <v>50.16</v>
      </c>
      <c r="Q3211" t="s">
        <v>8318</v>
      </c>
      <c r="R3211" t="s">
        <v>8319</v>
      </c>
      <c r="S3211" s="13">
        <f t="shared" si="202"/>
        <v>41810.958333333336</v>
      </c>
      <c r="T3211" s="13">
        <f t="shared" si="203"/>
        <v>41778.637245370373</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8">
        <f t="shared" si="200"/>
        <v>1.2576666666666667</v>
      </c>
      <c r="P3212">
        <f t="shared" si="201"/>
        <v>62.88</v>
      </c>
      <c r="Q3212" t="s">
        <v>8318</v>
      </c>
      <c r="R3212" t="s">
        <v>8319</v>
      </c>
      <c r="S3212" s="13">
        <f t="shared" si="202"/>
        <v>41061.165972222225</v>
      </c>
      <c r="T3212" s="13">
        <f t="shared" si="203"/>
        <v>41013.936562499999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8">
        <f t="shared" si="200"/>
        <v>1.1974347826086957</v>
      </c>
      <c r="P3213">
        <f t="shared" si="201"/>
        <v>85.53</v>
      </c>
      <c r="Q3213" t="s">
        <v>8318</v>
      </c>
      <c r="R3213" t="s">
        <v>8319</v>
      </c>
      <c r="S3213" s="13">
        <f t="shared" si="202"/>
        <v>41866.083333333336</v>
      </c>
      <c r="T3213" s="13">
        <f t="shared" si="203"/>
        <v>41834.586574074077</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8">
        <f t="shared" si="200"/>
        <v>1.2625</v>
      </c>
      <c r="P3214">
        <f t="shared" si="201"/>
        <v>53.72</v>
      </c>
      <c r="Q3214" t="s">
        <v>8318</v>
      </c>
      <c r="R3214" t="s">
        <v>8319</v>
      </c>
      <c r="S3214" s="13">
        <f t="shared" si="202"/>
        <v>41859.795729166668</v>
      </c>
      <c r="T3214" s="13">
        <f t="shared" si="203"/>
        <v>41829.795729166668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8">
        <f t="shared" si="200"/>
        <v>1.0011666666666668</v>
      </c>
      <c r="P3215">
        <f t="shared" si="201"/>
        <v>127.81</v>
      </c>
      <c r="Q3215" t="s">
        <v>8318</v>
      </c>
      <c r="R3215" t="s">
        <v>8319</v>
      </c>
      <c r="S3215" s="13">
        <f t="shared" si="202"/>
        <v>42211.763414351852</v>
      </c>
      <c r="T3215" s="13">
        <f t="shared" si="203"/>
        <v>42171.763414351852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8">
        <f t="shared" si="200"/>
        <v>1.0213333333333334</v>
      </c>
      <c r="P3216">
        <f t="shared" si="201"/>
        <v>106.57</v>
      </c>
      <c r="Q3216" t="s">
        <v>8318</v>
      </c>
      <c r="R3216" t="s">
        <v>8319</v>
      </c>
      <c r="S3216" s="13">
        <f t="shared" si="202"/>
        <v>42374.996527777781</v>
      </c>
      <c r="T3216" s="13">
        <f t="shared" si="203"/>
        <v>42337.792511574073</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8">
        <f t="shared" si="200"/>
        <v>1.0035142857142858</v>
      </c>
      <c r="P3217">
        <f t="shared" si="201"/>
        <v>262.11</v>
      </c>
      <c r="Q3217" t="s">
        <v>8318</v>
      </c>
      <c r="R3217" t="s">
        <v>8319</v>
      </c>
      <c r="S3217" s="13">
        <f t="shared" si="202"/>
        <v>42257.165972222225</v>
      </c>
      <c r="T3217" s="13">
        <f t="shared" si="203"/>
        <v>42219.665173611109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8">
        <f t="shared" si="200"/>
        <v>1.0004999999999999</v>
      </c>
      <c r="P3218">
        <f t="shared" si="201"/>
        <v>57.17</v>
      </c>
      <c r="Q3218" t="s">
        <v>8318</v>
      </c>
      <c r="R3218" t="s">
        <v>8319</v>
      </c>
      <c r="S3218" s="13">
        <f t="shared" si="202"/>
        <v>42196.604166666672</v>
      </c>
      <c r="T3218" s="13">
        <f t="shared" si="203"/>
        <v>42165.462627314817</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8">
        <f t="shared" si="200"/>
        <v>1.1602222222222223</v>
      </c>
      <c r="P3219">
        <f t="shared" si="201"/>
        <v>50.2</v>
      </c>
      <c r="Q3219" t="s">
        <v>8318</v>
      </c>
      <c r="R3219" t="s">
        <v>8319</v>
      </c>
      <c r="S3219" s="13">
        <f t="shared" si="202"/>
        <v>42678.546111111107</v>
      </c>
      <c r="T3219" s="13">
        <f t="shared" si="203"/>
        <v>42648.546111111107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8">
        <f t="shared" si="200"/>
        <v>1.0209999999999999</v>
      </c>
      <c r="P3220">
        <f t="shared" si="201"/>
        <v>66.59</v>
      </c>
      <c r="Q3220" t="s">
        <v>8318</v>
      </c>
      <c r="R3220" t="s">
        <v>8319</v>
      </c>
      <c r="S3220" s="13">
        <f t="shared" si="202"/>
        <v>42004</v>
      </c>
      <c r="T3220" s="13">
        <f t="shared" si="203"/>
        <v>41971.002152777779</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8">
        <f t="shared" si="200"/>
        <v>1.0011000000000001</v>
      </c>
      <c r="P3221">
        <f t="shared" si="201"/>
        <v>168.25</v>
      </c>
      <c r="Q3221" t="s">
        <v>8318</v>
      </c>
      <c r="R3221" t="s">
        <v>8319</v>
      </c>
      <c r="S3221" s="13">
        <f t="shared" si="202"/>
        <v>42085.941516203704</v>
      </c>
      <c r="T3221" s="13">
        <f t="shared" si="203"/>
        <v>42050.983182870375</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8">
        <f t="shared" si="200"/>
        <v>1.0084</v>
      </c>
      <c r="P3222">
        <f t="shared" si="201"/>
        <v>256.37</v>
      </c>
      <c r="Q3222" t="s">
        <v>8318</v>
      </c>
      <c r="R3222" t="s">
        <v>8319</v>
      </c>
      <c r="S3222" s="13">
        <f t="shared" si="202"/>
        <v>42806.875</v>
      </c>
      <c r="T3222" s="13">
        <f t="shared" si="203"/>
        <v>42772.833379629628</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8">
        <f t="shared" si="200"/>
        <v>1.0342499999999999</v>
      </c>
      <c r="P3223">
        <f t="shared" si="201"/>
        <v>36.61</v>
      </c>
      <c r="Q3223" t="s">
        <v>8318</v>
      </c>
      <c r="R3223" t="s">
        <v>8319</v>
      </c>
      <c r="S3223" s="13">
        <f t="shared" si="202"/>
        <v>42190.696793981479</v>
      </c>
      <c r="T3223" s="13">
        <f t="shared" si="203"/>
        <v>42155.696793981479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8">
        <f t="shared" si="200"/>
        <v>1.248</v>
      </c>
      <c r="P3224">
        <f t="shared" si="201"/>
        <v>37.14</v>
      </c>
      <c r="Q3224" t="s">
        <v>8318</v>
      </c>
      <c r="R3224" t="s">
        <v>8319</v>
      </c>
      <c r="S3224" s="13">
        <f t="shared" si="202"/>
        <v>42301.895138888889</v>
      </c>
      <c r="T3224" s="13">
        <f t="shared" si="203"/>
        <v>42270.582141203704</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8">
        <f t="shared" si="200"/>
        <v>1.0951612903225807</v>
      </c>
      <c r="P3225">
        <f t="shared" si="201"/>
        <v>45.88</v>
      </c>
      <c r="Q3225" t="s">
        <v>8318</v>
      </c>
      <c r="R3225" t="s">
        <v>8319</v>
      </c>
      <c r="S3225" s="13">
        <f t="shared" si="202"/>
        <v>42236.835370370376</v>
      </c>
      <c r="T3225" s="13">
        <f t="shared" si="203"/>
        <v>42206.835370370376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8">
        <f t="shared" si="200"/>
        <v>1.0203333333333333</v>
      </c>
      <c r="P3226">
        <f t="shared" si="201"/>
        <v>141.71</v>
      </c>
      <c r="Q3226" t="s">
        <v>8318</v>
      </c>
      <c r="R3226" t="s">
        <v>8319</v>
      </c>
      <c r="S3226" s="13">
        <f t="shared" si="202"/>
        <v>42745.208333333328</v>
      </c>
      <c r="T3226" s="13">
        <f t="shared" si="203"/>
        <v>42697.850844907407</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8">
        <f t="shared" si="200"/>
        <v>1.0235000000000001</v>
      </c>
      <c r="P3227">
        <f t="shared" si="201"/>
        <v>52.49</v>
      </c>
      <c r="Q3227" t="s">
        <v>8318</v>
      </c>
      <c r="R3227" t="s">
        <v>8319</v>
      </c>
      <c r="S3227" s="13">
        <f t="shared" si="202"/>
        <v>42524.875</v>
      </c>
      <c r="T3227" s="13">
        <f t="shared" si="203"/>
        <v>42503.559467592597</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8">
        <f t="shared" si="200"/>
        <v>1.0416666666666667</v>
      </c>
      <c r="P3228">
        <f t="shared" si="201"/>
        <v>59.52</v>
      </c>
      <c r="Q3228" t="s">
        <v>8318</v>
      </c>
      <c r="R3228" t="s">
        <v>8319</v>
      </c>
      <c r="S3228" s="13">
        <f t="shared" si="202"/>
        <v>42307.583472222221</v>
      </c>
      <c r="T3228" s="13">
        <f t="shared" si="203"/>
        <v>42277.583472222221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8">
        <f t="shared" si="200"/>
        <v>1.25</v>
      </c>
      <c r="P3229">
        <f t="shared" si="201"/>
        <v>50</v>
      </c>
      <c r="Q3229" t="s">
        <v>8318</v>
      </c>
      <c r="R3229" t="s">
        <v>8319</v>
      </c>
      <c r="S3229" s="13">
        <f t="shared" si="202"/>
        <v>42752.882361111115</v>
      </c>
      <c r="T3229" s="13">
        <f t="shared" si="203"/>
        <v>42722.882361111115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8">
        <f t="shared" si="200"/>
        <v>1.0234285714285714</v>
      </c>
      <c r="P3230">
        <f t="shared" si="201"/>
        <v>193.62</v>
      </c>
      <c r="Q3230" t="s">
        <v>8318</v>
      </c>
      <c r="R3230" t="s">
        <v>8319</v>
      </c>
      <c r="S3230" s="13">
        <f t="shared" si="202"/>
        <v>42355.207638888889</v>
      </c>
      <c r="T3230" s="13">
        <f t="shared" si="203"/>
        <v>42323.70930555556</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8">
        <f t="shared" si="200"/>
        <v>1.0786500000000001</v>
      </c>
      <c r="P3231">
        <f t="shared" si="201"/>
        <v>106.8</v>
      </c>
      <c r="Q3231" t="s">
        <v>8318</v>
      </c>
      <c r="R3231" t="s">
        <v>8319</v>
      </c>
      <c r="S3231" s="13">
        <f t="shared" si="202"/>
        <v>41963.333310185189</v>
      </c>
      <c r="T3231" s="13">
        <f t="shared" si="203"/>
        <v>41933.291643518518</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8">
        <f t="shared" si="200"/>
        <v>1.0988461538461538</v>
      </c>
      <c r="P3232">
        <f t="shared" si="201"/>
        <v>77.22</v>
      </c>
      <c r="Q3232" t="s">
        <v>8318</v>
      </c>
      <c r="R3232" t="s">
        <v>8319</v>
      </c>
      <c r="S3232" s="13">
        <f t="shared" si="202"/>
        <v>41913.165972222225</v>
      </c>
      <c r="T3232" s="13">
        <f t="shared" si="203"/>
        <v>41898.168125000004</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8">
        <f t="shared" si="200"/>
        <v>1.61</v>
      </c>
      <c r="P3233">
        <f t="shared" si="201"/>
        <v>57.5</v>
      </c>
      <c r="Q3233" t="s">
        <v>8318</v>
      </c>
      <c r="R3233" t="s">
        <v>8319</v>
      </c>
      <c r="S3233" s="13">
        <f t="shared" si="202"/>
        <v>42476.943831018521</v>
      </c>
      <c r="T3233" s="13">
        <f t="shared" si="203"/>
        <v>42446.943831018521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8">
        <f t="shared" si="200"/>
        <v>1.3120000000000001</v>
      </c>
      <c r="P3234">
        <f t="shared" si="201"/>
        <v>50.46</v>
      </c>
      <c r="Q3234" t="s">
        <v>8318</v>
      </c>
      <c r="R3234" t="s">
        <v>8319</v>
      </c>
      <c r="S3234" s="13">
        <f t="shared" si="202"/>
        <v>42494.165972222225</v>
      </c>
      <c r="T3234" s="13">
        <f t="shared" si="203"/>
        <v>42463.81385416667</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8">
        <f t="shared" si="200"/>
        <v>1.1879999999999999</v>
      </c>
      <c r="P3235">
        <f t="shared" si="201"/>
        <v>97.38</v>
      </c>
      <c r="Q3235" t="s">
        <v>8318</v>
      </c>
      <c r="R3235" t="s">
        <v>8319</v>
      </c>
      <c r="S3235" s="13">
        <f t="shared" si="202"/>
        <v>42796.805034722223</v>
      </c>
      <c r="T3235" s="13">
        <f t="shared" si="203"/>
        <v>42766.805034722223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8">
        <f t="shared" si="200"/>
        <v>1.0039275000000001</v>
      </c>
      <c r="P3236">
        <f t="shared" si="201"/>
        <v>34.92</v>
      </c>
      <c r="Q3236" t="s">
        <v>8318</v>
      </c>
      <c r="R3236" t="s">
        <v>8319</v>
      </c>
      <c r="S3236" s="13">
        <f t="shared" si="202"/>
        <v>42767.979861111111</v>
      </c>
      <c r="T3236" s="13">
        <f t="shared" si="203"/>
        <v>42734.789444444439</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8">
        <f t="shared" si="200"/>
        <v>1.0320666666666667</v>
      </c>
      <c r="P3237">
        <f t="shared" si="201"/>
        <v>85.53</v>
      </c>
      <c r="Q3237" t="s">
        <v>8318</v>
      </c>
      <c r="R3237" t="s">
        <v>8319</v>
      </c>
      <c r="S3237" s="13">
        <f t="shared" si="202"/>
        <v>42552.347812499997</v>
      </c>
      <c r="T3237" s="13">
        <f t="shared" si="203"/>
        <v>42522.347812499997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8">
        <f t="shared" si="200"/>
        <v>1.006</v>
      </c>
      <c r="P3238">
        <f t="shared" si="201"/>
        <v>182.91</v>
      </c>
      <c r="Q3238" t="s">
        <v>8318</v>
      </c>
      <c r="R3238" t="s">
        <v>8319</v>
      </c>
      <c r="S3238" s="13">
        <f t="shared" si="202"/>
        <v>42732.917048611111</v>
      </c>
      <c r="T3238" s="13">
        <f t="shared" si="203"/>
        <v>42702.917048611111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8">
        <f t="shared" si="200"/>
        <v>1.0078754285714286</v>
      </c>
      <c r="P3239">
        <f t="shared" si="201"/>
        <v>131.13999999999999</v>
      </c>
      <c r="Q3239" t="s">
        <v>8318</v>
      </c>
      <c r="R3239" t="s">
        <v>8319</v>
      </c>
      <c r="S3239" s="13">
        <f t="shared" si="202"/>
        <v>42276.165972222225</v>
      </c>
      <c r="T3239" s="13">
        <f t="shared" si="203"/>
        <v>42252.474351851852</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8">
        <f t="shared" si="200"/>
        <v>1.1232142857142857</v>
      </c>
      <c r="P3240">
        <f t="shared" si="201"/>
        <v>39.81</v>
      </c>
      <c r="Q3240" t="s">
        <v>8318</v>
      </c>
      <c r="R3240" t="s">
        <v>8319</v>
      </c>
      <c r="S3240" s="13">
        <f t="shared" si="202"/>
        <v>42186.510393518518</v>
      </c>
      <c r="T3240" s="13">
        <f t="shared" si="203"/>
        <v>42156.510393518518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8">
        <f t="shared" si="200"/>
        <v>1.0591914022517912</v>
      </c>
      <c r="P3241">
        <f t="shared" si="201"/>
        <v>59.7</v>
      </c>
      <c r="Q3241" t="s">
        <v>8318</v>
      </c>
      <c r="R3241" t="s">
        <v>8319</v>
      </c>
      <c r="S3241" s="13">
        <f t="shared" si="202"/>
        <v>42302.999305555553</v>
      </c>
      <c r="T3241" s="13">
        <f t="shared" si="203"/>
        <v>42278.089039351849</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8">
        <f t="shared" si="200"/>
        <v>1.0056666666666667</v>
      </c>
      <c r="P3242">
        <f t="shared" si="201"/>
        <v>88.74</v>
      </c>
      <c r="Q3242" t="s">
        <v>8318</v>
      </c>
      <c r="R3242" t="s">
        <v>8319</v>
      </c>
      <c r="S3242" s="13">
        <f t="shared" si="202"/>
        <v>42782.958333333328</v>
      </c>
      <c r="T3242" s="13">
        <f t="shared" si="203"/>
        <v>42754.693842592591</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8">
        <f t="shared" si="200"/>
        <v>1.1530588235294117</v>
      </c>
      <c r="P3243">
        <f t="shared" si="201"/>
        <v>58.69</v>
      </c>
      <c r="Q3243" t="s">
        <v>8318</v>
      </c>
      <c r="R3243" t="s">
        <v>8319</v>
      </c>
      <c r="S3243" s="13">
        <f t="shared" si="202"/>
        <v>41926.290972222225</v>
      </c>
      <c r="T3243" s="13">
        <f t="shared" si="203"/>
        <v>41893.324884259258</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8">
        <f t="shared" si="200"/>
        <v>1.273042</v>
      </c>
      <c r="P3244">
        <f t="shared" si="201"/>
        <v>69.569999999999993</v>
      </c>
      <c r="Q3244" t="s">
        <v>8318</v>
      </c>
      <c r="R3244" t="s">
        <v>8319</v>
      </c>
      <c r="S3244" s="13">
        <f t="shared" si="202"/>
        <v>41901.755694444444</v>
      </c>
      <c r="T3244" s="13">
        <f t="shared" si="203"/>
        <v>41871.755694444444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8">
        <f t="shared" si="200"/>
        <v>1.028375</v>
      </c>
      <c r="P3245">
        <f t="shared" si="201"/>
        <v>115.87</v>
      </c>
      <c r="Q3245" t="s">
        <v>8318</v>
      </c>
      <c r="R3245" t="s">
        <v>8319</v>
      </c>
      <c r="S3245" s="13">
        <f t="shared" si="202"/>
        <v>42286</v>
      </c>
      <c r="T3245" s="13">
        <f t="shared" si="203"/>
        <v>42262.096782407403</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8">
        <f t="shared" si="200"/>
        <v>1.0293749999999999</v>
      </c>
      <c r="P3246">
        <f t="shared" si="201"/>
        <v>23.87</v>
      </c>
      <c r="Q3246" t="s">
        <v>8318</v>
      </c>
      <c r="R3246" t="s">
        <v>8319</v>
      </c>
      <c r="S3246" s="13">
        <f t="shared" si="202"/>
        <v>42705.735902777778</v>
      </c>
      <c r="T3246" s="13">
        <f t="shared" si="203"/>
        <v>42675.694236111114</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8">
        <f t="shared" si="200"/>
        <v>1.043047619047619</v>
      </c>
      <c r="P3247">
        <f t="shared" si="201"/>
        <v>81.13</v>
      </c>
      <c r="Q3247" t="s">
        <v>8318</v>
      </c>
      <c r="R3247" t="s">
        <v>8319</v>
      </c>
      <c r="S3247" s="13">
        <f t="shared" si="202"/>
        <v>42167.083333333328</v>
      </c>
      <c r="T3247" s="13">
        <f t="shared" si="203"/>
        <v>42135.60020833333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8">
        <f t="shared" si="200"/>
        <v>1.1122000000000001</v>
      </c>
      <c r="P3248">
        <f t="shared" si="201"/>
        <v>57.63</v>
      </c>
      <c r="Q3248" t="s">
        <v>8318</v>
      </c>
      <c r="R3248" t="s">
        <v>8319</v>
      </c>
      <c r="S3248" s="13">
        <f t="shared" si="202"/>
        <v>42259.165972222225</v>
      </c>
      <c r="T3248" s="13">
        <f t="shared" si="203"/>
        <v>42230.472222222219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8">
        <f t="shared" si="200"/>
        <v>1.0586</v>
      </c>
      <c r="P3249">
        <f t="shared" si="201"/>
        <v>46.43</v>
      </c>
      <c r="Q3249" t="s">
        <v>8318</v>
      </c>
      <c r="R3249" t="s">
        <v>8319</v>
      </c>
      <c r="S3249" s="13">
        <f t="shared" si="202"/>
        <v>42197.434166666666</v>
      </c>
      <c r="T3249" s="13">
        <f t="shared" si="203"/>
        <v>42167.434166666666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8">
        <f t="shared" si="200"/>
        <v>1.0079166666666666</v>
      </c>
      <c r="P3250">
        <f t="shared" si="201"/>
        <v>60.48</v>
      </c>
      <c r="Q3250" t="s">
        <v>8318</v>
      </c>
      <c r="R3250" t="s">
        <v>8319</v>
      </c>
      <c r="S3250" s="13">
        <f t="shared" si="202"/>
        <v>42098.846724537041</v>
      </c>
      <c r="T3250" s="13">
        <f t="shared" si="203"/>
        <v>42068.888391203705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8">
        <f t="shared" si="200"/>
        <v>1.0492727272727274</v>
      </c>
      <c r="P3251">
        <f t="shared" si="201"/>
        <v>65.58</v>
      </c>
      <c r="Q3251" t="s">
        <v>8318</v>
      </c>
      <c r="R3251" t="s">
        <v>8319</v>
      </c>
      <c r="S3251" s="13">
        <f t="shared" si="202"/>
        <v>42175.746689814812</v>
      </c>
      <c r="T3251" s="13">
        <f t="shared" si="203"/>
        <v>42145.746689814812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8">
        <f t="shared" si="200"/>
        <v>1.01552</v>
      </c>
      <c r="P3252">
        <f t="shared" si="201"/>
        <v>119.19</v>
      </c>
      <c r="Q3252" t="s">
        <v>8318</v>
      </c>
      <c r="R3252" t="s">
        <v>8319</v>
      </c>
      <c r="S3252" s="13">
        <f t="shared" si="202"/>
        <v>41948.783842592595</v>
      </c>
      <c r="T3252" s="13">
        <f t="shared" si="203"/>
        <v>41918.742175925923</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8">
        <f t="shared" si="200"/>
        <v>1.1073333333333333</v>
      </c>
      <c r="P3253">
        <f t="shared" si="201"/>
        <v>83.05</v>
      </c>
      <c r="Q3253" t="s">
        <v>8318</v>
      </c>
      <c r="R3253" t="s">
        <v>8319</v>
      </c>
      <c r="S3253" s="13">
        <f t="shared" si="202"/>
        <v>42176.731087962966</v>
      </c>
      <c r="T3253" s="13">
        <f t="shared" si="203"/>
        <v>42146.731087962966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8">
        <f t="shared" si="200"/>
        <v>1.2782222222222221</v>
      </c>
      <c r="P3254">
        <f t="shared" si="201"/>
        <v>57.52</v>
      </c>
      <c r="Q3254" t="s">
        <v>8318</v>
      </c>
      <c r="R3254" t="s">
        <v>8319</v>
      </c>
      <c r="S3254" s="13">
        <f t="shared" si="202"/>
        <v>42620.472685185188</v>
      </c>
      <c r="T3254" s="13">
        <f t="shared" si="203"/>
        <v>42590.472685185188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8">
        <f t="shared" si="200"/>
        <v>1.0182500000000001</v>
      </c>
      <c r="P3255">
        <f t="shared" si="201"/>
        <v>177.09</v>
      </c>
      <c r="Q3255" t="s">
        <v>8318</v>
      </c>
      <c r="R3255" t="s">
        <v>8319</v>
      </c>
      <c r="S3255" s="13">
        <f t="shared" si="202"/>
        <v>42621.15625</v>
      </c>
      <c r="T3255" s="13">
        <f t="shared" si="203"/>
        <v>42602.576712962968</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8">
        <f t="shared" si="200"/>
        <v>1.012576923076923</v>
      </c>
      <c r="P3256">
        <f t="shared" si="201"/>
        <v>70.77</v>
      </c>
      <c r="Q3256" t="s">
        <v>8318</v>
      </c>
      <c r="R3256" t="s">
        <v>8319</v>
      </c>
      <c r="S3256" s="13">
        <f t="shared" si="202"/>
        <v>42089.044085648144</v>
      </c>
      <c r="T3256" s="13">
        <f t="shared" si="203"/>
        <v>42059.085752314815</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8">
        <f t="shared" si="200"/>
        <v>1.75</v>
      </c>
      <c r="P3257">
        <f t="shared" si="201"/>
        <v>29.17</v>
      </c>
      <c r="Q3257" t="s">
        <v>8318</v>
      </c>
      <c r="R3257" t="s">
        <v>8319</v>
      </c>
      <c r="S3257" s="13">
        <f t="shared" si="202"/>
        <v>41919.768229166664</v>
      </c>
      <c r="T3257" s="13">
        <f t="shared" si="203"/>
        <v>41889.768229166664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8">
        <f t="shared" si="200"/>
        <v>1.2806</v>
      </c>
      <c r="P3258">
        <f t="shared" si="201"/>
        <v>72.760000000000005</v>
      </c>
      <c r="Q3258" t="s">
        <v>8318</v>
      </c>
      <c r="R3258" t="s">
        <v>8319</v>
      </c>
      <c r="S3258" s="13">
        <f t="shared" si="202"/>
        <v>42166.165972222225</v>
      </c>
      <c r="T3258" s="13">
        <f t="shared" si="203"/>
        <v>42144.573807870373</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8">
        <f t="shared" si="200"/>
        <v>1.0629949999999999</v>
      </c>
      <c r="P3259">
        <f t="shared" si="201"/>
        <v>51.85</v>
      </c>
      <c r="Q3259" t="s">
        <v>8318</v>
      </c>
      <c r="R3259" t="s">
        <v>8319</v>
      </c>
      <c r="S3259" s="13">
        <f t="shared" si="202"/>
        <v>42788.559629629628</v>
      </c>
      <c r="T3259" s="13">
        <f t="shared" si="203"/>
        <v>42758.559629629628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8">
        <f t="shared" si="200"/>
        <v>1.052142857142857</v>
      </c>
      <c r="P3260">
        <f t="shared" si="201"/>
        <v>98.2</v>
      </c>
      <c r="Q3260" t="s">
        <v>8318</v>
      </c>
      <c r="R3260" t="s">
        <v>8319</v>
      </c>
      <c r="S3260" s="13">
        <f t="shared" si="202"/>
        <v>42012.887280092589</v>
      </c>
      <c r="T3260" s="13">
        <f t="shared" si="203"/>
        <v>41982.887280092589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8">
        <f t="shared" si="200"/>
        <v>1.0616782608695652</v>
      </c>
      <c r="P3261">
        <f t="shared" si="201"/>
        <v>251.74</v>
      </c>
      <c r="Q3261" t="s">
        <v>8318</v>
      </c>
      <c r="R3261" t="s">
        <v>8319</v>
      </c>
      <c r="S3261" s="13">
        <f t="shared" si="202"/>
        <v>42644.165972222225</v>
      </c>
      <c r="T3261" s="13">
        <f t="shared" si="203"/>
        <v>42614.760937500003</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8">
        <f t="shared" si="200"/>
        <v>1.0924</v>
      </c>
      <c r="P3262">
        <f t="shared" si="201"/>
        <v>74.819999999999993</v>
      </c>
      <c r="Q3262" t="s">
        <v>8318</v>
      </c>
      <c r="R3262" t="s">
        <v>8319</v>
      </c>
      <c r="S3262" s="13">
        <f t="shared" si="202"/>
        <v>42338.714328703703</v>
      </c>
      <c r="T3262" s="13">
        <f t="shared" si="203"/>
        <v>42303.672662037032</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8">
        <f t="shared" si="200"/>
        <v>1.0045454545454546</v>
      </c>
      <c r="P3263">
        <f t="shared" si="201"/>
        <v>67.650000000000006</v>
      </c>
      <c r="Q3263" t="s">
        <v>8318</v>
      </c>
      <c r="R3263" t="s">
        <v>8319</v>
      </c>
      <c r="S3263" s="13">
        <f t="shared" si="202"/>
        <v>42201.725416666668</v>
      </c>
      <c r="T3263" s="13">
        <f t="shared" si="203"/>
        <v>42171.725416666668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8">
        <f t="shared" si="200"/>
        <v>1.0304098360655738</v>
      </c>
      <c r="P3264">
        <f t="shared" si="201"/>
        <v>93.81</v>
      </c>
      <c r="Q3264" t="s">
        <v>8318</v>
      </c>
      <c r="R3264" t="s">
        <v>8319</v>
      </c>
      <c r="S3264" s="13">
        <f t="shared" si="202"/>
        <v>41995.166666666672</v>
      </c>
      <c r="T3264" s="13">
        <f t="shared" si="203"/>
        <v>41964.315532407403</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8">
        <f t="shared" si="200"/>
        <v>1.121664</v>
      </c>
      <c r="P3265">
        <f t="shared" si="201"/>
        <v>41.24</v>
      </c>
      <c r="Q3265" t="s">
        <v>8318</v>
      </c>
      <c r="R3265" t="s">
        <v>8319</v>
      </c>
      <c r="S3265" s="13">
        <f t="shared" si="202"/>
        <v>42307.875</v>
      </c>
      <c r="T3265" s="13">
        <f t="shared" si="203"/>
        <v>42284.516064814816</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8">
        <f t="shared" si="200"/>
        <v>1.03</v>
      </c>
      <c r="P3266">
        <f t="shared" si="201"/>
        <v>52.55</v>
      </c>
      <c r="Q3266" t="s">
        <v>8318</v>
      </c>
      <c r="R3266" t="s">
        <v>8319</v>
      </c>
      <c r="S3266" s="13">
        <f t="shared" si="202"/>
        <v>42032.916666666672</v>
      </c>
      <c r="T3266" s="13">
        <f t="shared" si="203"/>
        <v>42016.800208333334</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8">
        <f t="shared" ref="O3267:O3330" si="204">E3267/D3267</f>
        <v>1.64</v>
      </c>
      <c r="P3267">
        <f t="shared" ref="P3267:P3330" si="205">ROUND((E3267/L3267),2)</f>
        <v>70.290000000000006</v>
      </c>
      <c r="Q3267" t="s">
        <v>8318</v>
      </c>
      <c r="R3267" t="s">
        <v>8319</v>
      </c>
      <c r="S3267" s="13">
        <f t="shared" ref="S3267:S3330" si="206">(((I3267/60)/60)/24)+DATE(1970,1,1)</f>
        <v>42341.708333333328</v>
      </c>
      <c r="T3267" s="13">
        <f t="shared" ref="T3267:T3330" si="207">(((J3267/60)/60)/24)+DATE(1970,1,1)</f>
        <v>42311.711979166663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8">
        <f t="shared" si="204"/>
        <v>1.3128333333333333</v>
      </c>
      <c r="P3268">
        <f t="shared" si="205"/>
        <v>48.33</v>
      </c>
      <c r="Q3268" t="s">
        <v>8318</v>
      </c>
      <c r="R3268" t="s">
        <v>8319</v>
      </c>
      <c r="S3268" s="13">
        <f t="shared" si="206"/>
        <v>42167.875</v>
      </c>
      <c r="T3268" s="13">
        <f t="shared" si="207"/>
        <v>42136.536134259266</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8">
        <f t="shared" si="204"/>
        <v>1.0209999999999999</v>
      </c>
      <c r="P3269">
        <f t="shared" si="205"/>
        <v>53.18</v>
      </c>
      <c r="Q3269" t="s">
        <v>8318</v>
      </c>
      <c r="R3269" t="s">
        <v>8319</v>
      </c>
      <c r="S3269" s="13">
        <f t="shared" si="206"/>
        <v>42202.757638888885</v>
      </c>
      <c r="T3269" s="13">
        <f t="shared" si="207"/>
        <v>42172.757638888885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8">
        <f t="shared" si="204"/>
        <v>1.28</v>
      </c>
      <c r="P3270">
        <f t="shared" si="205"/>
        <v>60.95</v>
      </c>
      <c r="Q3270" t="s">
        <v>8318</v>
      </c>
      <c r="R3270" t="s">
        <v>8319</v>
      </c>
      <c r="S3270" s="13">
        <f t="shared" si="206"/>
        <v>42606.90425925926</v>
      </c>
      <c r="T3270" s="13">
        <f t="shared" si="207"/>
        <v>42590.90425925926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8">
        <f t="shared" si="204"/>
        <v>1.0149999999999999</v>
      </c>
      <c r="P3271">
        <f t="shared" si="205"/>
        <v>116</v>
      </c>
      <c r="Q3271" t="s">
        <v>8318</v>
      </c>
      <c r="R3271" t="s">
        <v>8319</v>
      </c>
      <c r="S3271" s="13">
        <f t="shared" si="206"/>
        <v>42171.458333333328</v>
      </c>
      <c r="T3271" s="13">
        <f t="shared" si="207"/>
        <v>42137.395798611105</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8">
        <f t="shared" si="204"/>
        <v>1.0166666666666666</v>
      </c>
      <c r="P3272">
        <f t="shared" si="205"/>
        <v>61</v>
      </c>
      <c r="Q3272" t="s">
        <v>8318</v>
      </c>
      <c r="R3272" t="s">
        <v>8319</v>
      </c>
      <c r="S3272" s="13">
        <f t="shared" si="206"/>
        <v>42197.533159722225</v>
      </c>
      <c r="T3272" s="13">
        <f t="shared" si="207"/>
        <v>42167.533159722225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8">
        <f t="shared" si="204"/>
        <v>1.3</v>
      </c>
      <c r="P3273">
        <f t="shared" si="205"/>
        <v>38.24</v>
      </c>
      <c r="Q3273" t="s">
        <v>8318</v>
      </c>
      <c r="R3273" t="s">
        <v>8319</v>
      </c>
      <c r="S3273" s="13">
        <f t="shared" si="206"/>
        <v>41945.478877314818</v>
      </c>
      <c r="T3273" s="13">
        <f t="shared" si="207"/>
        <v>41915.437210648146</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8">
        <f t="shared" si="204"/>
        <v>1.5443</v>
      </c>
      <c r="P3274">
        <f t="shared" si="205"/>
        <v>106.5</v>
      </c>
      <c r="Q3274" t="s">
        <v>8318</v>
      </c>
      <c r="R3274" t="s">
        <v>8319</v>
      </c>
      <c r="S3274" s="13">
        <f t="shared" si="206"/>
        <v>42314.541770833333</v>
      </c>
      <c r="T3274" s="13">
        <f t="shared" si="207"/>
        <v>42284.500104166669</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8">
        <f t="shared" si="204"/>
        <v>1.0740000000000001</v>
      </c>
      <c r="P3275">
        <f t="shared" si="205"/>
        <v>204.57</v>
      </c>
      <c r="Q3275" t="s">
        <v>8318</v>
      </c>
      <c r="R3275" t="s">
        <v>8319</v>
      </c>
      <c r="S3275" s="13">
        <f t="shared" si="206"/>
        <v>42627.791666666672</v>
      </c>
      <c r="T3275" s="13">
        <f t="shared" si="207"/>
        <v>42611.801412037035</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8">
        <f t="shared" si="204"/>
        <v>1.0132258064516129</v>
      </c>
      <c r="P3276">
        <f t="shared" si="205"/>
        <v>54.91</v>
      </c>
      <c r="Q3276" t="s">
        <v>8318</v>
      </c>
      <c r="R3276" t="s">
        <v>8319</v>
      </c>
      <c r="S3276" s="13">
        <f t="shared" si="206"/>
        <v>42444.875</v>
      </c>
      <c r="T3276" s="13">
        <f t="shared" si="207"/>
        <v>42400.704537037032</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8">
        <f t="shared" si="204"/>
        <v>1.0027777777777778</v>
      </c>
      <c r="P3277">
        <f t="shared" si="205"/>
        <v>150.41999999999999</v>
      </c>
      <c r="Q3277" t="s">
        <v>8318</v>
      </c>
      <c r="R3277" t="s">
        <v>8319</v>
      </c>
      <c r="S3277" s="13">
        <f t="shared" si="206"/>
        <v>42044.1875</v>
      </c>
      <c r="T3277" s="13">
        <f t="shared" si="207"/>
        <v>42017.88045138889</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8">
        <f t="shared" si="204"/>
        <v>1.1684444444444444</v>
      </c>
      <c r="P3278">
        <f t="shared" si="205"/>
        <v>52.58</v>
      </c>
      <c r="Q3278" t="s">
        <v>8318</v>
      </c>
      <c r="R3278" t="s">
        <v>8319</v>
      </c>
      <c r="S3278" s="13">
        <f t="shared" si="206"/>
        <v>42461.165972222225</v>
      </c>
      <c r="T3278" s="13">
        <f t="shared" si="207"/>
        <v>42426.949988425928</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8">
        <f t="shared" si="204"/>
        <v>1.0860000000000001</v>
      </c>
      <c r="P3279">
        <f t="shared" si="205"/>
        <v>54.3</v>
      </c>
      <c r="Q3279" t="s">
        <v>8318</v>
      </c>
      <c r="R3279" t="s">
        <v>8319</v>
      </c>
      <c r="S3279" s="13">
        <f t="shared" si="206"/>
        <v>41961.724606481483</v>
      </c>
      <c r="T3279" s="13">
        <f t="shared" si="207"/>
        <v>41931.682939814818</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8">
        <f t="shared" si="204"/>
        <v>1.034</v>
      </c>
      <c r="P3280">
        <f t="shared" si="205"/>
        <v>76.03</v>
      </c>
      <c r="Q3280" t="s">
        <v>8318</v>
      </c>
      <c r="R3280" t="s">
        <v>8319</v>
      </c>
      <c r="S3280" s="13">
        <f t="shared" si="206"/>
        <v>42154.848414351851</v>
      </c>
      <c r="T3280" s="13">
        <f t="shared" si="207"/>
        <v>42124.848414351851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8">
        <f t="shared" si="204"/>
        <v>1.1427586206896552</v>
      </c>
      <c r="P3281">
        <f t="shared" si="205"/>
        <v>105.21</v>
      </c>
      <c r="Q3281" t="s">
        <v>8318</v>
      </c>
      <c r="R3281" t="s">
        <v>8319</v>
      </c>
      <c r="S3281" s="13">
        <f t="shared" si="206"/>
        <v>42461.06086805556</v>
      </c>
      <c r="T3281" s="13">
        <f t="shared" si="207"/>
        <v>42431.102534722217</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8">
        <f t="shared" si="204"/>
        <v>1.03</v>
      </c>
      <c r="P3282">
        <f t="shared" si="205"/>
        <v>68.67</v>
      </c>
      <c r="Q3282" t="s">
        <v>8318</v>
      </c>
      <c r="R3282" t="s">
        <v>8319</v>
      </c>
      <c r="S3282" s="13">
        <f t="shared" si="206"/>
        <v>42156.208333333328</v>
      </c>
      <c r="T3282" s="13">
        <f t="shared" si="207"/>
        <v>42121.756921296299</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8">
        <f t="shared" si="204"/>
        <v>1.216</v>
      </c>
      <c r="P3283">
        <f t="shared" si="205"/>
        <v>129.36000000000001</v>
      </c>
      <c r="Q3283" t="s">
        <v>8318</v>
      </c>
      <c r="R3283" t="s">
        <v>8319</v>
      </c>
      <c r="S3283" s="13">
        <f t="shared" si="206"/>
        <v>42249.019733796296</v>
      </c>
      <c r="T3283" s="13">
        <f t="shared" si="207"/>
        <v>42219.019733796296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8">
        <f t="shared" si="204"/>
        <v>1.026467741935484</v>
      </c>
      <c r="P3284">
        <f t="shared" si="205"/>
        <v>134.26</v>
      </c>
      <c r="Q3284" t="s">
        <v>8318</v>
      </c>
      <c r="R3284" t="s">
        <v>8319</v>
      </c>
      <c r="S3284" s="13">
        <f t="shared" si="206"/>
        <v>42489.19430555556</v>
      </c>
      <c r="T3284" s="13">
        <f t="shared" si="207"/>
        <v>42445.19430555556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8">
        <f t="shared" si="204"/>
        <v>1.0475000000000001</v>
      </c>
      <c r="P3285">
        <f t="shared" si="205"/>
        <v>17.829999999999998</v>
      </c>
      <c r="Q3285" t="s">
        <v>8318</v>
      </c>
      <c r="R3285" t="s">
        <v>8319</v>
      </c>
      <c r="S3285" s="13">
        <f t="shared" si="206"/>
        <v>42410.875</v>
      </c>
      <c r="T3285" s="13">
        <f t="shared" si="207"/>
        <v>42379.74418981481</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8">
        <f t="shared" si="204"/>
        <v>1.016</v>
      </c>
      <c r="P3286">
        <f t="shared" si="205"/>
        <v>203.2</v>
      </c>
      <c r="Q3286" t="s">
        <v>8318</v>
      </c>
      <c r="R3286" t="s">
        <v>8319</v>
      </c>
      <c r="S3286" s="13">
        <f t="shared" si="206"/>
        <v>42398.249305555553</v>
      </c>
      <c r="T3286" s="13">
        <f t="shared" si="207"/>
        <v>42380.884872685187</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8">
        <f t="shared" si="204"/>
        <v>1.1210242048409682</v>
      </c>
      <c r="P3287">
        <f t="shared" si="205"/>
        <v>69.19</v>
      </c>
      <c r="Q3287" t="s">
        <v>8318</v>
      </c>
      <c r="R3287" t="s">
        <v>8319</v>
      </c>
      <c r="S3287" s="13">
        <f t="shared" si="206"/>
        <v>42794.208333333328</v>
      </c>
      <c r="T3287" s="13">
        <f t="shared" si="207"/>
        <v>42762.942430555559</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8">
        <f t="shared" si="204"/>
        <v>1.0176666666666667</v>
      </c>
      <c r="P3288">
        <f t="shared" si="205"/>
        <v>125.12</v>
      </c>
      <c r="Q3288" t="s">
        <v>8318</v>
      </c>
      <c r="R3288" t="s">
        <v>8319</v>
      </c>
      <c r="S3288" s="13">
        <f t="shared" si="206"/>
        <v>42597.840069444443</v>
      </c>
      <c r="T3288" s="13">
        <f t="shared" si="207"/>
        <v>42567.840069444443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8">
        <f t="shared" si="204"/>
        <v>1</v>
      </c>
      <c r="P3289">
        <f t="shared" si="205"/>
        <v>73.53</v>
      </c>
      <c r="Q3289" t="s">
        <v>8318</v>
      </c>
      <c r="R3289" t="s">
        <v>8319</v>
      </c>
      <c r="S3289" s="13">
        <f t="shared" si="206"/>
        <v>42336.750324074077</v>
      </c>
      <c r="T3289" s="13">
        <f t="shared" si="207"/>
        <v>42311.750324074077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8">
        <f t="shared" si="204"/>
        <v>1.0026489999999999</v>
      </c>
      <c r="P3290">
        <f t="shared" si="205"/>
        <v>48.44</v>
      </c>
      <c r="Q3290" t="s">
        <v>8318</v>
      </c>
      <c r="R3290" t="s">
        <v>8319</v>
      </c>
      <c r="S3290" s="13">
        <f t="shared" si="206"/>
        <v>42541.958333333328</v>
      </c>
      <c r="T3290" s="13">
        <f t="shared" si="207"/>
        <v>42505.774479166663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8">
        <f t="shared" si="204"/>
        <v>1.3304200000000002</v>
      </c>
      <c r="P3291">
        <f t="shared" si="205"/>
        <v>26.61</v>
      </c>
      <c r="Q3291" t="s">
        <v>8318</v>
      </c>
      <c r="R3291" t="s">
        <v>8319</v>
      </c>
      <c r="S3291" s="13">
        <f t="shared" si="206"/>
        <v>42786.368078703701</v>
      </c>
      <c r="T3291" s="13">
        <f t="shared" si="207"/>
        <v>42758.368078703701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8">
        <f t="shared" si="204"/>
        <v>1.212</v>
      </c>
      <c r="P3292">
        <f t="shared" si="205"/>
        <v>33.67</v>
      </c>
      <c r="Q3292" t="s">
        <v>8318</v>
      </c>
      <c r="R3292" t="s">
        <v>8319</v>
      </c>
      <c r="S3292" s="13">
        <f t="shared" si="206"/>
        <v>42805.51494212963</v>
      </c>
      <c r="T3292" s="13">
        <f t="shared" si="207"/>
        <v>42775.51494212963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8">
        <f t="shared" si="204"/>
        <v>1.1399999999999999</v>
      </c>
      <c r="P3293">
        <f t="shared" si="205"/>
        <v>40.71</v>
      </c>
      <c r="Q3293" t="s">
        <v>8318</v>
      </c>
      <c r="R3293" t="s">
        <v>8319</v>
      </c>
      <c r="S3293" s="13">
        <f t="shared" si="206"/>
        <v>42264.165972222225</v>
      </c>
      <c r="T3293" s="13">
        <f t="shared" si="207"/>
        <v>42232.702546296292</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8">
        <f t="shared" si="204"/>
        <v>2.8613861386138613</v>
      </c>
      <c r="P3294">
        <f t="shared" si="205"/>
        <v>19.27</v>
      </c>
      <c r="Q3294" t="s">
        <v>8318</v>
      </c>
      <c r="R3294" t="s">
        <v>8319</v>
      </c>
      <c r="S3294" s="13">
        <f t="shared" si="206"/>
        <v>42342.811898148153</v>
      </c>
      <c r="T3294" s="13">
        <f t="shared" si="207"/>
        <v>42282.770231481481</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8">
        <f t="shared" si="204"/>
        <v>1.7044444444444444</v>
      </c>
      <c r="P3295">
        <f t="shared" si="205"/>
        <v>84.29</v>
      </c>
      <c r="Q3295" t="s">
        <v>8318</v>
      </c>
      <c r="R3295" t="s">
        <v>8319</v>
      </c>
      <c r="S3295" s="13">
        <f t="shared" si="206"/>
        <v>42798.425370370373</v>
      </c>
      <c r="T3295" s="13">
        <f t="shared" si="207"/>
        <v>42768.425370370373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8">
        <f t="shared" si="204"/>
        <v>1.1833333333333333</v>
      </c>
      <c r="P3296">
        <f t="shared" si="205"/>
        <v>29.58</v>
      </c>
      <c r="Q3296" t="s">
        <v>8318</v>
      </c>
      <c r="R3296" t="s">
        <v>8319</v>
      </c>
      <c r="S3296" s="13">
        <f t="shared" si="206"/>
        <v>42171.541134259256</v>
      </c>
      <c r="T3296" s="13">
        <f t="shared" si="207"/>
        <v>42141.541134259256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8">
        <f t="shared" si="204"/>
        <v>1.0285857142857142</v>
      </c>
      <c r="P3297">
        <f t="shared" si="205"/>
        <v>26.67</v>
      </c>
      <c r="Q3297" t="s">
        <v>8318</v>
      </c>
      <c r="R3297" t="s">
        <v>8319</v>
      </c>
      <c r="S3297" s="13">
        <f t="shared" si="206"/>
        <v>42639.442465277782</v>
      </c>
      <c r="T3297" s="13">
        <f t="shared" si="207"/>
        <v>42609.442465277782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8">
        <f t="shared" si="204"/>
        <v>1.4406666666666668</v>
      </c>
      <c r="P3298">
        <f t="shared" si="205"/>
        <v>45.98</v>
      </c>
      <c r="Q3298" t="s">
        <v>8318</v>
      </c>
      <c r="R3298" t="s">
        <v>8319</v>
      </c>
      <c r="S3298" s="13">
        <f t="shared" si="206"/>
        <v>42330.916666666672</v>
      </c>
      <c r="T3298" s="13">
        <f t="shared" si="207"/>
        <v>42309.756620370375</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8">
        <f t="shared" si="204"/>
        <v>1.0007272727272727</v>
      </c>
      <c r="P3299">
        <f t="shared" si="205"/>
        <v>125.09</v>
      </c>
      <c r="Q3299" t="s">
        <v>8318</v>
      </c>
      <c r="R3299" t="s">
        <v>8319</v>
      </c>
      <c r="S3299" s="13">
        <f t="shared" si="206"/>
        <v>42212.957638888889</v>
      </c>
      <c r="T3299" s="13">
        <f t="shared" si="207"/>
        <v>42193.771481481483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8">
        <f t="shared" si="204"/>
        <v>1.0173000000000001</v>
      </c>
      <c r="P3300">
        <f t="shared" si="205"/>
        <v>141.29</v>
      </c>
      <c r="Q3300" t="s">
        <v>8318</v>
      </c>
      <c r="R3300" t="s">
        <v>8319</v>
      </c>
      <c r="S3300" s="13">
        <f t="shared" si="206"/>
        <v>42260</v>
      </c>
      <c r="T3300" s="13">
        <f t="shared" si="207"/>
        <v>42239.957962962959</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8">
        <f t="shared" si="204"/>
        <v>1.1619999999999999</v>
      </c>
      <c r="P3301">
        <f t="shared" si="205"/>
        <v>55.33</v>
      </c>
      <c r="Q3301" t="s">
        <v>8318</v>
      </c>
      <c r="R3301" t="s">
        <v>8319</v>
      </c>
      <c r="S3301" s="13">
        <f t="shared" si="206"/>
        <v>42291.917395833334</v>
      </c>
      <c r="T3301" s="13">
        <f t="shared" si="207"/>
        <v>42261.917395833334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8">
        <f t="shared" si="204"/>
        <v>1.3616666666666666</v>
      </c>
      <c r="P3302">
        <f t="shared" si="205"/>
        <v>46.42</v>
      </c>
      <c r="Q3302" t="s">
        <v>8318</v>
      </c>
      <c r="R3302" t="s">
        <v>8319</v>
      </c>
      <c r="S3302" s="13">
        <f t="shared" si="206"/>
        <v>42123.743773148148</v>
      </c>
      <c r="T3302" s="13">
        <f t="shared" si="207"/>
        <v>42102.743773148148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8">
        <f t="shared" si="204"/>
        <v>1.3346666666666667</v>
      </c>
      <c r="P3303">
        <f t="shared" si="205"/>
        <v>57.2</v>
      </c>
      <c r="Q3303" t="s">
        <v>8318</v>
      </c>
      <c r="R3303" t="s">
        <v>8319</v>
      </c>
      <c r="S3303" s="13">
        <f t="shared" si="206"/>
        <v>42583.290972222225</v>
      </c>
      <c r="T3303" s="13">
        <f t="shared" si="207"/>
        <v>42538.73583333334</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8">
        <f t="shared" si="204"/>
        <v>1.0339285714285715</v>
      </c>
      <c r="P3304">
        <f t="shared" si="205"/>
        <v>173.7</v>
      </c>
      <c r="Q3304" t="s">
        <v>8318</v>
      </c>
      <c r="R3304" t="s">
        <v>8319</v>
      </c>
      <c r="S3304" s="13">
        <f t="shared" si="206"/>
        <v>42711.35157407407</v>
      </c>
      <c r="T3304" s="13">
        <f t="shared" si="207"/>
        <v>42681.35157407407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8">
        <f t="shared" si="204"/>
        <v>1.1588888888888889</v>
      </c>
      <c r="P3305">
        <f t="shared" si="205"/>
        <v>59.6</v>
      </c>
      <c r="Q3305" t="s">
        <v>8318</v>
      </c>
      <c r="R3305" t="s">
        <v>8319</v>
      </c>
      <c r="S3305" s="13">
        <f t="shared" si="206"/>
        <v>42091.609768518523</v>
      </c>
      <c r="T3305" s="13">
        <f t="shared" si="207"/>
        <v>42056.65143518518</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8">
        <f t="shared" si="204"/>
        <v>1.0451666666666666</v>
      </c>
      <c r="P3306">
        <f t="shared" si="205"/>
        <v>89.59</v>
      </c>
      <c r="Q3306" t="s">
        <v>8318</v>
      </c>
      <c r="R3306" t="s">
        <v>8319</v>
      </c>
      <c r="S3306" s="13">
        <f t="shared" si="206"/>
        <v>42726.624444444446</v>
      </c>
      <c r="T3306" s="13">
        <f t="shared" si="207"/>
        <v>42696.624444444446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8">
        <f t="shared" si="204"/>
        <v>1.0202500000000001</v>
      </c>
      <c r="P3307">
        <f t="shared" si="205"/>
        <v>204.05</v>
      </c>
      <c r="Q3307" t="s">
        <v>8318</v>
      </c>
      <c r="R3307" t="s">
        <v>8319</v>
      </c>
      <c r="S3307" s="13">
        <f t="shared" si="206"/>
        <v>42216.855879629627</v>
      </c>
      <c r="T3307" s="13">
        <f t="shared" si="207"/>
        <v>42186.855879629627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8">
        <f t="shared" si="204"/>
        <v>1.7533333333333334</v>
      </c>
      <c r="P3308">
        <f t="shared" si="205"/>
        <v>48.7</v>
      </c>
      <c r="Q3308" t="s">
        <v>8318</v>
      </c>
      <c r="R3308" t="s">
        <v>8319</v>
      </c>
      <c r="S3308" s="13">
        <f t="shared" si="206"/>
        <v>42531.125</v>
      </c>
      <c r="T3308" s="13">
        <f t="shared" si="207"/>
        <v>42493.219236111108</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8">
        <f t="shared" si="204"/>
        <v>1.0668</v>
      </c>
      <c r="P3309">
        <f t="shared" si="205"/>
        <v>53.34</v>
      </c>
      <c r="Q3309" t="s">
        <v>8318</v>
      </c>
      <c r="R3309" t="s">
        <v>8319</v>
      </c>
      <c r="S3309" s="13">
        <f t="shared" si="206"/>
        <v>42505.057164351849</v>
      </c>
      <c r="T3309" s="13">
        <f t="shared" si="207"/>
        <v>42475.057164351849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8">
        <f t="shared" si="204"/>
        <v>1.2228571428571429</v>
      </c>
      <c r="P3310">
        <f t="shared" si="205"/>
        <v>75.09</v>
      </c>
      <c r="Q3310" t="s">
        <v>8318</v>
      </c>
      <c r="R3310" t="s">
        <v>8319</v>
      </c>
      <c r="S3310" s="13">
        <f t="shared" si="206"/>
        <v>42473.876909722225</v>
      </c>
      <c r="T3310" s="13">
        <f t="shared" si="207"/>
        <v>42452.876909722225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8">
        <f t="shared" si="204"/>
        <v>1.5942857142857143</v>
      </c>
      <c r="P3311">
        <f t="shared" si="205"/>
        <v>18</v>
      </c>
      <c r="Q3311" t="s">
        <v>8318</v>
      </c>
      <c r="R3311" t="s">
        <v>8319</v>
      </c>
      <c r="S3311" s="13">
        <f t="shared" si="206"/>
        <v>42659.650208333333</v>
      </c>
      <c r="T3311" s="13">
        <f t="shared" si="207"/>
        <v>42628.650208333333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8">
        <f t="shared" si="204"/>
        <v>1.0007692307692309</v>
      </c>
      <c r="P3312">
        <f t="shared" si="205"/>
        <v>209.84</v>
      </c>
      <c r="Q3312" t="s">
        <v>8318</v>
      </c>
      <c r="R3312" t="s">
        <v>8319</v>
      </c>
      <c r="S3312" s="13">
        <f t="shared" si="206"/>
        <v>42283.928530092591</v>
      </c>
      <c r="T3312" s="13">
        <f t="shared" si="207"/>
        <v>42253.928530092591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8">
        <f t="shared" si="204"/>
        <v>1.0984</v>
      </c>
      <c r="P3313">
        <f t="shared" si="205"/>
        <v>61.02</v>
      </c>
      <c r="Q3313" t="s">
        <v>8318</v>
      </c>
      <c r="R3313" t="s">
        <v>8319</v>
      </c>
      <c r="S3313" s="13">
        <f t="shared" si="206"/>
        <v>42294.29178240741</v>
      </c>
      <c r="T3313" s="13">
        <f t="shared" si="207"/>
        <v>42264.29178240741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8">
        <f t="shared" si="204"/>
        <v>1.0004</v>
      </c>
      <c r="P3314">
        <f t="shared" si="205"/>
        <v>61</v>
      </c>
      <c r="Q3314" t="s">
        <v>8318</v>
      </c>
      <c r="R3314" t="s">
        <v>8319</v>
      </c>
      <c r="S3314" s="13">
        <f t="shared" si="206"/>
        <v>42685.916666666672</v>
      </c>
      <c r="T3314" s="13">
        <f t="shared" si="207"/>
        <v>42664.809560185182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8">
        <f t="shared" si="204"/>
        <v>1.1605000000000001</v>
      </c>
      <c r="P3315">
        <f t="shared" si="205"/>
        <v>80.03</v>
      </c>
      <c r="Q3315" t="s">
        <v>8318</v>
      </c>
      <c r="R3315" t="s">
        <v>8319</v>
      </c>
      <c r="S3315" s="13">
        <f t="shared" si="206"/>
        <v>42396.041666666672</v>
      </c>
      <c r="T3315" s="13">
        <f t="shared" si="207"/>
        <v>42382.244409722218</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8">
        <f t="shared" si="204"/>
        <v>2.1074999999999999</v>
      </c>
      <c r="P3316">
        <f t="shared" si="205"/>
        <v>29.07</v>
      </c>
      <c r="Q3316" t="s">
        <v>8318</v>
      </c>
      <c r="R3316" t="s">
        <v>8319</v>
      </c>
      <c r="S3316" s="13">
        <f t="shared" si="206"/>
        <v>42132.836805555555</v>
      </c>
      <c r="T3316" s="13">
        <f t="shared" si="207"/>
        <v>42105.267488425925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8">
        <f t="shared" si="204"/>
        <v>1.1000000000000001</v>
      </c>
      <c r="P3317">
        <f t="shared" si="205"/>
        <v>49.44</v>
      </c>
      <c r="Q3317" t="s">
        <v>8318</v>
      </c>
      <c r="R3317" t="s">
        <v>8319</v>
      </c>
      <c r="S3317" s="13">
        <f t="shared" si="206"/>
        <v>42496.303715277783</v>
      </c>
      <c r="T3317" s="13">
        <f t="shared" si="207"/>
        <v>42466.303715277783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8">
        <f t="shared" si="204"/>
        <v>1.0008673425918038</v>
      </c>
      <c r="P3318">
        <f t="shared" si="205"/>
        <v>93.98</v>
      </c>
      <c r="Q3318" t="s">
        <v>8318</v>
      </c>
      <c r="R3318" t="s">
        <v>8319</v>
      </c>
      <c r="S3318" s="13">
        <f t="shared" si="206"/>
        <v>41859.57916666667</v>
      </c>
      <c r="T3318" s="13">
        <f t="shared" si="207"/>
        <v>41826.871238425927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8">
        <f t="shared" si="204"/>
        <v>1.0619047619047619</v>
      </c>
      <c r="P3319">
        <f t="shared" si="205"/>
        <v>61.94</v>
      </c>
      <c r="Q3319" t="s">
        <v>8318</v>
      </c>
      <c r="R3319" t="s">
        <v>8319</v>
      </c>
      <c r="S3319" s="13">
        <f t="shared" si="206"/>
        <v>42529.039629629624</v>
      </c>
      <c r="T3319" s="13">
        <f t="shared" si="207"/>
        <v>42499.039629629624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8">
        <f t="shared" si="204"/>
        <v>1.256</v>
      </c>
      <c r="P3320">
        <f t="shared" si="205"/>
        <v>78.5</v>
      </c>
      <c r="Q3320" t="s">
        <v>8318</v>
      </c>
      <c r="R3320" t="s">
        <v>8319</v>
      </c>
      <c r="S3320" s="13">
        <f t="shared" si="206"/>
        <v>42471.104166666672</v>
      </c>
      <c r="T3320" s="13">
        <f t="shared" si="207"/>
        <v>42431.302002314813</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8">
        <f t="shared" si="204"/>
        <v>1.08</v>
      </c>
      <c r="P3321">
        <f t="shared" si="205"/>
        <v>33.75</v>
      </c>
      <c r="Q3321" t="s">
        <v>8318</v>
      </c>
      <c r="R3321" t="s">
        <v>8319</v>
      </c>
      <c r="S3321" s="13">
        <f t="shared" si="206"/>
        <v>42035.585486111115</v>
      </c>
      <c r="T3321" s="13">
        <f t="shared" si="207"/>
        <v>41990.585486111115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8">
        <f t="shared" si="204"/>
        <v>1.01</v>
      </c>
      <c r="P3322">
        <f t="shared" si="205"/>
        <v>66.45</v>
      </c>
      <c r="Q3322" t="s">
        <v>8318</v>
      </c>
      <c r="R3322" t="s">
        <v>8319</v>
      </c>
      <c r="S3322" s="13">
        <f t="shared" si="206"/>
        <v>42543.045798611114</v>
      </c>
      <c r="T3322" s="13">
        <f t="shared" si="207"/>
        <v>42513.045798611114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8">
        <f t="shared" si="204"/>
        <v>1.0740000000000001</v>
      </c>
      <c r="P3323">
        <f t="shared" si="205"/>
        <v>35.799999999999997</v>
      </c>
      <c r="Q3323" t="s">
        <v>8318</v>
      </c>
      <c r="R3323" t="s">
        <v>8319</v>
      </c>
      <c r="S3323" s="13">
        <f t="shared" si="206"/>
        <v>41928.165972222225</v>
      </c>
      <c r="T3323" s="13">
        <f t="shared" si="207"/>
        <v>41914.100289351853</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8">
        <f t="shared" si="204"/>
        <v>1.0151515151515151</v>
      </c>
      <c r="P3324">
        <f t="shared" si="205"/>
        <v>145.65</v>
      </c>
      <c r="Q3324" t="s">
        <v>8318</v>
      </c>
      <c r="R3324" t="s">
        <v>8319</v>
      </c>
      <c r="S3324" s="13">
        <f t="shared" si="206"/>
        <v>42543.163194444445</v>
      </c>
      <c r="T3324" s="13">
        <f t="shared" si="207"/>
        <v>42521.010370370372</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8">
        <f t="shared" si="204"/>
        <v>1.2589999999999999</v>
      </c>
      <c r="P3325">
        <f t="shared" si="205"/>
        <v>25.69</v>
      </c>
      <c r="Q3325" t="s">
        <v>8318</v>
      </c>
      <c r="R3325" t="s">
        <v>8319</v>
      </c>
      <c r="S3325" s="13">
        <f t="shared" si="206"/>
        <v>42638.36583333333</v>
      </c>
      <c r="T3325" s="13">
        <f t="shared" si="207"/>
        <v>42608.36583333333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8">
        <f t="shared" si="204"/>
        <v>1.0166666666666666</v>
      </c>
      <c r="P3326">
        <f t="shared" si="205"/>
        <v>152.5</v>
      </c>
      <c r="Q3326" t="s">
        <v>8318</v>
      </c>
      <c r="R3326" t="s">
        <v>8319</v>
      </c>
      <c r="S3326" s="13">
        <f t="shared" si="206"/>
        <v>42526.58321759259</v>
      </c>
      <c r="T3326" s="13">
        <f t="shared" si="207"/>
        <v>42512.58321759259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8">
        <f t="shared" si="204"/>
        <v>1.125</v>
      </c>
      <c r="P3327">
        <f t="shared" si="205"/>
        <v>30</v>
      </c>
      <c r="Q3327" t="s">
        <v>8318</v>
      </c>
      <c r="R3327" t="s">
        <v>8319</v>
      </c>
      <c r="S3327" s="13">
        <f t="shared" si="206"/>
        <v>42099.743946759263</v>
      </c>
      <c r="T3327" s="13">
        <f t="shared" si="207"/>
        <v>42064.785613425927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8">
        <f t="shared" si="204"/>
        <v>1.0137499999999999</v>
      </c>
      <c r="P3328">
        <f t="shared" si="205"/>
        <v>142.28</v>
      </c>
      <c r="Q3328" t="s">
        <v>8318</v>
      </c>
      <c r="R3328" t="s">
        <v>8319</v>
      </c>
      <c r="S3328" s="13">
        <f t="shared" si="206"/>
        <v>42071.67251157407</v>
      </c>
      <c r="T3328" s="13">
        <f t="shared" si="207"/>
        <v>42041.714178240742</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8">
        <f t="shared" si="204"/>
        <v>1.0125</v>
      </c>
      <c r="P3329">
        <f t="shared" si="205"/>
        <v>24.55</v>
      </c>
      <c r="Q3329" t="s">
        <v>8318</v>
      </c>
      <c r="R3329" t="s">
        <v>8319</v>
      </c>
      <c r="S3329" s="13">
        <f t="shared" si="206"/>
        <v>42498.374606481477</v>
      </c>
      <c r="T3329" s="13">
        <f t="shared" si="207"/>
        <v>42468.374606481477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8">
        <f t="shared" si="204"/>
        <v>1.4638888888888888</v>
      </c>
      <c r="P3330">
        <f t="shared" si="205"/>
        <v>292.77999999999997</v>
      </c>
      <c r="Q3330" t="s">
        <v>8318</v>
      </c>
      <c r="R3330" t="s">
        <v>8319</v>
      </c>
      <c r="S3330" s="13">
        <f t="shared" si="206"/>
        <v>41825.041666666664</v>
      </c>
      <c r="T3330" s="13">
        <f t="shared" si="207"/>
        <v>41822.57503472222</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8">
        <f t="shared" ref="O3331:O3394" si="208">E3331/D3331</f>
        <v>1.1679999999999999</v>
      </c>
      <c r="P3331">
        <f t="shared" ref="P3331:P3394" si="209">ROUND((E3331/L3331),2)</f>
        <v>44.92</v>
      </c>
      <c r="Q3331" t="s">
        <v>8318</v>
      </c>
      <c r="R3331" t="s">
        <v>8319</v>
      </c>
      <c r="S3331" s="13">
        <f t="shared" ref="S3331:S3394" si="210">(((I3331/60)/60)/24)+DATE(1970,1,1)</f>
        <v>41847.958333333336</v>
      </c>
      <c r="T3331" s="13">
        <f t="shared" ref="T3331:T3394" si="211">(((J3331/60)/60)/24)+DATE(1970,1,1)</f>
        <v>41837.323009259257</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8">
        <f t="shared" si="208"/>
        <v>1.0626666666666666</v>
      </c>
      <c r="P3332">
        <f t="shared" si="209"/>
        <v>23.1</v>
      </c>
      <c r="Q3332" t="s">
        <v>8318</v>
      </c>
      <c r="R3332" t="s">
        <v>8319</v>
      </c>
      <c r="S3332" s="13">
        <f t="shared" si="210"/>
        <v>42095.845694444448</v>
      </c>
      <c r="T3332" s="13">
        <f t="shared" si="211"/>
        <v>42065.887361111112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8">
        <f t="shared" si="208"/>
        <v>1.0451999999999999</v>
      </c>
      <c r="P3333">
        <f t="shared" si="209"/>
        <v>80.400000000000006</v>
      </c>
      <c r="Q3333" t="s">
        <v>8318</v>
      </c>
      <c r="R3333" t="s">
        <v>8319</v>
      </c>
      <c r="S3333" s="13">
        <f t="shared" si="210"/>
        <v>42283.697754629626</v>
      </c>
      <c r="T3333" s="13">
        <f t="shared" si="211"/>
        <v>42248.697754629626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8">
        <f t="shared" si="208"/>
        <v>1</v>
      </c>
      <c r="P3334">
        <f t="shared" si="209"/>
        <v>72.290000000000006</v>
      </c>
      <c r="Q3334" t="s">
        <v>8318</v>
      </c>
      <c r="R3334" t="s">
        <v>8319</v>
      </c>
      <c r="S3334" s="13">
        <f t="shared" si="210"/>
        <v>41839.860300925924</v>
      </c>
      <c r="T3334" s="13">
        <f t="shared" si="211"/>
        <v>41809.860300925924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8">
        <f t="shared" si="208"/>
        <v>1.0457142857142858</v>
      </c>
      <c r="P3335">
        <f t="shared" si="209"/>
        <v>32.97</v>
      </c>
      <c r="Q3335" t="s">
        <v>8318</v>
      </c>
      <c r="R3335" t="s">
        <v>8319</v>
      </c>
      <c r="S3335" s="13">
        <f t="shared" si="210"/>
        <v>42170.676851851851</v>
      </c>
      <c r="T3335" s="13">
        <f t="shared" si="211"/>
        <v>42148.676851851851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8">
        <f t="shared" si="208"/>
        <v>1.3862051149573753</v>
      </c>
      <c r="P3336">
        <f t="shared" si="209"/>
        <v>116.65</v>
      </c>
      <c r="Q3336" t="s">
        <v>8318</v>
      </c>
      <c r="R3336" t="s">
        <v>8319</v>
      </c>
      <c r="S3336" s="13">
        <f t="shared" si="210"/>
        <v>42215.521087962959</v>
      </c>
      <c r="T3336" s="13">
        <f t="shared" si="211"/>
        <v>42185.521087962959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8">
        <f t="shared" si="208"/>
        <v>1.0032000000000001</v>
      </c>
      <c r="P3337">
        <f t="shared" si="209"/>
        <v>79.62</v>
      </c>
      <c r="Q3337" t="s">
        <v>8318</v>
      </c>
      <c r="R3337" t="s">
        <v>8319</v>
      </c>
      <c r="S3337" s="13">
        <f t="shared" si="210"/>
        <v>41854.958333333336</v>
      </c>
      <c r="T3337" s="13">
        <f t="shared" si="211"/>
        <v>41827.674143518518</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8">
        <f t="shared" si="208"/>
        <v>1</v>
      </c>
      <c r="P3338">
        <f t="shared" si="209"/>
        <v>27.78</v>
      </c>
      <c r="Q3338" t="s">
        <v>8318</v>
      </c>
      <c r="R3338" t="s">
        <v>8319</v>
      </c>
      <c r="S3338" s="13">
        <f t="shared" si="210"/>
        <v>42465.35701388889</v>
      </c>
      <c r="T3338" s="13">
        <f t="shared" si="211"/>
        <v>42437.398680555561</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8">
        <f t="shared" si="208"/>
        <v>1.1020000000000001</v>
      </c>
      <c r="P3339">
        <f t="shared" si="209"/>
        <v>81.03</v>
      </c>
      <c r="Q3339" t="s">
        <v>8318</v>
      </c>
      <c r="R3339" t="s">
        <v>8319</v>
      </c>
      <c r="S3339" s="13">
        <f t="shared" si="210"/>
        <v>41922.875</v>
      </c>
      <c r="T3339" s="13">
        <f t="shared" si="211"/>
        <v>41901.282025462962</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8">
        <f t="shared" si="208"/>
        <v>1.0218</v>
      </c>
      <c r="P3340">
        <f t="shared" si="209"/>
        <v>136.85</v>
      </c>
      <c r="Q3340" t="s">
        <v>8318</v>
      </c>
      <c r="R3340" t="s">
        <v>8319</v>
      </c>
      <c r="S3340" s="13">
        <f t="shared" si="210"/>
        <v>42790.574999999997</v>
      </c>
      <c r="T3340" s="13">
        <f t="shared" si="211"/>
        <v>42769.574999999997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8">
        <f t="shared" si="208"/>
        <v>1.0435000000000001</v>
      </c>
      <c r="P3341">
        <f t="shared" si="209"/>
        <v>177.62</v>
      </c>
      <c r="Q3341" t="s">
        <v>8318</v>
      </c>
      <c r="R3341" t="s">
        <v>8319</v>
      </c>
      <c r="S3341" s="13">
        <f t="shared" si="210"/>
        <v>42579.665717592594</v>
      </c>
      <c r="T3341" s="13">
        <f t="shared" si="211"/>
        <v>42549.665717592594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8">
        <f t="shared" si="208"/>
        <v>1.3816666666666666</v>
      </c>
      <c r="P3342">
        <f t="shared" si="209"/>
        <v>109.08</v>
      </c>
      <c r="Q3342" t="s">
        <v>8318</v>
      </c>
      <c r="R3342" t="s">
        <v>8319</v>
      </c>
      <c r="S3342" s="13">
        <f t="shared" si="210"/>
        <v>42710.974004629628</v>
      </c>
      <c r="T3342" s="13">
        <f t="shared" si="211"/>
        <v>42685.974004629628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8">
        <f t="shared" si="208"/>
        <v>1</v>
      </c>
      <c r="P3343">
        <f t="shared" si="209"/>
        <v>119.64</v>
      </c>
      <c r="Q3343" t="s">
        <v>8318</v>
      </c>
      <c r="R3343" t="s">
        <v>8319</v>
      </c>
      <c r="S3343" s="13">
        <f t="shared" si="210"/>
        <v>42533.708333333328</v>
      </c>
      <c r="T3343" s="13">
        <f t="shared" si="211"/>
        <v>42510.798854166671</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8">
        <f t="shared" si="208"/>
        <v>1.0166666666666666</v>
      </c>
      <c r="P3344">
        <f t="shared" si="209"/>
        <v>78.209999999999994</v>
      </c>
      <c r="Q3344" t="s">
        <v>8318</v>
      </c>
      <c r="R3344" t="s">
        <v>8319</v>
      </c>
      <c r="S3344" s="13">
        <f t="shared" si="210"/>
        <v>42095.207638888889</v>
      </c>
      <c r="T3344" s="13">
        <f t="shared" si="211"/>
        <v>42062.296412037031</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8">
        <f t="shared" si="208"/>
        <v>1.7142857142857142</v>
      </c>
      <c r="P3345">
        <f t="shared" si="209"/>
        <v>52.17</v>
      </c>
      <c r="Q3345" t="s">
        <v>8318</v>
      </c>
      <c r="R3345" t="s">
        <v>8319</v>
      </c>
      <c r="S3345" s="13">
        <f t="shared" si="210"/>
        <v>42473.554166666669</v>
      </c>
      <c r="T3345" s="13">
        <f t="shared" si="211"/>
        <v>42452.916481481487</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8">
        <f t="shared" si="208"/>
        <v>1.0144444444444445</v>
      </c>
      <c r="P3346">
        <f t="shared" si="209"/>
        <v>114.13</v>
      </c>
      <c r="Q3346" t="s">
        <v>8318</v>
      </c>
      <c r="R3346" t="s">
        <v>8319</v>
      </c>
      <c r="S3346" s="13">
        <f t="shared" si="210"/>
        <v>41881.200150462959</v>
      </c>
      <c r="T3346" s="13">
        <f t="shared" si="211"/>
        <v>41851.200150462959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8">
        <f t="shared" si="208"/>
        <v>1.3</v>
      </c>
      <c r="P3347">
        <f t="shared" si="209"/>
        <v>50</v>
      </c>
      <c r="Q3347" t="s">
        <v>8318</v>
      </c>
      <c r="R3347" t="s">
        <v>8319</v>
      </c>
      <c r="S3347" s="13">
        <f t="shared" si="210"/>
        <v>42112.025694444441</v>
      </c>
      <c r="T3347" s="13">
        <f t="shared" si="211"/>
        <v>42053.106111111112</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8">
        <f t="shared" si="208"/>
        <v>1.1000000000000001</v>
      </c>
      <c r="P3348">
        <f t="shared" si="209"/>
        <v>91.67</v>
      </c>
      <c r="Q3348" t="s">
        <v>8318</v>
      </c>
      <c r="R3348" t="s">
        <v>8319</v>
      </c>
      <c r="S3348" s="13">
        <f t="shared" si="210"/>
        <v>42061.024421296301</v>
      </c>
      <c r="T3348" s="13">
        <f t="shared" si="211"/>
        <v>42054.024421296301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8">
        <f t="shared" si="208"/>
        <v>1.1944999999999999</v>
      </c>
      <c r="P3349">
        <f t="shared" si="209"/>
        <v>108.59</v>
      </c>
      <c r="Q3349" t="s">
        <v>8318</v>
      </c>
      <c r="R3349" t="s">
        <v>8319</v>
      </c>
      <c r="S3349" s="13">
        <f t="shared" si="210"/>
        <v>42498.875</v>
      </c>
      <c r="T3349" s="13">
        <f t="shared" si="211"/>
        <v>42484.551550925928</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8">
        <f t="shared" si="208"/>
        <v>1.002909090909091</v>
      </c>
      <c r="P3350">
        <f t="shared" si="209"/>
        <v>69.819999999999993</v>
      </c>
      <c r="Q3350" t="s">
        <v>8318</v>
      </c>
      <c r="R3350" t="s">
        <v>8319</v>
      </c>
      <c r="S3350" s="13">
        <f t="shared" si="210"/>
        <v>42490.165972222225</v>
      </c>
      <c r="T3350" s="13">
        <f t="shared" si="211"/>
        <v>42466.558796296296</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8">
        <f t="shared" si="208"/>
        <v>1.534</v>
      </c>
      <c r="P3351">
        <f t="shared" si="209"/>
        <v>109.57</v>
      </c>
      <c r="Q3351" t="s">
        <v>8318</v>
      </c>
      <c r="R3351" t="s">
        <v>8319</v>
      </c>
      <c r="S3351" s="13">
        <f t="shared" si="210"/>
        <v>42534.708333333328</v>
      </c>
      <c r="T3351" s="13">
        <f t="shared" si="211"/>
        <v>42513.110787037032</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8">
        <f t="shared" si="208"/>
        <v>1.0442857142857143</v>
      </c>
      <c r="P3352">
        <f t="shared" si="209"/>
        <v>71.67</v>
      </c>
      <c r="Q3352" t="s">
        <v>8318</v>
      </c>
      <c r="R3352" t="s">
        <v>8319</v>
      </c>
      <c r="S3352" s="13">
        <f t="shared" si="210"/>
        <v>42337.958333333328</v>
      </c>
      <c r="T3352" s="13">
        <f t="shared" si="211"/>
        <v>42302.701516203699</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8">
        <f t="shared" si="208"/>
        <v>1.0109999999999999</v>
      </c>
      <c r="P3353">
        <f t="shared" si="209"/>
        <v>93.61</v>
      </c>
      <c r="Q3353" t="s">
        <v>8318</v>
      </c>
      <c r="R3353" t="s">
        <v>8319</v>
      </c>
      <c r="S3353" s="13">
        <f t="shared" si="210"/>
        <v>41843.458333333336</v>
      </c>
      <c r="T3353" s="13">
        <f t="shared" si="211"/>
        <v>41806.395428240743</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8">
        <f t="shared" si="208"/>
        <v>1.0751999999999999</v>
      </c>
      <c r="P3354">
        <f t="shared" si="209"/>
        <v>76.8</v>
      </c>
      <c r="Q3354" t="s">
        <v>8318</v>
      </c>
      <c r="R3354" t="s">
        <v>8319</v>
      </c>
      <c r="S3354" s="13">
        <f t="shared" si="210"/>
        <v>42552.958333333328</v>
      </c>
      <c r="T3354" s="13">
        <f t="shared" si="211"/>
        <v>42495.992800925931</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8">
        <f t="shared" si="208"/>
        <v>3.15</v>
      </c>
      <c r="P3355">
        <f t="shared" si="209"/>
        <v>35.799999999999997</v>
      </c>
      <c r="Q3355" t="s">
        <v>8318</v>
      </c>
      <c r="R3355" t="s">
        <v>8319</v>
      </c>
      <c r="S3355" s="13">
        <f t="shared" si="210"/>
        <v>42492.958333333328</v>
      </c>
      <c r="T3355" s="13">
        <f t="shared" si="211"/>
        <v>42479.432291666672</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8">
        <f t="shared" si="208"/>
        <v>1.0193333333333334</v>
      </c>
      <c r="P3356">
        <f t="shared" si="209"/>
        <v>55.6</v>
      </c>
      <c r="Q3356" t="s">
        <v>8318</v>
      </c>
      <c r="R3356" t="s">
        <v>8319</v>
      </c>
      <c r="S3356" s="13">
        <f t="shared" si="210"/>
        <v>42306.167361111111</v>
      </c>
      <c r="T3356" s="13">
        <f t="shared" si="211"/>
        <v>42270.7269212963</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8">
        <f t="shared" si="208"/>
        <v>1.2628571428571429</v>
      </c>
      <c r="P3357">
        <f t="shared" si="209"/>
        <v>147.33000000000001</v>
      </c>
      <c r="Q3357" t="s">
        <v>8318</v>
      </c>
      <c r="R3357" t="s">
        <v>8319</v>
      </c>
      <c r="S3357" s="13">
        <f t="shared" si="210"/>
        <v>42500.470138888893</v>
      </c>
      <c r="T3357" s="13">
        <f t="shared" si="211"/>
        <v>42489.619525462964</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8">
        <f t="shared" si="208"/>
        <v>1.014</v>
      </c>
      <c r="P3358">
        <f t="shared" si="209"/>
        <v>56.33</v>
      </c>
      <c r="Q3358" t="s">
        <v>8318</v>
      </c>
      <c r="R3358" t="s">
        <v>8319</v>
      </c>
      <c r="S3358" s="13">
        <f t="shared" si="210"/>
        <v>42566.815648148149</v>
      </c>
      <c r="T3358" s="13">
        <f t="shared" si="211"/>
        <v>42536.815648148149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8">
        <f t="shared" si="208"/>
        <v>1.01</v>
      </c>
      <c r="P3359">
        <f t="shared" si="209"/>
        <v>96.19</v>
      </c>
      <c r="Q3359" t="s">
        <v>8318</v>
      </c>
      <c r="R3359" t="s">
        <v>8319</v>
      </c>
      <c r="S3359" s="13">
        <f t="shared" si="210"/>
        <v>41852.417939814812</v>
      </c>
      <c r="T3359" s="13">
        <f t="shared" si="211"/>
        <v>41822.417939814812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8">
        <f t="shared" si="208"/>
        <v>1.0299</v>
      </c>
      <c r="P3360">
        <f t="shared" si="209"/>
        <v>63.57</v>
      </c>
      <c r="Q3360" t="s">
        <v>8318</v>
      </c>
      <c r="R3360" t="s">
        <v>8319</v>
      </c>
      <c r="S3360" s="13">
        <f t="shared" si="210"/>
        <v>41962.352766203709</v>
      </c>
      <c r="T3360" s="13">
        <f t="shared" si="211"/>
        <v>41932.311099537037</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8">
        <f t="shared" si="208"/>
        <v>1.0625</v>
      </c>
      <c r="P3361">
        <f t="shared" si="209"/>
        <v>184.78</v>
      </c>
      <c r="Q3361" t="s">
        <v>8318</v>
      </c>
      <c r="R3361" t="s">
        <v>8319</v>
      </c>
      <c r="S3361" s="13">
        <f t="shared" si="210"/>
        <v>42791.057106481487</v>
      </c>
      <c r="T3361" s="13">
        <f t="shared" si="211"/>
        <v>42746.057106481487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8">
        <f t="shared" si="208"/>
        <v>1.0137777777777779</v>
      </c>
      <c r="P3362">
        <f t="shared" si="209"/>
        <v>126.72</v>
      </c>
      <c r="Q3362" t="s">
        <v>8318</v>
      </c>
      <c r="R3362" t="s">
        <v>8319</v>
      </c>
      <c r="S3362" s="13">
        <f t="shared" si="210"/>
        <v>42718.665972222225</v>
      </c>
      <c r="T3362" s="13">
        <f t="shared" si="211"/>
        <v>42697.082673611112</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8">
        <f t="shared" si="208"/>
        <v>1.1346000000000001</v>
      </c>
      <c r="P3363">
        <f t="shared" si="209"/>
        <v>83.43</v>
      </c>
      <c r="Q3363" t="s">
        <v>8318</v>
      </c>
      <c r="R3363" t="s">
        <v>8319</v>
      </c>
      <c r="S3363" s="13">
        <f t="shared" si="210"/>
        <v>41883.665972222225</v>
      </c>
      <c r="T3363" s="13">
        <f t="shared" si="211"/>
        <v>41866.025347222225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8">
        <f t="shared" si="208"/>
        <v>2.1800000000000002</v>
      </c>
      <c r="P3364">
        <f t="shared" si="209"/>
        <v>54.5</v>
      </c>
      <c r="Q3364" t="s">
        <v>8318</v>
      </c>
      <c r="R3364" t="s">
        <v>8319</v>
      </c>
      <c r="S3364" s="13">
        <f t="shared" si="210"/>
        <v>42070.204861111109</v>
      </c>
      <c r="T3364" s="13">
        <f t="shared" si="211"/>
        <v>42056.091631944444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8">
        <f t="shared" si="208"/>
        <v>1.0141935483870967</v>
      </c>
      <c r="P3365">
        <f t="shared" si="209"/>
        <v>302.31</v>
      </c>
      <c r="Q3365" t="s">
        <v>8318</v>
      </c>
      <c r="R3365" t="s">
        <v>8319</v>
      </c>
      <c r="S3365" s="13">
        <f t="shared" si="210"/>
        <v>41870.666666666664</v>
      </c>
      <c r="T3365" s="13">
        <f t="shared" si="211"/>
        <v>41851.771354166667</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8">
        <f t="shared" si="208"/>
        <v>1.0593333333333332</v>
      </c>
      <c r="P3366">
        <f t="shared" si="209"/>
        <v>44.14</v>
      </c>
      <c r="Q3366" t="s">
        <v>8318</v>
      </c>
      <c r="R3366" t="s">
        <v>8319</v>
      </c>
      <c r="S3366" s="13">
        <f t="shared" si="210"/>
        <v>42444.875</v>
      </c>
      <c r="T3366" s="13">
        <f t="shared" si="211"/>
        <v>42422.977418981478</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8">
        <f t="shared" si="208"/>
        <v>1.04</v>
      </c>
      <c r="P3367">
        <f t="shared" si="209"/>
        <v>866.67</v>
      </c>
      <c r="Q3367" t="s">
        <v>8318</v>
      </c>
      <c r="R3367" t="s">
        <v>8319</v>
      </c>
      <c r="S3367" s="13">
        <f t="shared" si="210"/>
        <v>42351.101759259262</v>
      </c>
      <c r="T3367" s="13">
        <f t="shared" si="211"/>
        <v>42321.101759259262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8">
        <f t="shared" si="208"/>
        <v>2.21</v>
      </c>
      <c r="P3368">
        <f t="shared" si="209"/>
        <v>61.39</v>
      </c>
      <c r="Q3368" t="s">
        <v>8318</v>
      </c>
      <c r="R3368" t="s">
        <v>8319</v>
      </c>
      <c r="S3368" s="13">
        <f t="shared" si="210"/>
        <v>42137.067557870367</v>
      </c>
      <c r="T3368" s="13">
        <f t="shared" si="211"/>
        <v>42107.067557870367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8">
        <f t="shared" si="208"/>
        <v>1.1866666666666668</v>
      </c>
      <c r="P3369">
        <f t="shared" si="209"/>
        <v>29.67</v>
      </c>
      <c r="Q3369" t="s">
        <v>8318</v>
      </c>
      <c r="R3369" t="s">
        <v>8319</v>
      </c>
      <c r="S3369" s="13">
        <f t="shared" si="210"/>
        <v>42217.933958333335</v>
      </c>
      <c r="T3369" s="13">
        <f t="shared" si="211"/>
        <v>42192.933958333335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8">
        <f t="shared" si="208"/>
        <v>1.046</v>
      </c>
      <c r="P3370">
        <f t="shared" si="209"/>
        <v>45.48</v>
      </c>
      <c r="Q3370" t="s">
        <v>8318</v>
      </c>
      <c r="R3370" t="s">
        <v>8319</v>
      </c>
      <c r="S3370" s="13">
        <f t="shared" si="210"/>
        <v>42005.208333333328</v>
      </c>
      <c r="T3370" s="13">
        <f t="shared" si="211"/>
        <v>41969.199756944443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8">
        <f t="shared" si="208"/>
        <v>1.0389999999999999</v>
      </c>
      <c r="P3371">
        <f t="shared" si="209"/>
        <v>96.2</v>
      </c>
      <c r="Q3371" t="s">
        <v>8318</v>
      </c>
      <c r="R3371" t="s">
        <v>8319</v>
      </c>
      <c r="S3371" s="13">
        <f t="shared" si="210"/>
        <v>42750.041435185187</v>
      </c>
      <c r="T3371" s="13">
        <f t="shared" si="211"/>
        <v>42690.041435185187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8">
        <f t="shared" si="208"/>
        <v>1.1773333333333333</v>
      </c>
      <c r="P3372">
        <f t="shared" si="209"/>
        <v>67.92</v>
      </c>
      <c r="Q3372" t="s">
        <v>8318</v>
      </c>
      <c r="R3372" t="s">
        <v>8319</v>
      </c>
      <c r="S3372" s="13">
        <f t="shared" si="210"/>
        <v>42721.333333333328</v>
      </c>
      <c r="T3372" s="13">
        <f t="shared" si="211"/>
        <v>42690.334317129629</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8">
        <f t="shared" si="208"/>
        <v>1.385</v>
      </c>
      <c r="P3373">
        <f t="shared" si="209"/>
        <v>30.78</v>
      </c>
      <c r="Q3373" t="s">
        <v>8318</v>
      </c>
      <c r="R3373" t="s">
        <v>8319</v>
      </c>
      <c r="S3373" s="13">
        <f t="shared" si="210"/>
        <v>42340.874594907407</v>
      </c>
      <c r="T3373" s="13">
        <f t="shared" si="211"/>
        <v>42312.874594907407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8">
        <f t="shared" si="208"/>
        <v>1.0349999999999999</v>
      </c>
      <c r="P3374">
        <f t="shared" si="209"/>
        <v>38.33</v>
      </c>
      <c r="Q3374" t="s">
        <v>8318</v>
      </c>
      <c r="R3374" t="s">
        <v>8319</v>
      </c>
      <c r="S3374" s="13">
        <f t="shared" si="210"/>
        <v>41876.207638888889</v>
      </c>
      <c r="T3374" s="13">
        <f t="shared" si="211"/>
        <v>41855.548101851848</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8">
        <f t="shared" si="208"/>
        <v>1.0024999999999999</v>
      </c>
      <c r="P3375">
        <f t="shared" si="209"/>
        <v>66.83</v>
      </c>
      <c r="Q3375" t="s">
        <v>8318</v>
      </c>
      <c r="R3375" t="s">
        <v>8319</v>
      </c>
      <c r="S3375" s="13">
        <f t="shared" si="210"/>
        <v>42203.666666666672</v>
      </c>
      <c r="T3375" s="13">
        <f t="shared" si="211"/>
        <v>42179.854629629626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8">
        <f t="shared" si="208"/>
        <v>1.0657142857142856</v>
      </c>
      <c r="P3376">
        <f t="shared" si="209"/>
        <v>71.73</v>
      </c>
      <c r="Q3376" t="s">
        <v>8318</v>
      </c>
      <c r="R3376" t="s">
        <v>8319</v>
      </c>
      <c r="S3376" s="13">
        <f t="shared" si="210"/>
        <v>42305.731666666667</v>
      </c>
      <c r="T3376" s="13">
        <f t="shared" si="211"/>
        <v>42275.731666666667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8">
        <f t="shared" si="208"/>
        <v>1</v>
      </c>
      <c r="P3377">
        <f t="shared" si="209"/>
        <v>176.47</v>
      </c>
      <c r="Q3377" t="s">
        <v>8318</v>
      </c>
      <c r="R3377" t="s">
        <v>8319</v>
      </c>
      <c r="S3377" s="13">
        <f t="shared" si="210"/>
        <v>41777.610798611109</v>
      </c>
      <c r="T3377" s="13">
        <f t="shared" si="211"/>
        <v>41765.610798611109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8">
        <f t="shared" si="208"/>
        <v>1.0001249999999999</v>
      </c>
      <c r="P3378">
        <f t="shared" si="209"/>
        <v>421.11</v>
      </c>
      <c r="Q3378" t="s">
        <v>8318</v>
      </c>
      <c r="R3378" t="s">
        <v>8319</v>
      </c>
      <c r="S3378" s="13">
        <f t="shared" si="210"/>
        <v>42119.659652777773</v>
      </c>
      <c r="T3378" s="13">
        <f t="shared" si="211"/>
        <v>42059.701319444444</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8">
        <f t="shared" si="208"/>
        <v>1.0105</v>
      </c>
      <c r="P3379">
        <f t="shared" si="209"/>
        <v>104.99</v>
      </c>
      <c r="Q3379" t="s">
        <v>8318</v>
      </c>
      <c r="R3379" t="s">
        <v>8319</v>
      </c>
      <c r="S3379" s="13">
        <f t="shared" si="210"/>
        <v>42083.705555555556</v>
      </c>
      <c r="T3379" s="13">
        <f t="shared" si="211"/>
        <v>42053.732627314821</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8">
        <f t="shared" si="208"/>
        <v>1.0763636363636364</v>
      </c>
      <c r="P3380">
        <f t="shared" si="209"/>
        <v>28.19</v>
      </c>
      <c r="Q3380" t="s">
        <v>8318</v>
      </c>
      <c r="R3380" t="s">
        <v>8319</v>
      </c>
      <c r="S3380" s="13">
        <f t="shared" si="210"/>
        <v>41882.547222222223</v>
      </c>
      <c r="T3380" s="13">
        <f t="shared" si="211"/>
        <v>41858.355393518519</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8">
        <f t="shared" si="208"/>
        <v>1.0365</v>
      </c>
      <c r="P3381">
        <f t="shared" si="209"/>
        <v>54.55</v>
      </c>
      <c r="Q3381" t="s">
        <v>8318</v>
      </c>
      <c r="R3381" t="s">
        <v>8319</v>
      </c>
      <c r="S3381" s="13">
        <f t="shared" si="210"/>
        <v>42242.958333333328</v>
      </c>
      <c r="T3381" s="13">
        <f t="shared" si="211"/>
        <v>42225.513888888891</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8">
        <f t="shared" si="208"/>
        <v>1.0443333333333333</v>
      </c>
      <c r="P3382">
        <f t="shared" si="209"/>
        <v>111.89</v>
      </c>
      <c r="Q3382" t="s">
        <v>8318</v>
      </c>
      <c r="R3382" t="s">
        <v>8319</v>
      </c>
      <c r="S3382" s="13">
        <f t="shared" si="210"/>
        <v>41972.995115740734</v>
      </c>
      <c r="T3382" s="13">
        <f t="shared" si="211"/>
        <v>41937.95344907407</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8">
        <f t="shared" si="208"/>
        <v>1.0225</v>
      </c>
      <c r="P3383">
        <f t="shared" si="209"/>
        <v>85.21</v>
      </c>
      <c r="Q3383" t="s">
        <v>8318</v>
      </c>
      <c r="R3383" t="s">
        <v>8319</v>
      </c>
      <c r="S3383" s="13">
        <f t="shared" si="210"/>
        <v>42074.143321759257</v>
      </c>
      <c r="T3383" s="13">
        <f t="shared" si="211"/>
        <v>42044.184988425928</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8">
        <f t="shared" si="208"/>
        <v>1.0074285714285713</v>
      </c>
      <c r="P3384">
        <f t="shared" si="209"/>
        <v>76.650000000000006</v>
      </c>
      <c r="Q3384" t="s">
        <v>8318</v>
      </c>
      <c r="R3384" t="s">
        <v>8319</v>
      </c>
      <c r="S3384" s="13">
        <f t="shared" si="210"/>
        <v>42583.957638888889</v>
      </c>
      <c r="T3384" s="13">
        <f t="shared" si="211"/>
        <v>42559.431203703702</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8">
        <f t="shared" si="208"/>
        <v>1.1171428571428572</v>
      </c>
      <c r="P3385">
        <f t="shared" si="209"/>
        <v>65.17</v>
      </c>
      <c r="Q3385" t="s">
        <v>8318</v>
      </c>
      <c r="R3385" t="s">
        <v>8319</v>
      </c>
      <c r="S3385" s="13">
        <f t="shared" si="210"/>
        <v>42544.782638888893</v>
      </c>
      <c r="T3385" s="13">
        <f t="shared" si="211"/>
        <v>42524.782638888893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8">
        <f t="shared" si="208"/>
        <v>1.0001100000000001</v>
      </c>
      <c r="P3386">
        <f t="shared" si="209"/>
        <v>93.76</v>
      </c>
      <c r="Q3386" t="s">
        <v>8318</v>
      </c>
      <c r="R3386" t="s">
        <v>8319</v>
      </c>
      <c r="S3386" s="13">
        <f t="shared" si="210"/>
        <v>42329.125</v>
      </c>
      <c r="T3386" s="13">
        <f t="shared" si="211"/>
        <v>42292.087592592594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8">
        <f t="shared" si="208"/>
        <v>1</v>
      </c>
      <c r="P3387">
        <f t="shared" si="209"/>
        <v>133.33000000000001</v>
      </c>
      <c r="Q3387" t="s">
        <v>8318</v>
      </c>
      <c r="R3387" t="s">
        <v>8319</v>
      </c>
      <c r="S3387" s="13">
        <f t="shared" si="210"/>
        <v>41983.8675</v>
      </c>
      <c r="T3387" s="13">
        <f t="shared" si="211"/>
        <v>41953.8675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8">
        <f t="shared" si="208"/>
        <v>1.05</v>
      </c>
      <c r="P3388">
        <f t="shared" si="209"/>
        <v>51.22</v>
      </c>
      <c r="Q3388" t="s">
        <v>8318</v>
      </c>
      <c r="R3388" t="s">
        <v>8319</v>
      </c>
      <c r="S3388" s="13">
        <f t="shared" si="210"/>
        <v>41976.644745370373</v>
      </c>
      <c r="T3388" s="13">
        <f t="shared" si="211"/>
        <v>41946.644745370373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8">
        <f t="shared" si="208"/>
        <v>1.1686666666666667</v>
      </c>
      <c r="P3389">
        <f t="shared" si="209"/>
        <v>100.17</v>
      </c>
      <c r="Q3389" t="s">
        <v>8318</v>
      </c>
      <c r="R3389" t="s">
        <v>8319</v>
      </c>
      <c r="S3389" s="13">
        <f t="shared" si="210"/>
        <v>41987.762592592597</v>
      </c>
      <c r="T3389" s="13">
        <f t="shared" si="211"/>
        <v>41947.762592592589</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8">
        <f t="shared" si="208"/>
        <v>1.038</v>
      </c>
      <c r="P3390">
        <f t="shared" si="209"/>
        <v>34.6</v>
      </c>
      <c r="Q3390" t="s">
        <v>8318</v>
      </c>
      <c r="R3390" t="s">
        <v>8319</v>
      </c>
      <c r="S3390" s="13">
        <f t="shared" si="210"/>
        <v>42173.461122685185</v>
      </c>
      <c r="T3390" s="13">
        <f t="shared" si="211"/>
        <v>42143.461122685185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8">
        <f t="shared" si="208"/>
        <v>1.145</v>
      </c>
      <c r="P3391">
        <f t="shared" si="209"/>
        <v>184.68</v>
      </c>
      <c r="Q3391" t="s">
        <v>8318</v>
      </c>
      <c r="R3391" t="s">
        <v>8319</v>
      </c>
      <c r="S3391" s="13">
        <f t="shared" si="210"/>
        <v>42524.563449074078</v>
      </c>
      <c r="T3391" s="13">
        <f t="shared" si="211"/>
        <v>42494.563449074078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8">
        <f t="shared" si="208"/>
        <v>1.024</v>
      </c>
      <c r="P3392">
        <f t="shared" si="209"/>
        <v>69.819999999999993</v>
      </c>
      <c r="Q3392" t="s">
        <v>8318</v>
      </c>
      <c r="R3392" t="s">
        <v>8319</v>
      </c>
      <c r="S3392" s="13">
        <f t="shared" si="210"/>
        <v>41830.774826388886</v>
      </c>
      <c r="T3392" s="13">
        <f t="shared" si="211"/>
        <v>41815.774826388886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8">
        <f t="shared" si="208"/>
        <v>2.23</v>
      </c>
      <c r="P3393">
        <f t="shared" si="209"/>
        <v>61.94</v>
      </c>
      <c r="Q3393" t="s">
        <v>8318</v>
      </c>
      <c r="R3393" t="s">
        <v>8319</v>
      </c>
      <c r="S3393" s="13">
        <f t="shared" si="210"/>
        <v>41859.936111111114</v>
      </c>
      <c r="T3393" s="13">
        <f t="shared" si="211"/>
        <v>41830.545694444445</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8">
        <f t="shared" si="208"/>
        <v>1</v>
      </c>
      <c r="P3394">
        <f t="shared" si="209"/>
        <v>41.67</v>
      </c>
      <c r="Q3394" t="s">
        <v>8318</v>
      </c>
      <c r="R3394" t="s">
        <v>8319</v>
      </c>
      <c r="S3394" s="13">
        <f t="shared" si="210"/>
        <v>42496.845543981486</v>
      </c>
      <c r="T3394" s="13">
        <f t="shared" si="211"/>
        <v>42446.845543981486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8">
        <f t="shared" ref="O3395:O3458" si="212">E3395/D3395</f>
        <v>1.0580000000000001</v>
      </c>
      <c r="P3395">
        <f t="shared" ref="P3395:P3458" si="213">ROUND((E3395/L3395),2)</f>
        <v>36.07</v>
      </c>
      <c r="Q3395" t="s">
        <v>8318</v>
      </c>
      <c r="R3395" t="s">
        <v>8319</v>
      </c>
      <c r="S3395" s="13">
        <f t="shared" ref="S3395:S3458" si="214">(((I3395/60)/60)/24)+DATE(1970,1,1)</f>
        <v>41949.031944444447</v>
      </c>
      <c r="T3395" s="13">
        <f t="shared" ref="T3395:T3458" si="215">(((J3395/60)/60)/24)+DATE(1970,1,1)</f>
        <v>41923.921643518523</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8">
        <f t="shared" si="212"/>
        <v>1.4236363636363636</v>
      </c>
      <c r="P3396">
        <f t="shared" si="213"/>
        <v>29</v>
      </c>
      <c r="Q3396" t="s">
        <v>8318</v>
      </c>
      <c r="R3396" t="s">
        <v>8319</v>
      </c>
      <c r="S3396" s="13">
        <f t="shared" si="214"/>
        <v>41847.59542824074</v>
      </c>
      <c r="T3396" s="13">
        <f t="shared" si="215"/>
        <v>41817.59542824074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8">
        <f t="shared" si="212"/>
        <v>1.84</v>
      </c>
      <c r="P3397">
        <f t="shared" si="213"/>
        <v>24.21</v>
      </c>
      <c r="Q3397" t="s">
        <v>8318</v>
      </c>
      <c r="R3397" t="s">
        <v>8319</v>
      </c>
      <c r="S3397" s="13">
        <f t="shared" si="214"/>
        <v>42154.756944444445</v>
      </c>
      <c r="T3397" s="13">
        <f t="shared" si="215"/>
        <v>42140.712314814817</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8">
        <f t="shared" si="212"/>
        <v>1.0433333333333332</v>
      </c>
      <c r="P3398">
        <f t="shared" si="213"/>
        <v>55.89</v>
      </c>
      <c r="Q3398" t="s">
        <v>8318</v>
      </c>
      <c r="R3398" t="s">
        <v>8319</v>
      </c>
      <c r="S3398" s="13">
        <f t="shared" si="214"/>
        <v>41791.165972222225</v>
      </c>
      <c r="T3398" s="13">
        <f t="shared" si="215"/>
        <v>41764.44663194444</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8">
        <f t="shared" si="212"/>
        <v>1.1200000000000001</v>
      </c>
      <c r="P3399">
        <f t="shared" si="213"/>
        <v>11.67</v>
      </c>
      <c r="Q3399" t="s">
        <v>8318</v>
      </c>
      <c r="R3399" t="s">
        <v>8319</v>
      </c>
      <c r="S3399" s="13">
        <f t="shared" si="214"/>
        <v>42418.916666666672</v>
      </c>
      <c r="T3399" s="13">
        <f t="shared" si="215"/>
        <v>42378.478344907402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8">
        <f t="shared" si="212"/>
        <v>1.1107499999999999</v>
      </c>
      <c r="P3400">
        <f t="shared" si="213"/>
        <v>68.349999999999994</v>
      </c>
      <c r="Q3400" t="s">
        <v>8318</v>
      </c>
      <c r="R3400" t="s">
        <v>8319</v>
      </c>
      <c r="S3400" s="13">
        <f t="shared" si="214"/>
        <v>41964.708333333328</v>
      </c>
      <c r="T3400" s="13">
        <f t="shared" si="215"/>
        <v>41941.75203703704</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8">
        <f t="shared" si="212"/>
        <v>1.0375000000000001</v>
      </c>
      <c r="P3401">
        <f t="shared" si="213"/>
        <v>27.07</v>
      </c>
      <c r="Q3401" t="s">
        <v>8318</v>
      </c>
      <c r="R3401" t="s">
        <v>8319</v>
      </c>
      <c r="S3401" s="13">
        <f t="shared" si="214"/>
        <v>42056.920428240745</v>
      </c>
      <c r="T3401" s="13">
        <f t="shared" si="215"/>
        <v>42026.920428240745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8">
        <f t="shared" si="212"/>
        <v>1.0041</v>
      </c>
      <c r="P3402">
        <f t="shared" si="213"/>
        <v>118.13</v>
      </c>
      <c r="Q3402" t="s">
        <v>8318</v>
      </c>
      <c r="R3402" t="s">
        <v>8319</v>
      </c>
      <c r="S3402" s="13">
        <f t="shared" si="214"/>
        <v>41879.953865740739</v>
      </c>
      <c r="T3402" s="13">
        <f t="shared" si="215"/>
        <v>41834.953865740739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8">
        <f t="shared" si="212"/>
        <v>1.0186206896551724</v>
      </c>
      <c r="P3403">
        <f t="shared" si="213"/>
        <v>44.76</v>
      </c>
      <c r="Q3403" t="s">
        <v>8318</v>
      </c>
      <c r="R3403" t="s">
        <v>8319</v>
      </c>
      <c r="S3403" s="13">
        <f t="shared" si="214"/>
        <v>42223.723912037036</v>
      </c>
      <c r="T3403" s="13">
        <f t="shared" si="215"/>
        <v>42193.723912037036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8">
        <f t="shared" si="212"/>
        <v>1.0976666666666666</v>
      </c>
      <c r="P3404">
        <f t="shared" si="213"/>
        <v>99.79</v>
      </c>
      <c r="Q3404" t="s">
        <v>8318</v>
      </c>
      <c r="R3404" t="s">
        <v>8319</v>
      </c>
      <c r="S3404" s="13">
        <f t="shared" si="214"/>
        <v>42320.104861111111</v>
      </c>
      <c r="T3404" s="13">
        <f t="shared" si="215"/>
        <v>42290.61855324074</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8">
        <f t="shared" si="212"/>
        <v>1</v>
      </c>
      <c r="P3405">
        <f t="shared" si="213"/>
        <v>117.65</v>
      </c>
      <c r="Q3405" t="s">
        <v>8318</v>
      </c>
      <c r="R3405" t="s">
        <v>8319</v>
      </c>
      <c r="S3405" s="13">
        <f t="shared" si="214"/>
        <v>42180.462083333332</v>
      </c>
      <c r="T3405" s="13">
        <f t="shared" si="215"/>
        <v>42150.462083333332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8">
        <f t="shared" si="212"/>
        <v>1.22</v>
      </c>
      <c r="P3406">
        <f t="shared" si="213"/>
        <v>203.33</v>
      </c>
      <c r="Q3406" t="s">
        <v>8318</v>
      </c>
      <c r="R3406" t="s">
        <v>8319</v>
      </c>
      <c r="S3406" s="13">
        <f t="shared" si="214"/>
        <v>42172.503495370373</v>
      </c>
      <c r="T3406" s="13">
        <f t="shared" si="215"/>
        <v>42152.503495370373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8">
        <f t="shared" si="212"/>
        <v>1.3757142857142857</v>
      </c>
      <c r="P3407">
        <f t="shared" si="213"/>
        <v>28.32</v>
      </c>
      <c r="Q3407" t="s">
        <v>8318</v>
      </c>
      <c r="R3407" t="s">
        <v>8319</v>
      </c>
      <c r="S3407" s="13">
        <f t="shared" si="214"/>
        <v>42430.999305555553</v>
      </c>
      <c r="T3407" s="13">
        <f t="shared" si="215"/>
        <v>42410.017199074078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8">
        <f t="shared" si="212"/>
        <v>1.0031000000000001</v>
      </c>
      <c r="P3408">
        <f t="shared" si="213"/>
        <v>110.23</v>
      </c>
      <c r="Q3408" t="s">
        <v>8318</v>
      </c>
      <c r="R3408" t="s">
        <v>8319</v>
      </c>
      <c r="S3408" s="13">
        <f t="shared" si="214"/>
        <v>41836.492777777778</v>
      </c>
      <c r="T3408" s="13">
        <f t="shared" si="215"/>
        <v>41791.492777777778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8">
        <f t="shared" si="212"/>
        <v>1.071</v>
      </c>
      <c r="P3409">
        <f t="shared" si="213"/>
        <v>31.97</v>
      </c>
      <c r="Q3409" t="s">
        <v>8318</v>
      </c>
      <c r="R3409" t="s">
        <v>8319</v>
      </c>
      <c r="S3409" s="13">
        <f t="shared" si="214"/>
        <v>41826.422326388885</v>
      </c>
      <c r="T3409" s="13">
        <f t="shared" si="215"/>
        <v>41796.422326388885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8">
        <f t="shared" si="212"/>
        <v>2.11</v>
      </c>
      <c r="P3410">
        <f t="shared" si="213"/>
        <v>58.61</v>
      </c>
      <c r="Q3410" t="s">
        <v>8318</v>
      </c>
      <c r="R3410" t="s">
        <v>8319</v>
      </c>
      <c r="S3410" s="13">
        <f t="shared" si="214"/>
        <v>41838.991944444446</v>
      </c>
      <c r="T3410" s="13">
        <f t="shared" si="215"/>
        <v>41808.991944444446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8">
        <f t="shared" si="212"/>
        <v>1.236</v>
      </c>
      <c r="P3411">
        <f t="shared" si="213"/>
        <v>29.43</v>
      </c>
      <c r="Q3411" t="s">
        <v>8318</v>
      </c>
      <c r="R3411" t="s">
        <v>8319</v>
      </c>
      <c r="S3411" s="13">
        <f t="shared" si="214"/>
        <v>42582.873611111107</v>
      </c>
      <c r="T3411" s="13">
        <f t="shared" si="215"/>
        <v>42544.814328703709</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8">
        <f t="shared" si="212"/>
        <v>1.085</v>
      </c>
      <c r="P3412">
        <f t="shared" si="213"/>
        <v>81.38</v>
      </c>
      <c r="Q3412" t="s">
        <v>8318</v>
      </c>
      <c r="R3412" t="s">
        <v>8319</v>
      </c>
      <c r="S3412" s="13">
        <f t="shared" si="214"/>
        <v>42527.291666666672</v>
      </c>
      <c r="T3412" s="13">
        <f t="shared" si="215"/>
        <v>42500.041550925926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8">
        <f t="shared" si="212"/>
        <v>1.0356666666666667</v>
      </c>
      <c r="P3413">
        <f t="shared" si="213"/>
        <v>199.17</v>
      </c>
      <c r="Q3413" t="s">
        <v>8318</v>
      </c>
      <c r="R3413" t="s">
        <v>8319</v>
      </c>
      <c r="S3413" s="13">
        <f t="shared" si="214"/>
        <v>42285.022824074069</v>
      </c>
      <c r="T3413" s="13">
        <f t="shared" si="215"/>
        <v>42265.022824074069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8">
        <f t="shared" si="212"/>
        <v>1</v>
      </c>
      <c r="P3414">
        <f t="shared" si="213"/>
        <v>115.38</v>
      </c>
      <c r="Q3414" t="s">
        <v>8318</v>
      </c>
      <c r="R3414" t="s">
        <v>8319</v>
      </c>
      <c r="S3414" s="13">
        <f t="shared" si="214"/>
        <v>41909.959050925929</v>
      </c>
      <c r="T3414" s="13">
        <f t="shared" si="215"/>
        <v>41879.959050925929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8">
        <f t="shared" si="212"/>
        <v>1.3</v>
      </c>
      <c r="P3415">
        <f t="shared" si="213"/>
        <v>46.43</v>
      </c>
      <c r="Q3415" t="s">
        <v>8318</v>
      </c>
      <c r="R3415" t="s">
        <v>8319</v>
      </c>
      <c r="S3415" s="13">
        <f t="shared" si="214"/>
        <v>42063.207638888889</v>
      </c>
      <c r="T3415" s="13">
        <f t="shared" si="215"/>
        <v>42053.733078703706</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8">
        <f t="shared" si="212"/>
        <v>1.0349999999999999</v>
      </c>
      <c r="P3416">
        <f t="shared" si="213"/>
        <v>70.569999999999993</v>
      </c>
      <c r="Q3416" t="s">
        <v>8318</v>
      </c>
      <c r="R3416" t="s">
        <v>8319</v>
      </c>
      <c r="S3416" s="13">
        <f t="shared" si="214"/>
        <v>42705.332638888889</v>
      </c>
      <c r="T3416" s="13">
        <f t="shared" si="215"/>
        <v>42675.832465277781</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8">
        <f t="shared" si="212"/>
        <v>1</v>
      </c>
      <c r="P3417">
        <f t="shared" si="213"/>
        <v>22.22</v>
      </c>
      <c r="Q3417" t="s">
        <v>8318</v>
      </c>
      <c r="R3417" t="s">
        <v>8319</v>
      </c>
      <c r="S3417" s="13">
        <f t="shared" si="214"/>
        <v>42477.979166666672</v>
      </c>
      <c r="T3417" s="13">
        <f t="shared" si="215"/>
        <v>42467.144166666665</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8">
        <f t="shared" si="212"/>
        <v>1.196</v>
      </c>
      <c r="P3418">
        <f t="shared" si="213"/>
        <v>159.47</v>
      </c>
      <c r="Q3418" t="s">
        <v>8318</v>
      </c>
      <c r="R3418" t="s">
        <v>8319</v>
      </c>
      <c r="S3418" s="13">
        <f t="shared" si="214"/>
        <v>42117.770833333328</v>
      </c>
      <c r="T3418" s="13">
        <f t="shared" si="215"/>
        <v>42089.412557870368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8">
        <f t="shared" si="212"/>
        <v>1.0000058823529412</v>
      </c>
      <c r="P3419">
        <f t="shared" si="213"/>
        <v>37.78</v>
      </c>
      <c r="Q3419" t="s">
        <v>8318</v>
      </c>
      <c r="R3419" t="s">
        <v>8319</v>
      </c>
      <c r="S3419" s="13">
        <f t="shared" si="214"/>
        <v>41938.029861111114</v>
      </c>
      <c r="T3419" s="13">
        <f t="shared" si="215"/>
        <v>41894.91375</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8">
        <f t="shared" si="212"/>
        <v>1.00875</v>
      </c>
      <c r="P3420">
        <f t="shared" si="213"/>
        <v>72.05</v>
      </c>
      <c r="Q3420" t="s">
        <v>8318</v>
      </c>
      <c r="R3420" t="s">
        <v>8319</v>
      </c>
      <c r="S3420" s="13">
        <f t="shared" si="214"/>
        <v>41782.83457175926</v>
      </c>
      <c r="T3420" s="13">
        <f t="shared" si="215"/>
        <v>41752.83457175926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8">
        <f t="shared" si="212"/>
        <v>1.0654545454545454</v>
      </c>
      <c r="P3421">
        <f t="shared" si="213"/>
        <v>63.7</v>
      </c>
      <c r="Q3421" t="s">
        <v>8318</v>
      </c>
      <c r="R3421" t="s">
        <v>8319</v>
      </c>
      <c r="S3421" s="13">
        <f t="shared" si="214"/>
        <v>42466.895833333328</v>
      </c>
      <c r="T3421" s="13">
        <f t="shared" si="215"/>
        <v>42448.821585648147</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8">
        <f t="shared" si="212"/>
        <v>1.38</v>
      </c>
      <c r="P3422">
        <f t="shared" si="213"/>
        <v>28.41</v>
      </c>
      <c r="Q3422" t="s">
        <v>8318</v>
      </c>
      <c r="R3422" t="s">
        <v>8319</v>
      </c>
      <c r="S3422" s="13">
        <f t="shared" si="214"/>
        <v>42414</v>
      </c>
      <c r="T3422" s="13">
        <f t="shared" si="215"/>
        <v>42405.090300925927</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8">
        <f t="shared" si="212"/>
        <v>1.0115000000000001</v>
      </c>
      <c r="P3423">
        <f t="shared" si="213"/>
        <v>103.21</v>
      </c>
      <c r="Q3423" t="s">
        <v>8318</v>
      </c>
      <c r="R3423" t="s">
        <v>8319</v>
      </c>
      <c r="S3423" s="13">
        <f t="shared" si="214"/>
        <v>42067.791238425925</v>
      </c>
      <c r="T3423" s="13">
        <f t="shared" si="215"/>
        <v>42037.791238425925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8">
        <f t="shared" si="212"/>
        <v>1.091</v>
      </c>
      <c r="P3424">
        <f t="shared" si="213"/>
        <v>71.150000000000006</v>
      </c>
      <c r="Q3424" t="s">
        <v>8318</v>
      </c>
      <c r="R3424" t="s">
        <v>8319</v>
      </c>
      <c r="S3424" s="13">
        <f t="shared" si="214"/>
        <v>42352</v>
      </c>
      <c r="T3424" s="13">
        <f t="shared" si="215"/>
        <v>42323.562222222223</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8">
        <f t="shared" si="212"/>
        <v>1.4</v>
      </c>
      <c r="P3425">
        <f t="shared" si="213"/>
        <v>35</v>
      </c>
      <c r="Q3425" t="s">
        <v>8318</v>
      </c>
      <c r="R3425" t="s">
        <v>8319</v>
      </c>
      <c r="S3425" s="13">
        <f t="shared" si="214"/>
        <v>42118.911354166667</v>
      </c>
      <c r="T3425" s="13">
        <f t="shared" si="215"/>
        <v>42088.911354166667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8">
        <f t="shared" si="212"/>
        <v>1.0358333333333334</v>
      </c>
      <c r="P3426">
        <f t="shared" si="213"/>
        <v>81.78</v>
      </c>
      <c r="Q3426" t="s">
        <v>8318</v>
      </c>
      <c r="R3426" t="s">
        <v>8319</v>
      </c>
      <c r="S3426" s="13">
        <f t="shared" si="214"/>
        <v>42040.290972222225</v>
      </c>
      <c r="T3426" s="13">
        <f t="shared" si="215"/>
        <v>42018.676898148144</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8">
        <f t="shared" si="212"/>
        <v>1.0297033333333332</v>
      </c>
      <c r="P3427">
        <f t="shared" si="213"/>
        <v>297.02999999999997</v>
      </c>
      <c r="Q3427" t="s">
        <v>8318</v>
      </c>
      <c r="R3427" t="s">
        <v>8319</v>
      </c>
      <c r="S3427" s="13">
        <f t="shared" si="214"/>
        <v>41916.617314814815</v>
      </c>
      <c r="T3427" s="13">
        <f t="shared" si="215"/>
        <v>41884.617314814815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8">
        <f t="shared" si="212"/>
        <v>1.0813333333333333</v>
      </c>
      <c r="P3428">
        <f t="shared" si="213"/>
        <v>46.61</v>
      </c>
      <c r="Q3428" t="s">
        <v>8318</v>
      </c>
      <c r="R3428" t="s">
        <v>8319</v>
      </c>
      <c r="S3428" s="13">
        <f t="shared" si="214"/>
        <v>41903.083333333336</v>
      </c>
      <c r="T3428" s="13">
        <f t="shared" si="215"/>
        <v>41884.056747685187</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8">
        <f t="shared" si="212"/>
        <v>1</v>
      </c>
      <c r="P3429">
        <f t="shared" si="213"/>
        <v>51.72</v>
      </c>
      <c r="Q3429" t="s">
        <v>8318</v>
      </c>
      <c r="R3429" t="s">
        <v>8319</v>
      </c>
      <c r="S3429" s="13">
        <f t="shared" si="214"/>
        <v>41822.645277777774</v>
      </c>
      <c r="T3429" s="13">
        <f t="shared" si="215"/>
        <v>41792.645277777774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8">
        <f t="shared" si="212"/>
        <v>1.0275000000000001</v>
      </c>
      <c r="P3430">
        <f t="shared" si="213"/>
        <v>40.29</v>
      </c>
      <c r="Q3430" t="s">
        <v>8318</v>
      </c>
      <c r="R3430" t="s">
        <v>8319</v>
      </c>
      <c r="S3430" s="13">
        <f t="shared" si="214"/>
        <v>42063.708333333328</v>
      </c>
      <c r="T3430" s="13">
        <f t="shared" si="215"/>
        <v>42038.720451388886</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8">
        <f t="shared" si="212"/>
        <v>1.3</v>
      </c>
      <c r="P3431">
        <f t="shared" si="213"/>
        <v>16.25</v>
      </c>
      <c r="Q3431" t="s">
        <v>8318</v>
      </c>
      <c r="R3431" t="s">
        <v>8319</v>
      </c>
      <c r="S3431" s="13">
        <f t="shared" si="214"/>
        <v>42676.021539351852</v>
      </c>
      <c r="T3431" s="13">
        <f t="shared" si="215"/>
        <v>42662.021539351852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8">
        <f t="shared" si="212"/>
        <v>1.0854949999999999</v>
      </c>
      <c r="P3432">
        <f t="shared" si="213"/>
        <v>30.15</v>
      </c>
      <c r="Q3432" t="s">
        <v>8318</v>
      </c>
      <c r="R3432" t="s">
        <v>8319</v>
      </c>
      <c r="S3432" s="13">
        <f t="shared" si="214"/>
        <v>41850.945613425924</v>
      </c>
      <c r="T3432" s="13">
        <f t="shared" si="215"/>
        <v>41820.945613425924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8">
        <f t="shared" si="212"/>
        <v>1</v>
      </c>
      <c r="P3433">
        <f t="shared" si="213"/>
        <v>95.24</v>
      </c>
      <c r="Q3433" t="s">
        <v>8318</v>
      </c>
      <c r="R3433" t="s">
        <v>8319</v>
      </c>
      <c r="S3433" s="13">
        <f t="shared" si="214"/>
        <v>41869.730937500004</v>
      </c>
      <c r="T3433" s="13">
        <f t="shared" si="215"/>
        <v>41839.730937500004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8">
        <f t="shared" si="212"/>
        <v>1.0965</v>
      </c>
      <c r="P3434">
        <f t="shared" si="213"/>
        <v>52.21</v>
      </c>
      <c r="Q3434" t="s">
        <v>8318</v>
      </c>
      <c r="R3434" t="s">
        <v>8319</v>
      </c>
      <c r="S3434" s="13">
        <f t="shared" si="214"/>
        <v>42405.916666666672</v>
      </c>
      <c r="T3434" s="13">
        <f t="shared" si="215"/>
        <v>42380.581180555557</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8">
        <f t="shared" si="212"/>
        <v>1.0026315789473683</v>
      </c>
      <c r="P3435">
        <f t="shared" si="213"/>
        <v>134.15</v>
      </c>
      <c r="Q3435" t="s">
        <v>8318</v>
      </c>
      <c r="R3435" t="s">
        <v>8319</v>
      </c>
      <c r="S3435" s="13">
        <f t="shared" si="214"/>
        <v>41807.125</v>
      </c>
      <c r="T3435" s="13">
        <f t="shared" si="215"/>
        <v>41776.063136574077</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8">
        <f t="shared" si="212"/>
        <v>1.0555000000000001</v>
      </c>
      <c r="P3436">
        <f t="shared" si="213"/>
        <v>62.83</v>
      </c>
      <c r="Q3436" t="s">
        <v>8318</v>
      </c>
      <c r="R3436" t="s">
        <v>8319</v>
      </c>
      <c r="S3436" s="13">
        <f t="shared" si="214"/>
        <v>41830.380428240744</v>
      </c>
      <c r="T3436" s="13">
        <f t="shared" si="215"/>
        <v>41800.380428240744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8">
        <f t="shared" si="212"/>
        <v>1.1200000000000001</v>
      </c>
      <c r="P3437">
        <f t="shared" si="213"/>
        <v>58.95</v>
      </c>
      <c r="Q3437" t="s">
        <v>8318</v>
      </c>
      <c r="R3437" t="s">
        <v>8319</v>
      </c>
      <c r="S3437" s="13">
        <f t="shared" si="214"/>
        <v>42589.125</v>
      </c>
      <c r="T3437" s="13">
        <f t="shared" si="215"/>
        <v>42572.61681712963</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8">
        <f t="shared" si="212"/>
        <v>1.0589999999999999</v>
      </c>
      <c r="P3438">
        <f t="shared" si="213"/>
        <v>143.11000000000001</v>
      </c>
      <c r="Q3438" t="s">
        <v>8318</v>
      </c>
      <c r="R3438" t="s">
        <v>8319</v>
      </c>
      <c r="S3438" s="13">
        <f t="shared" si="214"/>
        <v>41872.686111111114</v>
      </c>
      <c r="T3438" s="13">
        <f t="shared" si="215"/>
        <v>41851.541585648149</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8">
        <f t="shared" si="212"/>
        <v>1.01</v>
      </c>
      <c r="P3439">
        <f t="shared" si="213"/>
        <v>84.17</v>
      </c>
      <c r="Q3439" t="s">
        <v>8318</v>
      </c>
      <c r="R3439" t="s">
        <v>8319</v>
      </c>
      <c r="S3439" s="13">
        <f t="shared" si="214"/>
        <v>42235.710879629631</v>
      </c>
      <c r="T3439" s="13">
        <f t="shared" si="215"/>
        <v>42205.710879629631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8">
        <f t="shared" si="212"/>
        <v>1.042</v>
      </c>
      <c r="P3440">
        <f t="shared" si="213"/>
        <v>186.07</v>
      </c>
      <c r="Q3440" t="s">
        <v>8318</v>
      </c>
      <c r="R3440" t="s">
        <v>8319</v>
      </c>
      <c r="S3440" s="13">
        <f t="shared" si="214"/>
        <v>42126.875</v>
      </c>
      <c r="T3440" s="13">
        <f t="shared" si="215"/>
        <v>42100.927858796291</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8">
        <f t="shared" si="212"/>
        <v>1.3467833333333334</v>
      </c>
      <c r="P3441">
        <f t="shared" si="213"/>
        <v>89.79</v>
      </c>
      <c r="Q3441" t="s">
        <v>8318</v>
      </c>
      <c r="R3441" t="s">
        <v>8319</v>
      </c>
      <c r="S3441" s="13">
        <f t="shared" si="214"/>
        <v>42388.207638888889</v>
      </c>
      <c r="T3441" s="13">
        <f t="shared" si="215"/>
        <v>42374.911226851851</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8">
        <f t="shared" si="212"/>
        <v>1.052184</v>
      </c>
      <c r="P3442">
        <f t="shared" si="213"/>
        <v>64.16</v>
      </c>
      <c r="Q3442" t="s">
        <v>8318</v>
      </c>
      <c r="R3442" t="s">
        <v>8319</v>
      </c>
      <c r="S3442" s="13">
        <f t="shared" si="214"/>
        <v>41831.677083333336</v>
      </c>
      <c r="T3442" s="13">
        <f t="shared" si="215"/>
        <v>41809.12300925926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8">
        <f t="shared" si="212"/>
        <v>1.026</v>
      </c>
      <c r="P3443">
        <f t="shared" si="213"/>
        <v>59.65</v>
      </c>
      <c r="Q3443" t="s">
        <v>8318</v>
      </c>
      <c r="R3443" t="s">
        <v>8319</v>
      </c>
      <c r="S3443" s="13">
        <f t="shared" si="214"/>
        <v>42321.845138888893</v>
      </c>
      <c r="T3443" s="13">
        <f t="shared" si="215"/>
        <v>42294.429641203707</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8">
        <f t="shared" si="212"/>
        <v>1</v>
      </c>
      <c r="P3444">
        <f t="shared" si="213"/>
        <v>31.25</v>
      </c>
      <c r="Q3444" t="s">
        <v>8318</v>
      </c>
      <c r="R3444" t="s">
        <v>8319</v>
      </c>
      <c r="S3444" s="13">
        <f t="shared" si="214"/>
        <v>42154.841111111105</v>
      </c>
      <c r="T3444" s="13">
        <f t="shared" si="215"/>
        <v>42124.841111111105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8">
        <f t="shared" si="212"/>
        <v>1.855</v>
      </c>
      <c r="P3445">
        <f t="shared" si="213"/>
        <v>41.22</v>
      </c>
      <c r="Q3445" t="s">
        <v>8318</v>
      </c>
      <c r="R3445" t="s">
        <v>8319</v>
      </c>
      <c r="S3445" s="13">
        <f t="shared" si="214"/>
        <v>41891.524837962963</v>
      </c>
      <c r="T3445" s="13">
        <f t="shared" si="215"/>
        <v>41861.524837962963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8">
        <f t="shared" si="212"/>
        <v>2.89</v>
      </c>
      <c r="P3446">
        <f t="shared" si="213"/>
        <v>43.35</v>
      </c>
      <c r="Q3446" t="s">
        <v>8318</v>
      </c>
      <c r="R3446" t="s">
        <v>8319</v>
      </c>
      <c r="S3446" s="13">
        <f t="shared" si="214"/>
        <v>42529.582638888889</v>
      </c>
      <c r="T3446" s="13">
        <f t="shared" si="215"/>
        <v>42521.291504629626</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8">
        <f t="shared" si="212"/>
        <v>1</v>
      </c>
      <c r="P3447">
        <f t="shared" si="213"/>
        <v>64.52</v>
      </c>
      <c r="Q3447" t="s">
        <v>8318</v>
      </c>
      <c r="R3447" t="s">
        <v>8319</v>
      </c>
      <c r="S3447" s="13">
        <f t="shared" si="214"/>
        <v>42300.530509259261</v>
      </c>
      <c r="T3447" s="13">
        <f t="shared" si="215"/>
        <v>42272.530509259261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8">
        <f t="shared" si="212"/>
        <v>1.0820000000000001</v>
      </c>
      <c r="P3448">
        <f t="shared" si="213"/>
        <v>43.28</v>
      </c>
      <c r="Q3448" t="s">
        <v>8318</v>
      </c>
      <c r="R3448" t="s">
        <v>8319</v>
      </c>
      <c r="S3448" s="13">
        <f t="shared" si="214"/>
        <v>42040.513888888891</v>
      </c>
      <c r="T3448" s="13">
        <f t="shared" si="215"/>
        <v>42016.832465277781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8">
        <f t="shared" si="212"/>
        <v>1.0780000000000001</v>
      </c>
      <c r="P3449">
        <f t="shared" si="213"/>
        <v>77</v>
      </c>
      <c r="Q3449" t="s">
        <v>8318</v>
      </c>
      <c r="R3449" t="s">
        <v>8319</v>
      </c>
      <c r="S3449" s="13">
        <f t="shared" si="214"/>
        <v>42447.847361111111</v>
      </c>
      <c r="T3449" s="13">
        <f t="shared" si="215"/>
        <v>42402.889027777783</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8">
        <f t="shared" si="212"/>
        <v>1.0976190476190477</v>
      </c>
      <c r="P3450">
        <f t="shared" si="213"/>
        <v>51.22</v>
      </c>
      <c r="Q3450" t="s">
        <v>8318</v>
      </c>
      <c r="R3450" t="s">
        <v>8319</v>
      </c>
      <c r="S3450" s="13">
        <f t="shared" si="214"/>
        <v>41990.119085648148</v>
      </c>
      <c r="T3450" s="13">
        <f t="shared" si="215"/>
        <v>41960.119085648148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8">
        <f t="shared" si="212"/>
        <v>1.70625</v>
      </c>
      <c r="P3451">
        <f t="shared" si="213"/>
        <v>68.25</v>
      </c>
      <c r="Q3451" t="s">
        <v>8318</v>
      </c>
      <c r="R3451" t="s">
        <v>8319</v>
      </c>
      <c r="S3451" s="13">
        <f t="shared" si="214"/>
        <v>42560.166666666672</v>
      </c>
      <c r="T3451" s="13">
        <f t="shared" si="215"/>
        <v>42532.052523148144</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8">
        <f t="shared" si="212"/>
        <v>1.52</v>
      </c>
      <c r="P3452">
        <f t="shared" si="213"/>
        <v>19.489999999999998</v>
      </c>
      <c r="Q3452" t="s">
        <v>8318</v>
      </c>
      <c r="R3452" t="s">
        <v>8319</v>
      </c>
      <c r="S3452" s="13">
        <f t="shared" si="214"/>
        <v>42096.662858796291</v>
      </c>
      <c r="T3452" s="13">
        <f t="shared" si="215"/>
        <v>42036.704525462963</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8">
        <f t="shared" si="212"/>
        <v>1.0123076923076924</v>
      </c>
      <c r="P3453">
        <f t="shared" si="213"/>
        <v>41.13</v>
      </c>
      <c r="Q3453" t="s">
        <v>8318</v>
      </c>
      <c r="R3453" t="s">
        <v>8319</v>
      </c>
      <c r="S3453" s="13">
        <f t="shared" si="214"/>
        <v>42115.723692129628</v>
      </c>
      <c r="T3453" s="13">
        <f t="shared" si="215"/>
        <v>42088.723692129628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8">
        <f t="shared" si="212"/>
        <v>1.532</v>
      </c>
      <c r="P3454">
        <f t="shared" si="213"/>
        <v>41.41</v>
      </c>
      <c r="Q3454" t="s">
        <v>8318</v>
      </c>
      <c r="R3454" t="s">
        <v>8319</v>
      </c>
      <c r="S3454" s="13">
        <f t="shared" si="214"/>
        <v>41843.165972222225</v>
      </c>
      <c r="T3454" s="13">
        <f t="shared" si="215"/>
        <v>41820.639189814814</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8">
        <f t="shared" si="212"/>
        <v>1.2833333333333334</v>
      </c>
      <c r="P3455">
        <f t="shared" si="213"/>
        <v>27.5</v>
      </c>
      <c r="Q3455" t="s">
        <v>8318</v>
      </c>
      <c r="R3455" t="s">
        <v>8319</v>
      </c>
      <c r="S3455" s="13">
        <f t="shared" si="214"/>
        <v>42595.97865740741</v>
      </c>
      <c r="T3455" s="13">
        <f t="shared" si="215"/>
        <v>42535.97865740741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8">
        <f t="shared" si="212"/>
        <v>1.0071428571428571</v>
      </c>
      <c r="P3456">
        <f t="shared" si="213"/>
        <v>33.57</v>
      </c>
      <c r="Q3456" t="s">
        <v>8318</v>
      </c>
      <c r="R3456" t="s">
        <v>8319</v>
      </c>
      <c r="S3456" s="13">
        <f t="shared" si="214"/>
        <v>41851.698599537034</v>
      </c>
      <c r="T3456" s="13">
        <f t="shared" si="215"/>
        <v>41821.698599537034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8">
        <f t="shared" si="212"/>
        <v>1.0065</v>
      </c>
      <c r="P3457">
        <f t="shared" si="213"/>
        <v>145.87</v>
      </c>
      <c r="Q3457" t="s">
        <v>8318</v>
      </c>
      <c r="R3457" t="s">
        <v>8319</v>
      </c>
      <c r="S3457" s="13">
        <f t="shared" si="214"/>
        <v>42656.7503125</v>
      </c>
      <c r="T3457" s="13">
        <f t="shared" si="215"/>
        <v>42626.7503125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8">
        <f t="shared" si="212"/>
        <v>1.913</v>
      </c>
      <c r="P3458">
        <f t="shared" si="213"/>
        <v>358.69</v>
      </c>
      <c r="Q3458" t="s">
        <v>8318</v>
      </c>
      <c r="R3458" t="s">
        <v>8319</v>
      </c>
      <c r="S3458" s="13">
        <f t="shared" si="214"/>
        <v>41852.290972222225</v>
      </c>
      <c r="T3458" s="13">
        <f t="shared" si="215"/>
        <v>41821.205636574072</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8">
        <f t="shared" ref="O3459:O3522" si="216">E3459/D3459</f>
        <v>1.4019999999999999</v>
      </c>
      <c r="P3459">
        <f t="shared" ref="P3459:P3522" si="217">ROUND((E3459/L3459),2)</f>
        <v>50.98</v>
      </c>
      <c r="Q3459" t="s">
        <v>8318</v>
      </c>
      <c r="R3459" t="s">
        <v>8319</v>
      </c>
      <c r="S3459" s="13">
        <f t="shared" ref="S3459:S3522" si="218">(((I3459/60)/60)/24)+DATE(1970,1,1)</f>
        <v>42047.249305555553</v>
      </c>
      <c r="T3459" s="13">
        <f t="shared" ref="T3459:T3522" si="219">(((J3459/60)/60)/24)+DATE(1970,1,1)</f>
        <v>42016.706678240742</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8">
        <f t="shared" si="216"/>
        <v>1.2433537832310839</v>
      </c>
      <c r="P3460">
        <f t="shared" si="217"/>
        <v>45.04</v>
      </c>
      <c r="Q3460" t="s">
        <v>8318</v>
      </c>
      <c r="R3460" t="s">
        <v>8319</v>
      </c>
      <c r="S3460" s="13">
        <f t="shared" si="218"/>
        <v>42038.185416666667</v>
      </c>
      <c r="T3460" s="13">
        <f t="shared" si="219"/>
        <v>42011.202581018515</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8">
        <f t="shared" si="216"/>
        <v>1.262</v>
      </c>
      <c r="P3461">
        <f t="shared" si="217"/>
        <v>17.53</v>
      </c>
      <c r="Q3461" t="s">
        <v>8318</v>
      </c>
      <c r="R3461" t="s">
        <v>8319</v>
      </c>
      <c r="S3461" s="13">
        <f t="shared" si="218"/>
        <v>42510.479861111111</v>
      </c>
      <c r="T3461" s="13">
        <f t="shared" si="219"/>
        <v>42480.479861111111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8">
        <f t="shared" si="216"/>
        <v>1.9</v>
      </c>
      <c r="P3462">
        <f t="shared" si="217"/>
        <v>50</v>
      </c>
      <c r="Q3462" t="s">
        <v>8318</v>
      </c>
      <c r="R3462" t="s">
        <v>8319</v>
      </c>
      <c r="S3462" s="13">
        <f t="shared" si="218"/>
        <v>41866.527222222219</v>
      </c>
      <c r="T3462" s="13">
        <f t="shared" si="219"/>
        <v>41852.527222222219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8">
        <f t="shared" si="216"/>
        <v>1.39</v>
      </c>
      <c r="P3463">
        <f t="shared" si="217"/>
        <v>57.92</v>
      </c>
      <c r="Q3463" t="s">
        <v>8318</v>
      </c>
      <c r="R3463" t="s">
        <v>8319</v>
      </c>
      <c r="S3463" s="13">
        <f t="shared" si="218"/>
        <v>42672.125</v>
      </c>
      <c r="T3463" s="13">
        <f t="shared" si="219"/>
        <v>42643.632858796293</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8">
        <f t="shared" si="216"/>
        <v>2.02</v>
      </c>
      <c r="P3464">
        <f t="shared" si="217"/>
        <v>29.71</v>
      </c>
      <c r="Q3464" t="s">
        <v>8318</v>
      </c>
      <c r="R3464" t="s">
        <v>8319</v>
      </c>
      <c r="S3464" s="13">
        <f t="shared" si="218"/>
        <v>42195.75</v>
      </c>
      <c r="T3464" s="13">
        <f t="shared" si="219"/>
        <v>42179.898472222223</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8">
        <f t="shared" si="216"/>
        <v>1.0338000000000001</v>
      </c>
      <c r="P3465">
        <f t="shared" si="217"/>
        <v>90.68</v>
      </c>
      <c r="Q3465" t="s">
        <v>8318</v>
      </c>
      <c r="R3465" t="s">
        <v>8319</v>
      </c>
      <c r="S3465" s="13">
        <f t="shared" si="218"/>
        <v>42654.165972222225</v>
      </c>
      <c r="T3465" s="13">
        <f t="shared" si="219"/>
        <v>42612.918807870374</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8">
        <f t="shared" si="216"/>
        <v>1.023236</v>
      </c>
      <c r="P3466">
        <f t="shared" si="217"/>
        <v>55.01</v>
      </c>
      <c r="Q3466" t="s">
        <v>8318</v>
      </c>
      <c r="R3466" t="s">
        <v>8319</v>
      </c>
      <c r="S3466" s="13">
        <f t="shared" si="218"/>
        <v>42605.130057870367</v>
      </c>
      <c r="T3466" s="13">
        <f t="shared" si="219"/>
        <v>42575.130057870367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8">
        <f t="shared" si="216"/>
        <v>1.03</v>
      </c>
      <c r="P3467">
        <f t="shared" si="217"/>
        <v>57.22</v>
      </c>
      <c r="Q3467" t="s">
        <v>8318</v>
      </c>
      <c r="R3467" t="s">
        <v>8319</v>
      </c>
      <c r="S3467" s="13">
        <f t="shared" si="218"/>
        <v>42225.666666666672</v>
      </c>
      <c r="T3467" s="13">
        <f t="shared" si="219"/>
        <v>42200.625833333332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8">
        <f t="shared" si="216"/>
        <v>1.2714285714285714</v>
      </c>
      <c r="P3468">
        <f t="shared" si="217"/>
        <v>72.95</v>
      </c>
      <c r="Q3468" t="s">
        <v>8318</v>
      </c>
      <c r="R3468" t="s">
        <v>8319</v>
      </c>
      <c r="S3468" s="13">
        <f t="shared" si="218"/>
        <v>42479.977430555555</v>
      </c>
      <c r="T3468" s="13">
        <f t="shared" si="219"/>
        <v>42420.019097222219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8">
        <f t="shared" si="216"/>
        <v>1.01</v>
      </c>
      <c r="P3469">
        <f t="shared" si="217"/>
        <v>64.47</v>
      </c>
      <c r="Q3469" t="s">
        <v>8318</v>
      </c>
      <c r="R3469" t="s">
        <v>8319</v>
      </c>
      <c r="S3469" s="13">
        <f t="shared" si="218"/>
        <v>42083.630000000005</v>
      </c>
      <c r="T3469" s="13">
        <f t="shared" si="219"/>
        <v>42053.671666666662</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8">
        <f t="shared" si="216"/>
        <v>1.2178</v>
      </c>
      <c r="P3470">
        <f t="shared" si="217"/>
        <v>716.35</v>
      </c>
      <c r="Q3470" t="s">
        <v>8318</v>
      </c>
      <c r="R3470" t="s">
        <v>8319</v>
      </c>
      <c r="S3470" s="13">
        <f t="shared" si="218"/>
        <v>42634.125</v>
      </c>
      <c r="T3470" s="13">
        <f t="shared" si="219"/>
        <v>42605.765381944439</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8">
        <f t="shared" si="216"/>
        <v>1.1339285714285714</v>
      </c>
      <c r="P3471">
        <f t="shared" si="217"/>
        <v>50.4</v>
      </c>
      <c r="Q3471" t="s">
        <v>8318</v>
      </c>
      <c r="R3471" t="s">
        <v>8319</v>
      </c>
      <c r="S3471" s="13">
        <f t="shared" si="218"/>
        <v>42488.641724537039</v>
      </c>
      <c r="T3471" s="13">
        <f t="shared" si="219"/>
        <v>42458.641724537039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8">
        <f t="shared" si="216"/>
        <v>1.5</v>
      </c>
      <c r="P3472">
        <f t="shared" si="217"/>
        <v>41.67</v>
      </c>
      <c r="Q3472" t="s">
        <v>8318</v>
      </c>
      <c r="R3472" t="s">
        <v>8319</v>
      </c>
      <c r="S3472" s="13">
        <f t="shared" si="218"/>
        <v>42566.901388888888</v>
      </c>
      <c r="T3472" s="13">
        <f t="shared" si="219"/>
        <v>42529.022013888884</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8">
        <f t="shared" si="216"/>
        <v>2.1459999999999999</v>
      </c>
      <c r="P3473">
        <f t="shared" si="217"/>
        <v>35.770000000000003</v>
      </c>
      <c r="Q3473" t="s">
        <v>8318</v>
      </c>
      <c r="R3473" t="s">
        <v>8319</v>
      </c>
      <c r="S3473" s="13">
        <f t="shared" si="218"/>
        <v>41882.833333333336</v>
      </c>
      <c r="T3473" s="13">
        <f t="shared" si="219"/>
        <v>41841.820486111108</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8">
        <f t="shared" si="216"/>
        <v>1.0205</v>
      </c>
      <c r="P3474">
        <f t="shared" si="217"/>
        <v>88.74</v>
      </c>
      <c r="Q3474" t="s">
        <v>8318</v>
      </c>
      <c r="R3474" t="s">
        <v>8319</v>
      </c>
      <c r="S3474" s="13">
        <f t="shared" si="218"/>
        <v>41949.249305555553</v>
      </c>
      <c r="T3474" s="13">
        <f t="shared" si="219"/>
        <v>41928.170497685183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8">
        <f t="shared" si="216"/>
        <v>1</v>
      </c>
      <c r="P3475">
        <f t="shared" si="217"/>
        <v>148.47999999999999</v>
      </c>
      <c r="Q3475" t="s">
        <v>8318</v>
      </c>
      <c r="R3475" t="s">
        <v>8319</v>
      </c>
      <c r="S3475" s="13">
        <f t="shared" si="218"/>
        <v>42083.852083333331</v>
      </c>
      <c r="T3475" s="13">
        <f t="shared" si="219"/>
        <v>42062.834444444445</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8">
        <f t="shared" si="216"/>
        <v>1.01</v>
      </c>
      <c r="P3476">
        <f t="shared" si="217"/>
        <v>51.79</v>
      </c>
      <c r="Q3476" t="s">
        <v>8318</v>
      </c>
      <c r="R3476" t="s">
        <v>8319</v>
      </c>
      <c r="S3476" s="13">
        <f t="shared" si="218"/>
        <v>42571.501516203702</v>
      </c>
      <c r="T3476" s="13">
        <f t="shared" si="219"/>
        <v>42541.501516203702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8">
        <f t="shared" si="216"/>
        <v>1.1333333333333333</v>
      </c>
      <c r="P3477">
        <f t="shared" si="217"/>
        <v>20</v>
      </c>
      <c r="Q3477" t="s">
        <v>8318</v>
      </c>
      <c r="R3477" t="s">
        <v>8319</v>
      </c>
      <c r="S3477" s="13">
        <f t="shared" si="218"/>
        <v>41946</v>
      </c>
      <c r="T3477" s="13">
        <f t="shared" si="219"/>
        <v>41918.880833333329</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8">
        <f t="shared" si="216"/>
        <v>1.04</v>
      </c>
      <c r="P3478">
        <f t="shared" si="217"/>
        <v>52</v>
      </c>
      <c r="Q3478" t="s">
        <v>8318</v>
      </c>
      <c r="R3478" t="s">
        <v>8319</v>
      </c>
      <c r="S3478" s="13">
        <f t="shared" si="218"/>
        <v>41939.125</v>
      </c>
      <c r="T3478" s="13">
        <f t="shared" si="219"/>
        <v>41921.279976851853</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8">
        <f t="shared" si="216"/>
        <v>1.1533333333333333</v>
      </c>
      <c r="P3479">
        <f t="shared" si="217"/>
        <v>53.23</v>
      </c>
      <c r="Q3479" t="s">
        <v>8318</v>
      </c>
      <c r="R3479" t="s">
        <v>8319</v>
      </c>
      <c r="S3479" s="13">
        <f t="shared" si="218"/>
        <v>42141.125</v>
      </c>
      <c r="T3479" s="13">
        <f t="shared" si="219"/>
        <v>42128.736608796295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8">
        <f t="shared" si="216"/>
        <v>1.1285000000000001</v>
      </c>
      <c r="P3480">
        <f t="shared" si="217"/>
        <v>39.6</v>
      </c>
      <c r="Q3480" t="s">
        <v>8318</v>
      </c>
      <c r="R3480" t="s">
        <v>8319</v>
      </c>
      <c r="S3480" s="13">
        <f t="shared" si="218"/>
        <v>42079.875</v>
      </c>
      <c r="T3480" s="13">
        <f t="shared" si="219"/>
        <v>42053.916921296302</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8">
        <f t="shared" si="216"/>
        <v>1.2786666666666666</v>
      </c>
      <c r="P3481">
        <f t="shared" si="217"/>
        <v>34.25</v>
      </c>
      <c r="Q3481" t="s">
        <v>8318</v>
      </c>
      <c r="R3481" t="s">
        <v>8319</v>
      </c>
      <c r="S3481" s="13">
        <f t="shared" si="218"/>
        <v>41811.855092592588</v>
      </c>
      <c r="T3481" s="13">
        <f t="shared" si="219"/>
        <v>41781.855092592588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8">
        <f t="shared" si="216"/>
        <v>1.4266666666666667</v>
      </c>
      <c r="P3482">
        <f t="shared" si="217"/>
        <v>164.62</v>
      </c>
      <c r="Q3482" t="s">
        <v>8318</v>
      </c>
      <c r="R3482" t="s">
        <v>8319</v>
      </c>
      <c r="S3482" s="13">
        <f t="shared" si="218"/>
        <v>42195.875</v>
      </c>
      <c r="T3482" s="13">
        <f t="shared" si="219"/>
        <v>42171.317442129628</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8">
        <f t="shared" si="216"/>
        <v>1.1879999999999999</v>
      </c>
      <c r="P3483">
        <f t="shared" si="217"/>
        <v>125.05</v>
      </c>
      <c r="Q3483" t="s">
        <v>8318</v>
      </c>
      <c r="R3483" t="s">
        <v>8319</v>
      </c>
      <c r="S3483" s="13">
        <f t="shared" si="218"/>
        <v>42006.24754629629</v>
      </c>
      <c r="T3483" s="13">
        <f t="shared" si="219"/>
        <v>41989.24754629629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8">
        <f t="shared" si="216"/>
        <v>1.3833333333333333</v>
      </c>
      <c r="P3484">
        <f t="shared" si="217"/>
        <v>51.88</v>
      </c>
      <c r="Q3484" t="s">
        <v>8318</v>
      </c>
      <c r="R3484" t="s">
        <v>8319</v>
      </c>
      <c r="S3484" s="13">
        <f t="shared" si="218"/>
        <v>41826.771597222221</v>
      </c>
      <c r="T3484" s="13">
        <f t="shared" si="219"/>
        <v>41796.771597222221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8">
        <f t="shared" si="216"/>
        <v>1.599402985074627</v>
      </c>
      <c r="P3485">
        <f t="shared" si="217"/>
        <v>40.29</v>
      </c>
      <c r="Q3485" t="s">
        <v>8318</v>
      </c>
      <c r="R3485" t="s">
        <v>8319</v>
      </c>
      <c r="S3485" s="13">
        <f t="shared" si="218"/>
        <v>41823.668761574074</v>
      </c>
      <c r="T3485" s="13">
        <f t="shared" si="219"/>
        <v>41793.668761574074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8">
        <f t="shared" si="216"/>
        <v>1.1424000000000001</v>
      </c>
      <c r="P3486">
        <f t="shared" si="217"/>
        <v>64.91</v>
      </c>
      <c r="Q3486" t="s">
        <v>8318</v>
      </c>
      <c r="R3486" t="s">
        <v>8319</v>
      </c>
      <c r="S3486" s="13">
        <f t="shared" si="218"/>
        <v>42536.760405092587</v>
      </c>
      <c r="T3486" s="13">
        <f t="shared" si="219"/>
        <v>42506.760405092587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8">
        <f t="shared" si="216"/>
        <v>1.0060606060606061</v>
      </c>
      <c r="P3487">
        <f t="shared" si="217"/>
        <v>55.33</v>
      </c>
      <c r="Q3487" t="s">
        <v>8318</v>
      </c>
      <c r="R3487" t="s">
        <v>8319</v>
      </c>
      <c r="S3487" s="13">
        <f t="shared" si="218"/>
        <v>42402.693055555559</v>
      </c>
      <c r="T3487" s="13">
        <f t="shared" si="219"/>
        <v>42372.693055555559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8">
        <f t="shared" si="216"/>
        <v>1.552</v>
      </c>
      <c r="P3488">
        <f t="shared" si="217"/>
        <v>83.14</v>
      </c>
      <c r="Q3488" t="s">
        <v>8318</v>
      </c>
      <c r="R3488" t="s">
        <v>8319</v>
      </c>
      <c r="S3488" s="13">
        <f t="shared" si="218"/>
        <v>42158.290972222225</v>
      </c>
      <c r="T3488" s="13">
        <f t="shared" si="219"/>
        <v>42126.87501157407</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8">
        <f t="shared" si="216"/>
        <v>1.2775000000000001</v>
      </c>
      <c r="P3489">
        <f t="shared" si="217"/>
        <v>38.71</v>
      </c>
      <c r="Q3489" t="s">
        <v>8318</v>
      </c>
      <c r="R3489" t="s">
        <v>8319</v>
      </c>
      <c r="S3489" s="13">
        <f t="shared" si="218"/>
        <v>42179.940416666665</v>
      </c>
      <c r="T3489" s="13">
        <f t="shared" si="219"/>
        <v>42149.940416666665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8">
        <f t="shared" si="216"/>
        <v>1.212</v>
      </c>
      <c r="P3490">
        <f t="shared" si="217"/>
        <v>125.38</v>
      </c>
      <c r="Q3490" t="s">
        <v>8318</v>
      </c>
      <c r="R3490" t="s">
        <v>8319</v>
      </c>
      <c r="S3490" s="13">
        <f t="shared" si="218"/>
        <v>42111.666666666672</v>
      </c>
      <c r="T3490" s="13">
        <f t="shared" si="219"/>
        <v>42087.768055555556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8">
        <f t="shared" si="216"/>
        <v>1.127</v>
      </c>
      <c r="P3491">
        <f t="shared" si="217"/>
        <v>78.260000000000005</v>
      </c>
      <c r="Q3491" t="s">
        <v>8318</v>
      </c>
      <c r="R3491" t="s">
        <v>8319</v>
      </c>
      <c r="S3491" s="13">
        <f t="shared" si="218"/>
        <v>41783.875</v>
      </c>
      <c r="T3491" s="13">
        <f t="shared" si="219"/>
        <v>41753.635775462964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8">
        <f t="shared" si="216"/>
        <v>1.2749999999999999</v>
      </c>
      <c r="P3492">
        <f t="shared" si="217"/>
        <v>47.22</v>
      </c>
      <c r="Q3492" t="s">
        <v>8318</v>
      </c>
      <c r="R3492" t="s">
        <v>8319</v>
      </c>
      <c r="S3492" s="13">
        <f t="shared" si="218"/>
        <v>42473.802361111113</v>
      </c>
      <c r="T3492" s="13">
        <f t="shared" si="219"/>
        <v>42443.802361111113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8">
        <f t="shared" si="216"/>
        <v>1.5820000000000001</v>
      </c>
      <c r="P3493">
        <f t="shared" si="217"/>
        <v>79.099999999999994</v>
      </c>
      <c r="Q3493" t="s">
        <v>8318</v>
      </c>
      <c r="R3493" t="s">
        <v>8319</v>
      </c>
      <c r="S3493" s="13">
        <f t="shared" si="218"/>
        <v>42142.249814814815</v>
      </c>
      <c r="T3493" s="13">
        <f t="shared" si="219"/>
        <v>42121.249814814815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8">
        <f t="shared" si="216"/>
        <v>1.0526894736842105</v>
      </c>
      <c r="P3494">
        <f t="shared" si="217"/>
        <v>114.29</v>
      </c>
      <c r="Q3494" t="s">
        <v>8318</v>
      </c>
      <c r="R3494" t="s">
        <v>8319</v>
      </c>
      <c r="S3494" s="13">
        <f t="shared" si="218"/>
        <v>42303.009224537032</v>
      </c>
      <c r="T3494" s="13">
        <f t="shared" si="219"/>
        <v>42268.009224537032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8">
        <f t="shared" si="216"/>
        <v>1</v>
      </c>
      <c r="P3495">
        <f t="shared" si="217"/>
        <v>51.72</v>
      </c>
      <c r="Q3495" t="s">
        <v>8318</v>
      </c>
      <c r="R3495" t="s">
        <v>8319</v>
      </c>
      <c r="S3495" s="13">
        <f t="shared" si="218"/>
        <v>41868.21597222222</v>
      </c>
      <c r="T3495" s="13">
        <f t="shared" si="219"/>
        <v>41848.866157407407</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8">
        <f t="shared" si="216"/>
        <v>1</v>
      </c>
      <c r="P3496">
        <f t="shared" si="217"/>
        <v>30.77</v>
      </c>
      <c r="Q3496" t="s">
        <v>8318</v>
      </c>
      <c r="R3496" t="s">
        <v>8319</v>
      </c>
      <c r="S3496" s="13">
        <f t="shared" si="218"/>
        <v>42700.25</v>
      </c>
      <c r="T3496" s="13">
        <f t="shared" si="219"/>
        <v>42689.214988425927</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8">
        <f t="shared" si="216"/>
        <v>1.0686</v>
      </c>
      <c r="P3497">
        <f t="shared" si="217"/>
        <v>74.209999999999994</v>
      </c>
      <c r="Q3497" t="s">
        <v>8318</v>
      </c>
      <c r="R3497" t="s">
        <v>8319</v>
      </c>
      <c r="S3497" s="13">
        <f t="shared" si="218"/>
        <v>41944.720833333333</v>
      </c>
      <c r="T3497" s="13">
        <f t="shared" si="219"/>
        <v>41915.762835648151</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8">
        <f t="shared" si="216"/>
        <v>1.244</v>
      </c>
      <c r="P3498">
        <f t="shared" si="217"/>
        <v>47.85</v>
      </c>
      <c r="Q3498" t="s">
        <v>8318</v>
      </c>
      <c r="R3498" t="s">
        <v>8319</v>
      </c>
      <c r="S3498" s="13">
        <f t="shared" si="218"/>
        <v>42624.846828703703</v>
      </c>
      <c r="T3498" s="13">
        <f t="shared" si="219"/>
        <v>42584.846828703703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8">
        <f t="shared" si="216"/>
        <v>1.0870406189555126</v>
      </c>
      <c r="P3499">
        <f t="shared" si="217"/>
        <v>34.409999999999997</v>
      </c>
      <c r="Q3499" t="s">
        <v>8318</v>
      </c>
      <c r="R3499" t="s">
        <v>8319</v>
      </c>
      <c r="S3499" s="13">
        <f t="shared" si="218"/>
        <v>42523.916666666672</v>
      </c>
      <c r="T3499" s="13">
        <f t="shared" si="219"/>
        <v>42511.741944444439</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8">
        <f t="shared" si="216"/>
        <v>1.0242424242424242</v>
      </c>
      <c r="P3500">
        <f t="shared" si="217"/>
        <v>40.24</v>
      </c>
      <c r="Q3500" t="s">
        <v>8318</v>
      </c>
      <c r="R3500" t="s">
        <v>8319</v>
      </c>
      <c r="S3500" s="13">
        <f t="shared" si="218"/>
        <v>42518.905555555553</v>
      </c>
      <c r="T3500" s="13">
        <f t="shared" si="219"/>
        <v>42459.15861111111</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8">
        <f t="shared" si="216"/>
        <v>1.0549999999999999</v>
      </c>
      <c r="P3501">
        <f t="shared" si="217"/>
        <v>60.29</v>
      </c>
      <c r="Q3501" t="s">
        <v>8318</v>
      </c>
      <c r="R3501" t="s">
        <v>8319</v>
      </c>
      <c r="S3501" s="13">
        <f t="shared" si="218"/>
        <v>42186.290972222225</v>
      </c>
      <c r="T3501" s="13">
        <f t="shared" si="219"/>
        <v>42132.036168981482</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8">
        <f t="shared" si="216"/>
        <v>1.0629999999999999</v>
      </c>
      <c r="P3502">
        <f t="shared" si="217"/>
        <v>25.31</v>
      </c>
      <c r="Q3502" t="s">
        <v>8318</v>
      </c>
      <c r="R3502" t="s">
        <v>8319</v>
      </c>
      <c r="S3502" s="13">
        <f t="shared" si="218"/>
        <v>42436.207638888889</v>
      </c>
      <c r="T3502" s="13">
        <f t="shared" si="219"/>
        <v>42419.91942129629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8">
        <f t="shared" si="216"/>
        <v>1.0066666666666666</v>
      </c>
      <c r="P3503">
        <f t="shared" si="217"/>
        <v>35.950000000000003</v>
      </c>
      <c r="Q3503" t="s">
        <v>8318</v>
      </c>
      <c r="R3503" t="s">
        <v>8319</v>
      </c>
      <c r="S3503" s="13">
        <f t="shared" si="218"/>
        <v>42258.763831018514</v>
      </c>
      <c r="T3503" s="13">
        <f t="shared" si="219"/>
        <v>42233.763831018514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8">
        <f t="shared" si="216"/>
        <v>1.054</v>
      </c>
      <c r="P3504">
        <f t="shared" si="217"/>
        <v>136</v>
      </c>
      <c r="Q3504" t="s">
        <v>8318</v>
      </c>
      <c r="R3504" t="s">
        <v>8319</v>
      </c>
      <c r="S3504" s="13">
        <f t="shared" si="218"/>
        <v>42445.165972222225</v>
      </c>
      <c r="T3504" s="13">
        <f t="shared" si="219"/>
        <v>42430.839398148149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8">
        <f t="shared" si="216"/>
        <v>1.0755999999999999</v>
      </c>
      <c r="P3505">
        <f t="shared" si="217"/>
        <v>70.760000000000005</v>
      </c>
      <c r="Q3505" t="s">
        <v>8318</v>
      </c>
      <c r="R3505" t="s">
        <v>8319</v>
      </c>
      <c r="S3505" s="13">
        <f t="shared" si="218"/>
        <v>42575.478333333333</v>
      </c>
      <c r="T3505" s="13">
        <f t="shared" si="219"/>
        <v>42545.478333333333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8">
        <f t="shared" si="216"/>
        <v>1</v>
      </c>
      <c r="P3506">
        <f t="shared" si="217"/>
        <v>125</v>
      </c>
      <c r="Q3506" t="s">
        <v>8318</v>
      </c>
      <c r="R3506" t="s">
        <v>8319</v>
      </c>
      <c r="S3506" s="13">
        <f t="shared" si="218"/>
        <v>42327.790405092594</v>
      </c>
      <c r="T3506" s="13">
        <f t="shared" si="219"/>
        <v>42297.748738425929</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8">
        <f t="shared" si="216"/>
        <v>1.0376000000000001</v>
      </c>
      <c r="P3507">
        <f t="shared" si="217"/>
        <v>66.510000000000005</v>
      </c>
      <c r="Q3507" t="s">
        <v>8318</v>
      </c>
      <c r="R3507" t="s">
        <v>8319</v>
      </c>
      <c r="S3507" s="13">
        <f t="shared" si="218"/>
        <v>41772.166666666664</v>
      </c>
      <c r="T3507" s="13">
        <f t="shared" si="219"/>
        <v>41760.935706018521</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8">
        <f t="shared" si="216"/>
        <v>1.0149999999999999</v>
      </c>
      <c r="P3508">
        <f t="shared" si="217"/>
        <v>105</v>
      </c>
      <c r="Q3508" t="s">
        <v>8318</v>
      </c>
      <c r="R3508" t="s">
        <v>8319</v>
      </c>
      <c r="S3508" s="13">
        <f t="shared" si="218"/>
        <v>41874.734259259261</v>
      </c>
      <c r="T3508" s="13">
        <f t="shared" si="219"/>
        <v>41829.734259259261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8">
        <f t="shared" si="216"/>
        <v>1.044</v>
      </c>
      <c r="P3509">
        <f t="shared" si="217"/>
        <v>145</v>
      </c>
      <c r="Q3509" t="s">
        <v>8318</v>
      </c>
      <c r="R3509" t="s">
        <v>8319</v>
      </c>
      <c r="S3509" s="13">
        <f t="shared" si="218"/>
        <v>42521.92288194444</v>
      </c>
      <c r="T3509" s="13">
        <f t="shared" si="219"/>
        <v>42491.92288194444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8">
        <f t="shared" si="216"/>
        <v>1.8</v>
      </c>
      <c r="P3510">
        <f t="shared" si="217"/>
        <v>12</v>
      </c>
      <c r="Q3510" t="s">
        <v>8318</v>
      </c>
      <c r="R3510" t="s">
        <v>8319</v>
      </c>
      <c r="S3510" s="13">
        <f t="shared" si="218"/>
        <v>42500.875</v>
      </c>
      <c r="T3510" s="13">
        <f t="shared" si="219"/>
        <v>42477.729780092588</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8">
        <f t="shared" si="216"/>
        <v>1.0633333333333332</v>
      </c>
      <c r="P3511">
        <f t="shared" si="217"/>
        <v>96.67</v>
      </c>
      <c r="Q3511" t="s">
        <v>8318</v>
      </c>
      <c r="R3511" t="s">
        <v>8319</v>
      </c>
      <c r="S3511" s="13">
        <f t="shared" si="218"/>
        <v>41964.204861111109</v>
      </c>
      <c r="T3511" s="13">
        <f t="shared" si="219"/>
        <v>41950.859560185185</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8">
        <f t="shared" si="216"/>
        <v>1.0055555555555555</v>
      </c>
      <c r="P3512">
        <f t="shared" si="217"/>
        <v>60.33</v>
      </c>
      <c r="Q3512" t="s">
        <v>8318</v>
      </c>
      <c r="R3512" t="s">
        <v>8319</v>
      </c>
      <c r="S3512" s="13">
        <f t="shared" si="218"/>
        <v>41822.62090277778</v>
      </c>
      <c r="T3512" s="13">
        <f t="shared" si="219"/>
        <v>41802.62090277778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8">
        <f t="shared" si="216"/>
        <v>1.012</v>
      </c>
      <c r="P3513">
        <f t="shared" si="217"/>
        <v>79.89</v>
      </c>
      <c r="Q3513" t="s">
        <v>8318</v>
      </c>
      <c r="R3513" t="s">
        <v>8319</v>
      </c>
      <c r="S3513" s="13">
        <f t="shared" si="218"/>
        <v>41950.770833333336</v>
      </c>
      <c r="T3513" s="13">
        <f t="shared" si="219"/>
        <v>41927.873784722222</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8">
        <f t="shared" si="216"/>
        <v>1</v>
      </c>
      <c r="P3514">
        <f t="shared" si="217"/>
        <v>58.82</v>
      </c>
      <c r="Q3514" t="s">
        <v>8318</v>
      </c>
      <c r="R3514" t="s">
        <v>8319</v>
      </c>
      <c r="S3514" s="13">
        <f t="shared" si="218"/>
        <v>42117.49527777778</v>
      </c>
      <c r="T3514" s="13">
        <f t="shared" si="219"/>
        <v>42057.536944444444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8">
        <f t="shared" si="216"/>
        <v>1.1839285714285714</v>
      </c>
      <c r="P3515">
        <f t="shared" si="217"/>
        <v>75.34</v>
      </c>
      <c r="Q3515" t="s">
        <v>8318</v>
      </c>
      <c r="R3515" t="s">
        <v>8319</v>
      </c>
      <c r="S3515" s="13">
        <f t="shared" si="218"/>
        <v>41794.207638888889</v>
      </c>
      <c r="T3515" s="13">
        <f t="shared" si="219"/>
        <v>41781.096203703702</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8">
        <f t="shared" si="216"/>
        <v>1.1000000000000001</v>
      </c>
      <c r="P3516">
        <f t="shared" si="217"/>
        <v>55</v>
      </c>
      <c r="Q3516" t="s">
        <v>8318</v>
      </c>
      <c r="R3516" t="s">
        <v>8319</v>
      </c>
      <c r="S3516" s="13">
        <f t="shared" si="218"/>
        <v>42037.207638888889</v>
      </c>
      <c r="T3516" s="13">
        <f t="shared" si="219"/>
        <v>42020.846666666665</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8">
        <f t="shared" si="216"/>
        <v>1.0266666666666666</v>
      </c>
      <c r="P3517">
        <f t="shared" si="217"/>
        <v>66.959999999999994</v>
      </c>
      <c r="Q3517" t="s">
        <v>8318</v>
      </c>
      <c r="R3517" t="s">
        <v>8319</v>
      </c>
      <c r="S3517" s="13">
        <f t="shared" si="218"/>
        <v>42155.772812499999</v>
      </c>
      <c r="T3517" s="13">
        <f t="shared" si="219"/>
        <v>42125.772812499999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8">
        <f t="shared" si="216"/>
        <v>1</v>
      </c>
      <c r="P3518">
        <f t="shared" si="217"/>
        <v>227.27</v>
      </c>
      <c r="Q3518" t="s">
        <v>8318</v>
      </c>
      <c r="R3518" t="s">
        <v>8319</v>
      </c>
      <c r="S3518" s="13">
        <f t="shared" si="218"/>
        <v>41890.125</v>
      </c>
      <c r="T3518" s="13">
        <f t="shared" si="219"/>
        <v>41856.010069444441</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8">
        <f t="shared" si="216"/>
        <v>1</v>
      </c>
      <c r="P3519">
        <f t="shared" si="217"/>
        <v>307.69</v>
      </c>
      <c r="Q3519" t="s">
        <v>8318</v>
      </c>
      <c r="R3519" t="s">
        <v>8319</v>
      </c>
      <c r="S3519" s="13">
        <f t="shared" si="218"/>
        <v>41824.458333333336</v>
      </c>
      <c r="T3519" s="13">
        <f t="shared" si="219"/>
        <v>41794.817523148151</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8">
        <f t="shared" si="216"/>
        <v>1.10046</v>
      </c>
      <c r="P3520">
        <f t="shared" si="217"/>
        <v>50.02</v>
      </c>
      <c r="Q3520" t="s">
        <v>8318</v>
      </c>
      <c r="R3520" t="s">
        <v>8319</v>
      </c>
      <c r="S3520" s="13">
        <f t="shared" si="218"/>
        <v>41914.597916666666</v>
      </c>
      <c r="T3520" s="13">
        <f t="shared" si="219"/>
        <v>41893.783553240741</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8">
        <f t="shared" si="216"/>
        <v>1.0135000000000001</v>
      </c>
      <c r="P3521">
        <f t="shared" si="217"/>
        <v>72.39</v>
      </c>
      <c r="Q3521" t="s">
        <v>8318</v>
      </c>
      <c r="R3521" t="s">
        <v>8319</v>
      </c>
      <c r="S3521" s="13">
        <f t="shared" si="218"/>
        <v>42067.598958333328</v>
      </c>
      <c r="T3521" s="13">
        <f t="shared" si="219"/>
        <v>42037.598958333328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8">
        <f t="shared" si="216"/>
        <v>1.0075000000000001</v>
      </c>
      <c r="P3522">
        <f t="shared" si="217"/>
        <v>95.95</v>
      </c>
      <c r="Q3522" t="s">
        <v>8318</v>
      </c>
      <c r="R3522" t="s">
        <v>8319</v>
      </c>
      <c r="S3522" s="13">
        <f t="shared" si="218"/>
        <v>42253.57430555555</v>
      </c>
      <c r="T3522" s="13">
        <f t="shared" si="219"/>
        <v>42227.824212962965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8">
        <f t="shared" ref="O3523:O3586" si="220">E3523/D3523</f>
        <v>1.6942857142857144</v>
      </c>
      <c r="P3523">
        <f t="shared" ref="P3523:P3586" si="221">ROUND((E3523/L3523),2)</f>
        <v>45.62</v>
      </c>
      <c r="Q3523" t="s">
        <v>8318</v>
      </c>
      <c r="R3523" t="s">
        <v>8319</v>
      </c>
      <c r="S3523" s="13">
        <f t="shared" ref="S3523:S3586" si="222">(((I3523/60)/60)/24)+DATE(1970,1,1)</f>
        <v>41911.361342592594</v>
      </c>
      <c r="T3523" s="13">
        <f t="shared" ref="T3523:T3586" si="223">(((J3523/60)/60)/24)+DATE(1970,1,1)</f>
        <v>41881.361342592594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8">
        <f t="shared" si="220"/>
        <v>1</v>
      </c>
      <c r="P3524">
        <f t="shared" si="221"/>
        <v>41.03</v>
      </c>
      <c r="Q3524" t="s">
        <v>8318</v>
      </c>
      <c r="R3524" t="s">
        <v>8319</v>
      </c>
      <c r="S3524" s="13">
        <f t="shared" si="222"/>
        <v>42262.420833333337</v>
      </c>
      <c r="T3524" s="13">
        <f t="shared" si="223"/>
        <v>42234.789884259255</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8">
        <f t="shared" si="220"/>
        <v>1.1365000000000001</v>
      </c>
      <c r="P3525">
        <f t="shared" si="221"/>
        <v>56.83</v>
      </c>
      <c r="Q3525" t="s">
        <v>8318</v>
      </c>
      <c r="R3525" t="s">
        <v>8319</v>
      </c>
      <c r="S3525" s="13">
        <f t="shared" si="222"/>
        <v>42638.958333333328</v>
      </c>
      <c r="T3525" s="13">
        <f t="shared" si="223"/>
        <v>42581.397546296299</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8">
        <f t="shared" si="220"/>
        <v>1.0156000000000001</v>
      </c>
      <c r="P3526">
        <f t="shared" si="221"/>
        <v>137.24</v>
      </c>
      <c r="Q3526" t="s">
        <v>8318</v>
      </c>
      <c r="R3526" t="s">
        <v>8319</v>
      </c>
      <c r="S3526" s="13">
        <f t="shared" si="222"/>
        <v>41895.166666666664</v>
      </c>
      <c r="T3526" s="13">
        <f t="shared" si="223"/>
        <v>41880.76357638889</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8">
        <f t="shared" si="220"/>
        <v>1.06</v>
      </c>
      <c r="P3527">
        <f t="shared" si="221"/>
        <v>75.709999999999994</v>
      </c>
      <c r="Q3527" t="s">
        <v>8318</v>
      </c>
      <c r="R3527" t="s">
        <v>8319</v>
      </c>
      <c r="S3527" s="13">
        <f t="shared" si="222"/>
        <v>42225.666666666672</v>
      </c>
      <c r="T3527" s="13">
        <f t="shared" si="223"/>
        <v>42214.6956712963</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8">
        <f t="shared" si="220"/>
        <v>1.02</v>
      </c>
      <c r="P3528">
        <f t="shared" si="221"/>
        <v>99</v>
      </c>
      <c r="Q3528" t="s">
        <v>8318</v>
      </c>
      <c r="R3528" t="s">
        <v>8319</v>
      </c>
      <c r="S3528" s="13">
        <f t="shared" si="222"/>
        <v>42488.249305555553</v>
      </c>
      <c r="T3528" s="13">
        <f t="shared" si="223"/>
        <v>42460.335312499999</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8">
        <f t="shared" si="220"/>
        <v>1.1691666666666667</v>
      </c>
      <c r="P3529">
        <f t="shared" si="221"/>
        <v>81.569999999999993</v>
      </c>
      <c r="Q3529" t="s">
        <v>8318</v>
      </c>
      <c r="R3529" t="s">
        <v>8319</v>
      </c>
      <c r="S3529" s="13">
        <f t="shared" si="222"/>
        <v>42196.165972222225</v>
      </c>
      <c r="T3529" s="13">
        <f t="shared" si="223"/>
        <v>42167.023206018523</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8">
        <f t="shared" si="220"/>
        <v>1.0115151515151515</v>
      </c>
      <c r="P3530">
        <f t="shared" si="221"/>
        <v>45.11</v>
      </c>
      <c r="Q3530" t="s">
        <v>8318</v>
      </c>
      <c r="R3530" t="s">
        <v>8319</v>
      </c>
      <c r="S3530" s="13">
        <f t="shared" si="222"/>
        <v>42753.50136574074</v>
      </c>
      <c r="T3530" s="13">
        <f t="shared" si="223"/>
        <v>42733.50136574074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8">
        <f t="shared" si="220"/>
        <v>1.32</v>
      </c>
      <c r="P3531">
        <f t="shared" si="221"/>
        <v>36.67</v>
      </c>
      <c r="Q3531" t="s">
        <v>8318</v>
      </c>
      <c r="R3531" t="s">
        <v>8319</v>
      </c>
      <c r="S3531" s="13">
        <f t="shared" si="222"/>
        <v>42198.041666666672</v>
      </c>
      <c r="T3531" s="13">
        <f t="shared" si="223"/>
        <v>42177.761782407411</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8">
        <f t="shared" si="220"/>
        <v>1</v>
      </c>
      <c r="P3532">
        <f t="shared" si="221"/>
        <v>125</v>
      </c>
      <c r="Q3532" t="s">
        <v>8318</v>
      </c>
      <c r="R3532" t="s">
        <v>8319</v>
      </c>
      <c r="S3532" s="13">
        <f t="shared" si="222"/>
        <v>42470.833333333328</v>
      </c>
      <c r="T3532" s="13">
        <f t="shared" si="223"/>
        <v>42442.623344907406</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8">
        <f t="shared" si="220"/>
        <v>1.28</v>
      </c>
      <c r="P3533">
        <f t="shared" si="221"/>
        <v>49.23</v>
      </c>
      <c r="Q3533" t="s">
        <v>8318</v>
      </c>
      <c r="R3533" t="s">
        <v>8319</v>
      </c>
      <c r="S3533" s="13">
        <f t="shared" si="222"/>
        <v>42551.654328703706</v>
      </c>
      <c r="T3533" s="13">
        <f t="shared" si="223"/>
        <v>42521.654328703706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8">
        <f t="shared" si="220"/>
        <v>1.1895833333333334</v>
      </c>
      <c r="P3534">
        <f t="shared" si="221"/>
        <v>42.3</v>
      </c>
      <c r="Q3534" t="s">
        <v>8318</v>
      </c>
      <c r="R3534" t="s">
        <v>8319</v>
      </c>
      <c r="S3534" s="13">
        <f t="shared" si="222"/>
        <v>41900.165972222225</v>
      </c>
      <c r="T3534" s="13">
        <f t="shared" si="223"/>
        <v>41884.599849537037</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8">
        <f t="shared" si="220"/>
        <v>1.262</v>
      </c>
      <c r="P3535">
        <f t="shared" si="221"/>
        <v>78.88</v>
      </c>
      <c r="Q3535" t="s">
        <v>8318</v>
      </c>
      <c r="R3535" t="s">
        <v>8319</v>
      </c>
      <c r="S3535" s="13">
        <f t="shared" si="222"/>
        <v>42319.802858796291</v>
      </c>
      <c r="T3535" s="13">
        <f t="shared" si="223"/>
        <v>42289.761192129634</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8">
        <f t="shared" si="220"/>
        <v>1.5620000000000001</v>
      </c>
      <c r="P3536">
        <f t="shared" si="221"/>
        <v>38.28</v>
      </c>
      <c r="Q3536" t="s">
        <v>8318</v>
      </c>
      <c r="R3536" t="s">
        <v>8319</v>
      </c>
      <c r="S3536" s="13">
        <f t="shared" si="222"/>
        <v>42278.6252662037</v>
      </c>
      <c r="T3536" s="13">
        <f t="shared" si="223"/>
        <v>42243.6252662037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8">
        <f t="shared" si="220"/>
        <v>1.0315000000000001</v>
      </c>
      <c r="P3537">
        <f t="shared" si="221"/>
        <v>44.85</v>
      </c>
      <c r="Q3537" t="s">
        <v>8318</v>
      </c>
      <c r="R3537" t="s">
        <v>8319</v>
      </c>
      <c r="S3537" s="13">
        <f t="shared" si="222"/>
        <v>42279.75</v>
      </c>
      <c r="T3537" s="13">
        <f t="shared" si="223"/>
        <v>42248.640162037031</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8">
        <f t="shared" si="220"/>
        <v>1.5333333333333334</v>
      </c>
      <c r="P3538">
        <f t="shared" si="221"/>
        <v>13.53</v>
      </c>
      <c r="Q3538" t="s">
        <v>8318</v>
      </c>
      <c r="R3538" t="s">
        <v>8319</v>
      </c>
      <c r="S3538" s="13">
        <f t="shared" si="222"/>
        <v>42358.499305555553</v>
      </c>
      <c r="T3538" s="13">
        <f t="shared" si="223"/>
        <v>42328.727141203708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8">
        <f t="shared" si="220"/>
        <v>1.8044444444444445</v>
      </c>
      <c r="P3539">
        <f t="shared" si="221"/>
        <v>43.5</v>
      </c>
      <c r="Q3539" t="s">
        <v>8318</v>
      </c>
      <c r="R3539" t="s">
        <v>8319</v>
      </c>
      <c r="S3539" s="13">
        <f t="shared" si="222"/>
        <v>41960.332638888889</v>
      </c>
      <c r="T3539" s="13">
        <f t="shared" si="223"/>
        <v>41923.354351851849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8">
        <f t="shared" si="220"/>
        <v>1.2845</v>
      </c>
      <c r="P3540">
        <f t="shared" si="221"/>
        <v>30.95</v>
      </c>
      <c r="Q3540" t="s">
        <v>8318</v>
      </c>
      <c r="R3540" t="s">
        <v>8319</v>
      </c>
      <c r="S3540" s="13">
        <f t="shared" si="222"/>
        <v>42599.420601851853</v>
      </c>
      <c r="T3540" s="13">
        <f t="shared" si="223"/>
        <v>42571.420601851853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8">
        <f t="shared" si="220"/>
        <v>1.1966666666666668</v>
      </c>
      <c r="P3541">
        <f t="shared" si="221"/>
        <v>55.23</v>
      </c>
      <c r="Q3541" t="s">
        <v>8318</v>
      </c>
      <c r="R3541" t="s">
        <v>8319</v>
      </c>
      <c r="S3541" s="13">
        <f t="shared" si="222"/>
        <v>42621.756041666667</v>
      </c>
      <c r="T3541" s="13">
        <f t="shared" si="223"/>
        <v>42600.756041666667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8">
        <f t="shared" si="220"/>
        <v>1.23</v>
      </c>
      <c r="P3542">
        <f t="shared" si="221"/>
        <v>46.13</v>
      </c>
      <c r="Q3542" t="s">
        <v>8318</v>
      </c>
      <c r="R3542" t="s">
        <v>8319</v>
      </c>
      <c r="S3542" s="13">
        <f t="shared" si="222"/>
        <v>42547.003368055557</v>
      </c>
      <c r="T3542" s="13">
        <f t="shared" si="223"/>
        <v>42517.003368055557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8">
        <f t="shared" si="220"/>
        <v>1.05</v>
      </c>
      <c r="P3543">
        <f t="shared" si="221"/>
        <v>39.380000000000003</v>
      </c>
      <c r="Q3543" t="s">
        <v>8318</v>
      </c>
      <c r="R3543" t="s">
        <v>8319</v>
      </c>
      <c r="S3543" s="13">
        <f t="shared" si="222"/>
        <v>42247.730034722219</v>
      </c>
      <c r="T3543" s="13">
        <f t="shared" si="223"/>
        <v>42222.730034722219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8">
        <f t="shared" si="220"/>
        <v>1.0223636363636364</v>
      </c>
      <c r="P3544">
        <f t="shared" si="221"/>
        <v>66.150000000000006</v>
      </c>
      <c r="Q3544" t="s">
        <v>8318</v>
      </c>
      <c r="R3544" t="s">
        <v>8319</v>
      </c>
      <c r="S3544" s="13">
        <f t="shared" si="222"/>
        <v>41889.599791666667</v>
      </c>
      <c r="T3544" s="13">
        <f t="shared" si="223"/>
        <v>41829.599791666667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8">
        <f t="shared" si="220"/>
        <v>1.0466666666666666</v>
      </c>
      <c r="P3545">
        <f t="shared" si="221"/>
        <v>54.14</v>
      </c>
      <c r="Q3545" t="s">
        <v>8318</v>
      </c>
      <c r="R3545" t="s">
        <v>8319</v>
      </c>
      <c r="S3545" s="13">
        <f t="shared" si="222"/>
        <v>42180.755312499998</v>
      </c>
      <c r="T3545" s="13">
        <f t="shared" si="223"/>
        <v>42150.755312499998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8">
        <f t="shared" si="220"/>
        <v>1</v>
      </c>
      <c r="P3546">
        <f t="shared" si="221"/>
        <v>104.17</v>
      </c>
      <c r="Q3546" t="s">
        <v>8318</v>
      </c>
      <c r="R3546" t="s">
        <v>8319</v>
      </c>
      <c r="S3546" s="13">
        <f t="shared" si="222"/>
        <v>42070.831678240742</v>
      </c>
      <c r="T3546" s="13">
        <f t="shared" si="223"/>
        <v>42040.831678240742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8">
        <f t="shared" si="220"/>
        <v>1.004</v>
      </c>
      <c r="P3547">
        <f t="shared" si="221"/>
        <v>31.38</v>
      </c>
      <c r="Q3547" t="s">
        <v>8318</v>
      </c>
      <c r="R3547" t="s">
        <v>8319</v>
      </c>
      <c r="S3547" s="13">
        <f t="shared" si="222"/>
        <v>42105.807395833333</v>
      </c>
      <c r="T3547" s="13">
        <f t="shared" si="223"/>
        <v>42075.807395833333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8">
        <f t="shared" si="220"/>
        <v>1.0227272727272727</v>
      </c>
      <c r="P3548">
        <f t="shared" si="221"/>
        <v>59.21</v>
      </c>
      <c r="Q3548" t="s">
        <v>8318</v>
      </c>
      <c r="R3548" t="s">
        <v>8319</v>
      </c>
      <c r="S3548" s="13">
        <f t="shared" si="222"/>
        <v>42095.165972222225</v>
      </c>
      <c r="T3548" s="13">
        <f t="shared" si="223"/>
        <v>42073.660694444443</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8">
        <f t="shared" si="220"/>
        <v>1.1440928571428572</v>
      </c>
      <c r="P3549">
        <f t="shared" si="221"/>
        <v>119.18</v>
      </c>
      <c r="Q3549" t="s">
        <v>8318</v>
      </c>
      <c r="R3549" t="s">
        <v>8319</v>
      </c>
      <c r="S3549" s="13">
        <f t="shared" si="222"/>
        <v>42504.165972222225</v>
      </c>
      <c r="T3549" s="13">
        <f t="shared" si="223"/>
        <v>42480.078715277778</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8">
        <f t="shared" si="220"/>
        <v>1.019047619047619</v>
      </c>
      <c r="P3550">
        <f t="shared" si="221"/>
        <v>164.62</v>
      </c>
      <c r="Q3550" t="s">
        <v>8318</v>
      </c>
      <c r="R3550" t="s">
        <v>8319</v>
      </c>
      <c r="S3550" s="13">
        <f t="shared" si="222"/>
        <v>42434.041666666672</v>
      </c>
      <c r="T3550" s="13">
        <f t="shared" si="223"/>
        <v>42411.942291666666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8">
        <f t="shared" si="220"/>
        <v>1.02</v>
      </c>
      <c r="P3551">
        <f t="shared" si="221"/>
        <v>24.29</v>
      </c>
      <c r="Q3551" t="s">
        <v>8318</v>
      </c>
      <c r="R3551" t="s">
        <v>8319</v>
      </c>
      <c r="S3551" s="13">
        <f t="shared" si="222"/>
        <v>42251.394363425927</v>
      </c>
      <c r="T3551" s="13">
        <f t="shared" si="223"/>
        <v>42223.394363425927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8">
        <f t="shared" si="220"/>
        <v>1.048</v>
      </c>
      <c r="P3552">
        <f t="shared" si="221"/>
        <v>40.94</v>
      </c>
      <c r="Q3552" t="s">
        <v>8318</v>
      </c>
      <c r="R3552" t="s">
        <v>8319</v>
      </c>
      <c r="S3552" s="13">
        <f t="shared" si="222"/>
        <v>42492.893495370372</v>
      </c>
      <c r="T3552" s="13">
        <f t="shared" si="223"/>
        <v>42462.893495370372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8">
        <f t="shared" si="220"/>
        <v>1.0183333333333333</v>
      </c>
      <c r="P3553">
        <f t="shared" si="221"/>
        <v>61.1</v>
      </c>
      <c r="Q3553" t="s">
        <v>8318</v>
      </c>
      <c r="R3553" t="s">
        <v>8319</v>
      </c>
      <c r="S3553" s="13">
        <f t="shared" si="222"/>
        <v>41781.921527777777</v>
      </c>
      <c r="T3553" s="13">
        <f t="shared" si="223"/>
        <v>41753.515856481477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8">
        <f t="shared" si="220"/>
        <v>1</v>
      </c>
      <c r="P3554">
        <f t="shared" si="221"/>
        <v>38.65</v>
      </c>
      <c r="Q3554" t="s">
        <v>8318</v>
      </c>
      <c r="R3554" t="s">
        <v>8319</v>
      </c>
      <c r="S3554" s="13">
        <f t="shared" si="222"/>
        <v>41818.587083333332</v>
      </c>
      <c r="T3554" s="13">
        <f t="shared" si="223"/>
        <v>41788.587083333332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8">
        <f t="shared" si="220"/>
        <v>1.0627272727272727</v>
      </c>
      <c r="P3555">
        <f t="shared" si="221"/>
        <v>56.2</v>
      </c>
      <c r="Q3555" t="s">
        <v>8318</v>
      </c>
      <c r="R3555" t="s">
        <v>8319</v>
      </c>
      <c r="S3555" s="13">
        <f t="shared" si="222"/>
        <v>42228</v>
      </c>
      <c r="T3555" s="13">
        <f t="shared" si="223"/>
        <v>42196.028703703705</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8">
        <f t="shared" si="220"/>
        <v>1.1342219999999998</v>
      </c>
      <c r="P3556">
        <f t="shared" si="221"/>
        <v>107</v>
      </c>
      <c r="Q3556" t="s">
        <v>8318</v>
      </c>
      <c r="R3556" t="s">
        <v>8319</v>
      </c>
      <c r="S3556" s="13">
        <f t="shared" si="222"/>
        <v>42046.708333333328</v>
      </c>
      <c r="T3556" s="13">
        <f t="shared" si="223"/>
        <v>42016.050451388888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8">
        <f t="shared" si="220"/>
        <v>1</v>
      </c>
      <c r="P3557">
        <f t="shared" si="221"/>
        <v>171.43</v>
      </c>
      <c r="Q3557" t="s">
        <v>8318</v>
      </c>
      <c r="R3557" t="s">
        <v>8319</v>
      </c>
      <c r="S3557" s="13">
        <f t="shared" si="222"/>
        <v>42691.483726851846</v>
      </c>
      <c r="T3557" s="13">
        <f t="shared" si="223"/>
        <v>42661.442060185189</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8">
        <f t="shared" si="220"/>
        <v>1.0045454545454546</v>
      </c>
      <c r="P3558">
        <f t="shared" si="221"/>
        <v>110.5</v>
      </c>
      <c r="Q3558" t="s">
        <v>8318</v>
      </c>
      <c r="R3558" t="s">
        <v>8319</v>
      </c>
      <c r="S3558" s="13">
        <f t="shared" si="222"/>
        <v>41868.649583333332</v>
      </c>
      <c r="T3558" s="13">
        <f t="shared" si="223"/>
        <v>41808.649583333332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8">
        <f t="shared" si="220"/>
        <v>1.0003599999999999</v>
      </c>
      <c r="P3559">
        <f t="shared" si="221"/>
        <v>179.28</v>
      </c>
      <c r="Q3559" t="s">
        <v>8318</v>
      </c>
      <c r="R3559" t="s">
        <v>8319</v>
      </c>
      <c r="S3559" s="13">
        <f t="shared" si="222"/>
        <v>41764.276747685188</v>
      </c>
      <c r="T3559" s="13">
        <f t="shared" si="223"/>
        <v>41730.276747685188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8">
        <f t="shared" si="220"/>
        <v>1.44</v>
      </c>
      <c r="P3560">
        <f t="shared" si="221"/>
        <v>22.91</v>
      </c>
      <c r="Q3560" t="s">
        <v>8318</v>
      </c>
      <c r="R3560" t="s">
        <v>8319</v>
      </c>
      <c r="S3560" s="13">
        <f t="shared" si="222"/>
        <v>42181.875</v>
      </c>
      <c r="T3560" s="13">
        <f t="shared" si="223"/>
        <v>42139.816840277781</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8">
        <f t="shared" si="220"/>
        <v>1.0349999999999999</v>
      </c>
      <c r="P3561">
        <f t="shared" si="221"/>
        <v>43.13</v>
      </c>
      <c r="Q3561" t="s">
        <v>8318</v>
      </c>
      <c r="R3561" t="s">
        <v>8319</v>
      </c>
      <c r="S3561" s="13">
        <f t="shared" si="222"/>
        <v>42216.373611111107</v>
      </c>
      <c r="T3561" s="13">
        <f t="shared" si="223"/>
        <v>42194.096157407403</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8">
        <f t="shared" si="220"/>
        <v>1.0843750000000001</v>
      </c>
      <c r="P3562">
        <f t="shared" si="221"/>
        <v>46.89</v>
      </c>
      <c r="Q3562" t="s">
        <v>8318</v>
      </c>
      <c r="R3562" t="s">
        <v>8319</v>
      </c>
      <c r="S3562" s="13">
        <f t="shared" si="222"/>
        <v>42151.114583333328</v>
      </c>
      <c r="T3562" s="13">
        <f t="shared" si="223"/>
        <v>42115.889652777783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8">
        <f t="shared" si="220"/>
        <v>1.024</v>
      </c>
      <c r="P3563">
        <f t="shared" si="221"/>
        <v>47.41</v>
      </c>
      <c r="Q3563" t="s">
        <v>8318</v>
      </c>
      <c r="R3563" t="s">
        <v>8319</v>
      </c>
      <c r="S3563" s="13">
        <f t="shared" si="222"/>
        <v>42221.774999999994</v>
      </c>
      <c r="T3563" s="13">
        <f t="shared" si="223"/>
        <v>42203.680300925931</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8">
        <f t="shared" si="220"/>
        <v>1.4888888888888889</v>
      </c>
      <c r="P3564">
        <f t="shared" si="221"/>
        <v>15.13</v>
      </c>
      <c r="Q3564" t="s">
        <v>8318</v>
      </c>
      <c r="R3564" t="s">
        <v>8319</v>
      </c>
      <c r="S3564" s="13">
        <f t="shared" si="222"/>
        <v>42442.916666666672</v>
      </c>
      <c r="T3564" s="13">
        <f t="shared" si="223"/>
        <v>42433.761886574073</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8">
        <f t="shared" si="220"/>
        <v>1.0549000000000002</v>
      </c>
      <c r="P3565">
        <f t="shared" si="221"/>
        <v>21.1</v>
      </c>
      <c r="Q3565" t="s">
        <v>8318</v>
      </c>
      <c r="R3565" t="s">
        <v>8319</v>
      </c>
      <c r="S3565" s="13">
        <f t="shared" si="222"/>
        <v>42583.791666666672</v>
      </c>
      <c r="T3565" s="13">
        <f t="shared" si="223"/>
        <v>42555.671944444446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8">
        <f t="shared" si="220"/>
        <v>1.0049999999999999</v>
      </c>
      <c r="P3566">
        <f t="shared" si="221"/>
        <v>59.12</v>
      </c>
      <c r="Q3566" t="s">
        <v>8318</v>
      </c>
      <c r="R3566" t="s">
        <v>8319</v>
      </c>
      <c r="S3566" s="13">
        <f t="shared" si="222"/>
        <v>42282.666666666672</v>
      </c>
      <c r="T3566" s="13">
        <f t="shared" si="223"/>
        <v>42236.623252314821</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8">
        <f t="shared" si="220"/>
        <v>1.3055555555555556</v>
      </c>
      <c r="P3567">
        <f t="shared" si="221"/>
        <v>97.92</v>
      </c>
      <c r="Q3567" t="s">
        <v>8318</v>
      </c>
      <c r="R3567" t="s">
        <v>8319</v>
      </c>
      <c r="S3567" s="13">
        <f t="shared" si="222"/>
        <v>42004.743148148147</v>
      </c>
      <c r="T3567" s="13">
        <f t="shared" si="223"/>
        <v>41974.743148148147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8">
        <f t="shared" si="220"/>
        <v>1.0475000000000001</v>
      </c>
      <c r="P3568">
        <f t="shared" si="221"/>
        <v>55.13</v>
      </c>
      <c r="Q3568" t="s">
        <v>8318</v>
      </c>
      <c r="R3568" t="s">
        <v>8319</v>
      </c>
      <c r="S3568" s="13">
        <f t="shared" si="222"/>
        <v>42027.507905092592</v>
      </c>
      <c r="T3568" s="13">
        <f t="shared" si="223"/>
        <v>41997.507905092592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8">
        <f t="shared" si="220"/>
        <v>1.0880000000000001</v>
      </c>
      <c r="P3569">
        <f t="shared" si="221"/>
        <v>26.54</v>
      </c>
      <c r="Q3569" t="s">
        <v>8318</v>
      </c>
      <c r="R3569" t="s">
        <v>8319</v>
      </c>
      <c r="S3569" s="13">
        <f t="shared" si="222"/>
        <v>42165.810694444444</v>
      </c>
      <c r="T3569" s="13">
        <f t="shared" si="223"/>
        <v>42135.810694444444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8">
        <f t="shared" si="220"/>
        <v>1.1100000000000001</v>
      </c>
      <c r="P3570">
        <f t="shared" si="221"/>
        <v>58.42</v>
      </c>
      <c r="Q3570" t="s">
        <v>8318</v>
      </c>
      <c r="R3570" t="s">
        <v>8319</v>
      </c>
      <c r="S3570" s="13">
        <f t="shared" si="222"/>
        <v>41899.740671296298</v>
      </c>
      <c r="T3570" s="13">
        <f t="shared" si="223"/>
        <v>41869.740671296298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8">
        <f t="shared" si="220"/>
        <v>1.0047999999999999</v>
      </c>
      <c r="P3571">
        <f t="shared" si="221"/>
        <v>122.54</v>
      </c>
      <c r="Q3571" t="s">
        <v>8318</v>
      </c>
      <c r="R3571" t="s">
        <v>8319</v>
      </c>
      <c r="S3571" s="13">
        <f t="shared" si="222"/>
        <v>42012.688611111109</v>
      </c>
      <c r="T3571" s="13">
        <f t="shared" si="223"/>
        <v>41982.688611111109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8">
        <f t="shared" si="220"/>
        <v>1.1435</v>
      </c>
      <c r="P3572">
        <f t="shared" si="221"/>
        <v>87.96</v>
      </c>
      <c r="Q3572" t="s">
        <v>8318</v>
      </c>
      <c r="R3572" t="s">
        <v>8319</v>
      </c>
      <c r="S3572" s="13">
        <f t="shared" si="222"/>
        <v>42004.291666666672</v>
      </c>
      <c r="T3572" s="13">
        <f t="shared" si="223"/>
        <v>41976.331979166673</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8">
        <f t="shared" si="220"/>
        <v>1.2206666666666666</v>
      </c>
      <c r="P3573">
        <f t="shared" si="221"/>
        <v>73.239999999999995</v>
      </c>
      <c r="Q3573" t="s">
        <v>8318</v>
      </c>
      <c r="R3573" t="s">
        <v>8319</v>
      </c>
      <c r="S3573" s="13">
        <f t="shared" si="222"/>
        <v>41942.858946759261</v>
      </c>
      <c r="T3573" s="13">
        <f t="shared" si="223"/>
        <v>41912.858946759261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8">
        <f t="shared" si="220"/>
        <v>1</v>
      </c>
      <c r="P3574">
        <f t="shared" si="221"/>
        <v>55.56</v>
      </c>
      <c r="Q3574" t="s">
        <v>8318</v>
      </c>
      <c r="R3574" t="s">
        <v>8319</v>
      </c>
      <c r="S3574" s="13">
        <f t="shared" si="222"/>
        <v>42176.570393518516</v>
      </c>
      <c r="T3574" s="13">
        <f t="shared" si="223"/>
        <v>42146.570393518516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8">
        <f t="shared" si="220"/>
        <v>1.028</v>
      </c>
      <c r="P3575">
        <f t="shared" si="221"/>
        <v>39.54</v>
      </c>
      <c r="Q3575" t="s">
        <v>8318</v>
      </c>
      <c r="R3575" t="s">
        <v>8319</v>
      </c>
      <c r="S3575" s="13">
        <f t="shared" si="222"/>
        <v>41951.417199074072</v>
      </c>
      <c r="T3575" s="13">
        <f t="shared" si="223"/>
        <v>41921.375532407408</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8">
        <f t="shared" si="220"/>
        <v>1.0612068965517241</v>
      </c>
      <c r="P3576">
        <f t="shared" si="221"/>
        <v>136.78</v>
      </c>
      <c r="Q3576" t="s">
        <v>8318</v>
      </c>
      <c r="R3576" t="s">
        <v>8319</v>
      </c>
      <c r="S3576" s="13">
        <f t="shared" si="222"/>
        <v>41956.984351851846</v>
      </c>
      <c r="T3576" s="13">
        <f t="shared" si="223"/>
        <v>41926.942685185182</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8">
        <f t="shared" si="220"/>
        <v>1.0133000000000001</v>
      </c>
      <c r="P3577">
        <f t="shared" si="221"/>
        <v>99.34</v>
      </c>
      <c r="Q3577" t="s">
        <v>8318</v>
      </c>
      <c r="R3577" t="s">
        <v>8319</v>
      </c>
      <c r="S3577" s="13">
        <f t="shared" si="222"/>
        <v>42593.165972222225</v>
      </c>
      <c r="T3577" s="13">
        <f t="shared" si="223"/>
        <v>42561.783877314811</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8">
        <f t="shared" si="220"/>
        <v>1</v>
      </c>
      <c r="P3578">
        <f t="shared" si="221"/>
        <v>20</v>
      </c>
      <c r="Q3578" t="s">
        <v>8318</v>
      </c>
      <c r="R3578" t="s">
        <v>8319</v>
      </c>
      <c r="S3578" s="13">
        <f t="shared" si="222"/>
        <v>42709.590902777782</v>
      </c>
      <c r="T3578" s="13">
        <f t="shared" si="223"/>
        <v>42649.54923611111</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8">
        <f t="shared" si="220"/>
        <v>1.3</v>
      </c>
      <c r="P3579">
        <f t="shared" si="221"/>
        <v>28.89</v>
      </c>
      <c r="Q3579" t="s">
        <v>8318</v>
      </c>
      <c r="R3579" t="s">
        <v>8319</v>
      </c>
      <c r="S3579" s="13">
        <f t="shared" si="222"/>
        <v>42120.26944444445</v>
      </c>
      <c r="T3579" s="13">
        <f t="shared" si="223"/>
        <v>42093.786840277782</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8">
        <f t="shared" si="220"/>
        <v>1.0001333333333333</v>
      </c>
      <c r="P3580">
        <f t="shared" si="221"/>
        <v>40.549999999999997</v>
      </c>
      <c r="Q3580" t="s">
        <v>8318</v>
      </c>
      <c r="R3580" t="s">
        <v>8319</v>
      </c>
      <c r="S3580" s="13">
        <f t="shared" si="222"/>
        <v>42490.733530092592</v>
      </c>
      <c r="T3580" s="13">
        <f t="shared" si="223"/>
        <v>42460.733530092592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8">
        <f t="shared" si="220"/>
        <v>1</v>
      </c>
      <c r="P3581">
        <f t="shared" si="221"/>
        <v>35.71</v>
      </c>
      <c r="Q3581" t="s">
        <v>8318</v>
      </c>
      <c r="R3581" t="s">
        <v>8319</v>
      </c>
      <c r="S3581" s="13">
        <f t="shared" si="222"/>
        <v>42460.720555555556</v>
      </c>
      <c r="T3581" s="13">
        <f t="shared" si="223"/>
        <v>42430.762222222227</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8">
        <f t="shared" si="220"/>
        <v>1.1388888888888888</v>
      </c>
      <c r="P3582">
        <f t="shared" si="221"/>
        <v>37.96</v>
      </c>
      <c r="Q3582" t="s">
        <v>8318</v>
      </c>
      <c r="R3582" t="s">
        <v>8319</v>
      </c>
      <c r="S3582" s="13">
        <f t="shared" si="222"/>
        <v>42064.207638888889</v>
      </c>
      <c r="T3582" s="13">
        <f t="shared" si="223"/>
        <v>42026.176180555558</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8">
        <f t="shared" si="220"/>
        <v>1</v>
      </c>
      <c r="P3583">
        <f t="shared" si="221"/>
        <v>33.33</v>
      </c>
      <c r="Q3583" t="s">
        <v>8318</v>
      </c>
      <c r="R3583" t="s">
        <v>8319</v>
      </c>
      <c r="S3583" s="13">
        <f t="shared" si="222"/>
        <v>41850.471180555556</v>
      </c>
      <c r="T3583" s="13">
        <f t="shared" si="223"/>
        <v>41836.471180555556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8">
        <f t="shared" si="220"/>
        <v>2.87</v>
      </c>
      <c r="P3584">
        <f t="shared" si="221"/>
        <v>58.57</v>
      </c>
      <c r="Q3584" t="s">
        <v>8318</v>
      </c>
      <c r="R3584" t="s">
        <v>8319</v>
      </c>
      <c r="S3584" s="13">
        <f t="shared" si="222"/>
        <v>42465.095856481479</v>
      </c>
      <c r="T3584" s="13">
        <f t="shared" si="223"/>
        <v>42451.095856481479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8">
        <f t="shared" si="220"/>
        <v>1.085</v>
      </c>
      <c r="P3585">
        <f t="shared" si="221"/>
        <v>135.63</v>
      </c>
      <c r="Q3585" t="s">
        <v>8318</v>
      </c>
      <c r="R3585" t="s">
        <v>8319</v>
      </c>
      <c r="S3585" s="13">
        <f t="shared" si="222"/>
        <v>42478.384317129632</v>
      </c>
      <c r="T3585" s="13">
        <f t="shared" si="223"/>
        <v>42418.425983796296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8">
        <f t="shared" si="220"/>
        <v>1.155</v>
      </c>
      <c r="P3586">
        <f t="shared" si="221"/>
        <v>30.94</v>
      </c>
      <c r="Q3586" t="s">
        <v>8318</v>
      </c>
      <c r="R3586" t="s">
        <v>8319</v>
      </c>
      <c r="S3586" s="13">
        <f t="shared" si="222"/>
        <v>42198.316481481481</v>
      </c>
      <c r="T3586" s="13">
        <f t="shared" si="223"/>
        <v>42168.316481481481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8">
        <f t="shared" ref="O3587:O3650" si="224">E3587/D3587</f>
        <v>1.1911764705882353</v>
      </c>
      <c r="P3587">
        <f t="shared" ref="P3587:P3650" si="225">ROUND((E3587/L3587),2)</f>
        <v>176.09</v>
      </c>
      <c r="Q3587" t="s">
        <v>8318</v>
      </c>
      <c r="R3587" t="s">
        <v>8319</v>
      </c>
      <c r="S3587" s="13">
        <f t="shared" ref="S3587:S3650" si="226">(((I3587/60)/60)/24)+DATE(1970,1,1)</f>
        <v>41994.716319444444</v>
      </c>
      <c r="T3587" s="13">
        <f t="shared" ref="T3587:T3650" si="227">(((J3587/60)/60)/24)+DATE(1970,1,1)</f>
        <v>41964.716319444444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8">
        <f t="shared" si="224"/>
        <v>1.0942666666666667</v>
      </c>
      <c r="P3588">
        <f t="shared" si="225"/>
        <v>151.97999999999999</v>
      </c>
      <c r="Q3588" t="s">
        <v>8318</v>
      </c>
      <c r="R3588" t="s">
        <v>8319</v>
      </c>
      <c r="S3588" s="13">
        <f t="shared" si="226"/>
        <v>42636.697569444441</v>
      </c>
      <c r="T3588" s="13">
        <f t="shared" si="227"/>
        <v>42576.697569444441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8">
        <f t="shared" si="224"/>
        <v>1.266</v>
      </c>
      <c r="P3589">
        <f t="shared" si="225"/>
        <v>22.61</v>
      </c>
      <c r="Q3589" t="s">
        <v>8318</v>
      </c>
      <c r="R3589" t="s">
        <v>8319</v>
      </c>
      <c r="S3589" s="13">
        <f t="shared" si="226"/>
        <v>42548.791666666672</v>
      </c>
      <c r="T3589" s="13">
        <f t="shared" si="227"/>
        <v>42503.539976851855</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8">
        <f t="shared" si="224"/>
        <v>1.0049999999999999</v>
      </c>
      <c r="P3590">
        <f t="shared" si="225"/>
        <v>18.27</v>
      </c>
      <c r="Q3590" t="s">
        <v>8318</v>
      </c>
      <c r="R3590" t="s">
        <v>8319</v>
      </c>
      <c r="S3590" s="13">
        <f t="shared" si="226"/>
        <v>42123.958333333328</v>
      </c>
      <c r="T3590" s="13">
        <f t="shared" si="227"/>
        <v>42101.828819444447</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8">
        <f t="shared" si="224"/>
        <v>1.2749999999999999</v>
      </c>
      <c r="P3591">
        <f t="shared" si="225"/>
        <v>82.26</v>
      </c>
      <c r="Q3591" t="s">
        <v>8318</v>
      </c>
      <c r="R3591" t="s">
        <v>8319</v>
      </c>
      <c r="S3591" s="13">
        <f t="shared" si="226"/>
        <v>42150.647534722222</v>
      </c>
      <c r="T3591" s="13">
        <f t="shared" si="227"/>
        <v>42125.647534722222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8">
        <f t="shared" si="224"/>
        <v>1.0005999999999999</v>
      </c>
      <c r="P3592">
        <f t="shared" si="225"/>
        <v>68.53</v>
      </c>
      <c r="Q3592" t="s">
        <v>8318</v>
      </c>
      <c r="R3592" t="s">
        <v>8319</v>
      </c>
      <c r="S3592" s="13">
        <f t="shared" si="226"/>
        <v>41932.333726851852</v>
      </c>
      <c r="T3592" s="13">
        <f t="shared" si="227"/>
        <v>41902.333726851852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8">
        <f t="shared" si="224"/>
        <v>1.75</v>
      </c>
      <c r="P3593">
        <f t="shared" si="225"/>
        <v>68.06</v>
      </c>
      <c r="Q3593" t="s">
        <v>8318</v>
      </c>
      <c r="R3593" t="s">
        <v>8319</v>
      </c>
      <c r="S3593" s="13">
        <f t="shared" si="226"/>
        <v>42028.207638888889</v>
      </c>
      <c r="T3593" s="13">
        <f t="shared" si="227"/>
        <v>42003.948425925926</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8">
        <f t="shared" si="224"/>
        <v>1.2725</v>
      </c>
      <c r="P3594">
        <f t="shared" si="225"/>
        <v>72.709999999999994</v>
      </c>
      <c r="Q3594" t="s">
        <v>8318</v>
      </c>
      <c r="R3594" t="s">
        <v>8319</v>
      </c>
      <c r="S3594" s="13">
        <f t="shared" si="226"/>
        <v>42046.207638888889</v>
      </c>
      <c r="T3594" s="13">
        <f t="shared" si="227"/>
        <v>41988.829942129625</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8">
        <f t="shared" si="224"/>
        <v>1.1063333333333334</v>
      </c>
      <c r="P3595">
        <f t="shared" si="225"/>
        <v>77.19</v>
      </c>
      <c r="Q3595" t="s">
        <v>8318</v>
      </c>
      <c r="R3595" t="s">
        <v>8319</v>
      </c>
      <c r="S3595" s="13">
        <f t="shared" si="226"/>
        <v>42009.851388888885</v>
      </c>
      <c r="T3595" s="13">
        <f t="shared" si="227"/>
        <v>41974.898599537039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8">
        <f t="shared" si="224"/>
        <v>1.2593749999999999</v>
      </c>
      <c r="P3596">
        <f t="shared" si="225"/>
        <v>55.97</v>
      </c>
      <c r="Q3596" t="s">
        <v>8318</v>
      </c>
      <c r="R3596" t="s">
        <v>8319</v>
      </c>
      <c r="S3596" s="13">
        <f t="shared" si="226"/>
        <v>42617.066921296297</v>
      </c>
      <c r="T3596" s="13">
        <f t="shared" si="227"/>
        <v>42592.066921296297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8">
        <f t="shared" si="224"/>
        <v>1.1850000000000001</v>
      </c>
      <c r="P3597">
        <f t="shared" si="225"/>
        <v>49.69</v>
      </c>
      <c r="Q3597" t="s">
        <v>8318</v>
      </c>
      <c r="R3597" t="s">
        <v>8319</v>
      </c>
      <c r="S3597" s="13">
        <f t="shared" si="226"/>
        <v>42076.290972222225</v>
      </c>
      <c r="T3597" s="13">
        <f t="shared" si="227"/>
        <v>42050.008368055554</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8">
        <f t="shared" si="224"/>
        <v>1.0772727272727274</v>
      </c>
      <c r="P3598">
        <f t="shared" si="225"/>
        <v>79</v>
      </c>
      <c r="Q3598" t="s">
        <v>8318</v>
      </c>
      <c r="R3598" t="s">
        <v>8319</v>
      </c>
      <c r="S3598" s="13">
        <f t="shared" si="226"/>
        <v>41877.715069444443</v>
      </c>
      <c r="T3598" s="13">
        <f t="shared" si="227"/>
        <v>41856.715069444443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8">
        <f t="shared" si="224"/>
        <v>1.026</v>
      </c>
      <c r="P3599">
        <f t="shared" si="225"/>
        <v>77.73</v>
      </c>
      <c r="Q3599" t="s">
        <v>8318</v>
      </c>
      <c r="R3599" t="s">
        <v>8319</v>
      </c>
      <c r="S3599" s="13">
        <f t="shared" si="226"/>
        <v>42432.249305555553</v>
      </c>
      <c r="T3599" s="13">
        <f t="shared" si="227"/>
        <v>42417.585532407407</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8">
        <f t="shared" si="224"/>
        <v>1.101</v>
      </c>
      <c r="P3600">
        <f t="shared" si="225"/>
        <v>40.78</v>
      </c>
      <c r="Q3600" t="s">
        <v>8318</v>
      </c>
      <c r="R3600" t="s">
        <v>8319</v>
      </c>
      <c r="S3600" s="13">
        <f t="shared" si="226"/>
        <v>41885.207638888889</v>
      </c>
      <c r="T3600" s="13">
        <f t="shared" si="227"/>
        <v>41866.79886574074</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8">
        <f t="shared" si="224"/>
        <v>2.02</v>
      </c>
      <c r="P3601">
        <f t="shared" si="225"/>
        <v>59.41</v>
      </c>
      <c r="Q3601" t="s">
        <v>8318</v>
      </c>
      <c r="R3601" t="s">
        <v>8319</v>
      </c>
      <c r="S3601" s="13">
        <f t="shared" si="226"/>
        <v>42246</v>
      </c>
      <c r="T3601" s="13">
        <f t="shared" si="227"/>
        <v>42220.79487268519</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8">
        <f t="shared" si="224"/>
        <v>1.3</v>
      </c>
      <c r="P3602">
        <f t="shared" si="225"/>
        <v>3.25</v>
      </c>
      <c r="Q3602" t="s">
        <v>8318</v>
      </c>
      <c r="R3602" t="s">
        <v>8319</v>
      </c>
      <c r="S3602" s="13">
        <f t="shared" si="226"/>
        <v>42656.849120370374</v>
      </c>
      <c r="T3602" s="13">
        <f t="shared" si="227"/>
        <v>42628.849120370374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8">
        <f t="shared" si="224"/>
        <v>1.0435000000000001</v>
      </c>
      <c r="P3603">
        <f t="shared" si="225"/>
        <v>39.380000000000003</v>
      </c>
      <c r="Q3603" t="s">
        <v>8318</v>
      </c>
      <c r="R3603" t="s">
        <v>8319</v>
      </c>
      <c r="S3603" s="13">
        <f t="shared" si="226"/>
        <v>42020.99863425926</v>
      </c>
      <c r="T3603" s="13">
        <f t="shared" si="227"/>
        <v>41990.99863425926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8">
        <f t="shared" si="224"/>
        <v>1.0004999999999999</v>
      </c>
      <c r="P3604">
        <f t="shared" si="225"/>
        <v>81.67</v>
      </c>
      <c r="Q3604" t="s">
        <v>8318</v>
      </c>
      <c r="R3604" t="s">
        <v>8319</v>
      </c>
      <c r="S3604" s="13">
        <f t="shared" si="226"/>
        <v>42507.894432870366</v>
      </c>
      <c r="T3604" s="13">
        <f t="shared" si="227"/>
        <v>42447.894432870366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8">
        <f t="shared" si="224"/>
        <v>1.7066666666666668</v>
      </c>
      <c r="P3605">
        <f t="shared" si="225"/>
        <v>44.91</v>
      </c>
      <c r="Q3605" t="s">
        <v>8318</v>
      </c>
      <c r="R3605" t="s">
        <v>8319</v>
      </c>
      <c r="S3605" s="13">
        <f t="shared" si="226"/>
        <v>42313.906018518523</v>
      </c>
      <c r="T3605" s="13">
        <f t="shared" si="227"/>
        <v>42283.864351851851</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8">
        <f t="shared" si="224"/>
        <v>1.1283333333333334</v>
      </c>
      <c r="P3606">
        <f t="shared" si="225"/>
        <v>49.06</v>
      </c>
      <c r="Q3606" t="s">
        <v>8318</v>
      </c>
      <c r="R3606" t="s">
        <v>8319</v>
      </c>
      <c r="S3606" s="13">
        <f t="shared" si="226"/>
        <v>42489.290972222225</v>
      </c>
      <c r="T3606" s="13">
        <f t="shared" si="227"/>
        <v>42483.015694444446</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8">
        <f t="shared" si="224"/>
        <v>1.84</v>
      </c>
      <c r="P3607">
        <f t="shared" si="225"/>
        <v>30.67</v>
      </c>
      <c r="Q3607" t="s">
        <v>8318</v>
      </c>
      <c r="R3607" t="s">
        <v>8319</v>
      </c>
      <c r="S3607" s="13">
        <f t="shared" si="226"/>
        <v>42413.793124999997</v>
      </c>
      <c r="T3607" s="13">
        <f t="shared" si="227"/>
        <v>42383.793124999997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8">
        <f t="shared" si="224"/>
        <v>1.3026666666666666</v>
      </c>
      <c r="P3608">
        <f t="shared" si="225"/>
        <v>61.06</v>
      </c>
      <c r="Q3608" t="s">
        <v>8318</v>
      </c>
      <c r="R3608" t="s">
        <v>8319</v>
      </c>
      <c r="S3608" s="13">
        <f t="shared" si="226"/>
        <v>42596.604826388888</v>
      </c>
      <c r="T3608" s="13">
        <f t="shared" si="227"/>
        <v>42566.604826388888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8">
        <f t="shared" si="224"/>
        <v>1.0545454545454545</v>
      </c>
      <c r="P3609">
        <f t="shared" si="225"/>
        <v>29</v>
      </c>
      <c r="Q3609" t="s">
        <v>8318</v>
      </c>
      <c r="R3609" t="s">
        <v>8319</v>
      </c>
      <c r="S3609" s="13">
        <f t="shared" si="226"/>
        <v>42353</v>
      </c>
      <c r="T3609" s="13">
        <f t="shared" si="227"/>
        <v>42338.963912037041</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8">
        <f t="shared" si="224"/>
        <v>1</v>
      </c>
      <c r="P3610">
        <f t="shared" si="225"/>
        <v>29.63</v>
      </c>
      <c r="Q3610" t="s">
        <v>8318</v>
      </c>
      <c r="R3610" t="s">
        <v>8319</v>
      </c>
      <c r="S3610" s="13">
        <f t="shared" si="226"/>
        <v>42538.583333333328</v>
      </c>
      <c r="T3610" s="13">
        <f t="shared" si="227"/>
        <v>42506.709375000006</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8">
        <f t="shared" si="224"/>
        <v>1.5331632653061225</v>
      </c>
      <c r="P3611">
        <f t="shared" si="225"/>
        <v>143.1</v>
      </c>
      <c r="Q3611" t="s">
        <v>8318</v>
      </c>
      <c r="R3611" t="s">
        <v>8319</v>
      </c>
      <c r="S3611" s="13">
        <f t="shared" si="226"/>
        <v>42459.950057870374</v>
      </c>
      <c r="T3611" s="13">
        <f t="shared" si="227"/>
        <v>42429.991724537031</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8">
        <f t="shared" si="224"/>
        <v>1.623</v>
      </c>
      <c r="P3612">
        <f t="shared" si="225"/>
        <v>52.35</v>
      </c>
      <c r="Q3612" t="s">
        <v>8318</v>
      </c>
      <c r="R3612" t="s">
        <v>8319</v>
      </c>
      <c r="S3612" s="13">
        <f t="shared" si="226"/>
        <v>42233.432129629626</v>
      </c>
      <c r="T3612" s="13">
        <f t="shared" si="227"/>
        <v>42203.432129629626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8">
        <f t="shared" si="224"/>
        <v>1.36</v>
      </c>
      <c r="P3613">
        <f t="shared" si="225"/>
        <v>66.67</v>
      </c>
      <c r="Q3613" t="s">
        <v>8318</v>
      </c>
      <c r="R3613" t="s">
        <v>8319</v>
      </c>
      <c r="S3613" s="13">
        <f t="shared" si="226"/>
        <v>42102.370381944449</v>
      </c>
      <c r="T3613" s="13">
        <f t="shared" si="227"/>
        <v>42072.370381944449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8">
        <f t="shared" si="224"/>
        <v>1.444</v>
      </c>
      <c r="P3614">
        <f t="shared" si="225"/>
        <v>126.67</v>
      </c>
      <c r="Q3614" t="s">
        <v>8318</v>
      </c>
      <c r="R3614" t="s">
        <v>8319</v>
      </c>
      <c r="S3614" s="13">
        <f t="shared" si="226"/>
        <v>41799.726979166669</v>
      </c>
      <c r="T3614" s="13">
        <f t="shared" si="227"/>
        <v>41789.726979166669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8">
        <f t="shared" si="224"/>
        <v>1</v>
      </c>
      <c r="P3615">
        <f t="shared" si="225"/>
        <v>62.5</v>
      </c>
      <c r="Q3615" t="s">
        <v>8318</v>
      </c>
      <c r="R3615" t="s">
        <v>8319</v>
      </c>
      <c r="S3615" s="13">
        <f t="shared" si="226"/>
        <v>41818.58997685185</v>
      </c>
      <c r="T3615" s="13">
        <f t="shared" si="227"/>
        <v>41788.58997685185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8">
        <f t="shared" si="224"/>
        <v>1.008</v>
      </c>
      <c r="P3616">
        <f t="shared" si="225"/>
        <v>35.49</v>
      </c>
      <c r="Q3616" t="s">
        <v>8318</v>
      </c>
      <c r="R3616" t="s">
        <v>8319</v>
      </c>
      <c r="S3616" s="13">
        <f t="shared" si="226"/>
        <v>42174.041851851856</v>
      </c>
      <c r="T3616" s="13">
        <f t="shared" si="227"/>
        <v>42144.041851851856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8">
        <f t="shared" si="224"/>
        <v>1.0680000000000001</v>
      </c>
      <c r="P3617">
        <f t="shared" si="225"/>
        <v>37.08</v>
      </c>
      <c r="Q3617" t="s">
        <v>8318</v>
      </c>
      <c r="R3617" t="s">
        <v>8319</v>
      </c>
      <c r="S3617" s="13">
        <f t="shared" si="226"/>
        <v>42348.593703703707</v>
      </c>
      <c r="T3617" s="13">
        <f t="shared" si="227"/>
        <v>42318.593703703707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8">
        <f t="shared" si="224"/>
        <v>1.248</v>
      </c>
      <c r="P3618">
        <f t="shared" si="225"/>
        <v>69.33</v>
      </c>
      <c r="Q3618" t="s">
        <v>8318</v>
      </c>
      <c r="R3618" t="s">
        <v>8319</v>
      </c>
      <c r="S3618" s="13">
        <f t="shared" si="226"/>
        <v>42082.908148148148</v>
      </c>
      <c r="T3618" s="13">
        <f t="shared" si="227"/>
        <v>42052.949814814812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8">
        <f t="shared" si="224"/>
        <v>1.1891891891891893</v>
      </c>
      <c r="P3619">
        <f t="shared" si="225"/>
        <v>17.25</v>
      </c>
      <c r="Q3619" t="s">
        <v>8318</v>
      </c>
      <c r="R3619" t="s">
        <v>8319</v>
      </c>
      <c r="S3619" s="13">
        <f t="shared" si="226"/>
        <v>42794</v>
      </c>
      <c r="T3619" s="13">
        <f t="shared" si="227"/>
        <v>42779.610289351855</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8">
        <f t="shared" si="224"/>
        <v>1.01</v>
      </c>
      <c r="P3620">
        <f t="shared" si="225"/>
        <v>36.07</v>
      </c>
      <c r="Q3620" t="s">
        <v>8318</v>
      </c>
      <c r="R3620" t="s">
        <v>8319</v>
      </c>
      <c r="S3620" s="13">
        <f t="shared" si="226"/>
        <v>42158.627893518518</v>
      </c>
      <c r="T3620" s="13">
        <f t="shared" si="227"/>
        <v>42128.627893518518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8">
        <f t="shared" si="224"/>
        <v>1.1299999999999999</v>
      </c>
      <c r="P3621">
        <f t="shared" si="225"/>
        <v>66.47</v>
      </c>
      <c r="Q3621" t="s">
        <v>8318</v>
      </c>
      <c r="R3621" t="s">
        <v>8319</v>
      </c>
      <c r="S3621" s="13">
        <f t="shared" si="226"/>
        <v>42693.916666666672</v>
      </c>
      <c r="T3621" s="13">
        <f t="shared" si="227"/>
        <v>42661.132245370376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8">
        <f t="shared" si="224"/>
        <v>1.0519047619047619</v>
      </c>
      <c r="P3622">
        <f t="shared" si="225"/>
        <v>56.07</v>
      </c>
      <c r="Q3622" t="s">
        <v>8318</v>
      </c>
      <c r="R3622" t="s">
        <v>8319</v>
      </c>
      <c r="S3622" s="13">
        <f t="shared" si="226"/>
        <v>42068.166666666672</v>
      </c>
      <c r="T3622" s="13">
        <f t="shared" si="227"/>
        <v>42037.938206018516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8">
        <f t="shared" si="224"/>
        <v>1.0973333333333333</v>
      </c>
      <c r="P3623">
        <f t="shared" si="225"/>
        <v>47.03</v>
      </c>
      <c r="Q3623" t="s">
        <v>8318</v>
      </c>
      <c r="R3623" t="s">
        <v>8319</v>
      </c>
      <c r="S3623" s="13">
        <f t="shared" si="226"/>
        <v>42643.875</v>
      </c>
      <c r="T3623" s="13">
        <f t="shared" si="227"/>
        <v>42619.935694444444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8">
        <f t="shared" si="224"/>
        <v>1.00099</v>
      </c>
      <c r="P3624">
        <f t="shared" si="225"/>
        <v>47.67</v>
      </c>
      <c r="Q3624" t="s">
        <v>8318</v>
      </c>
      <c r="R3624" t="s">
        <v>8319</v>
      </c>
      <c r="S3624" s="13">
        <f t="shared" si="226"/>
        <v>41910.140972222223</v>
      </c>
      <c r="T3624" s="13">
        <f t="shared" si="227"/>
        <v>41877.221886574072</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8">
        <f t="shared" si="224"/>
        <v>1.2</v>
      </c>
      <c r="P3625">
        <f t="shared" si="225"/>
        <v>88.24</v>
      </c>
      <c r="Q3625" t="s">
        <v>8318</v>
      </c>
      <c r="R3625" t="s">
        <v>8319</v>
      </c>
      <c r="S3625" s="13">
        <f t="shared" si="226"/>
        <v>41846.291666666664</v>
      </c>
      <c r="T3625" s="13">
        <f t="shared" si="227"/>
        <v>41828.736921296295</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8">
        <f t="shared" si="224"/>
        <v>1.0493333333333332</v>
      </c>
      <c r="P3626">
        <f t="shared" si="225"/>
        <v>80.72</v>
      </c>
      <c r="Q3626" t="s">
        <v>8318</v>
      </c>
      <c r="R3626" t="s">
        <v>8319</v>
      </c>
      <c r="S3626" s="13">
        <f t="shared" si="226"/>
        <v>42605.774189814809</v>
      </c>
      <c r="T3626" s="13">
        <f t="shared" si="227"/>
        <v>42545.774189814809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8">
        <f t="shared" si="224"/>
        <v>1.0266666666666666</v>
      </c>
      <c r="P3627">
        <f t="shared" si="225"/>
        <v>39.49</v>
      </c>
      <c r="Q3627" t="s">
        <v>8318</v>
      </c>
      <c r="R3627" t="s">
        <v>8319</v>
      </c>
      <c r="S3627" s="13">
        <f t="shared" si="226"/>
        <v>42187.652511574073</v>
      </c>
      <c r="T3627" s="13">
        <f t="shared" si="227"/>
        <v>42157.652511574073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8">
        <f t="shared" si="224"/>
        <v>1.0182500000000001</v>
      </c>
      <c r="P3628">
        <f t="shared" si="225"/>
        <v>84.85</v>
      </c>
      <c r="Q3628" t="s">
        <v>8318</v>
      </c>
      <c r="R3628" t="s">
        <v>8319</v>
      </c>
      <c r="S3628" s="13">
        <f t="shared" si="226"/>
        <v>41867.667326388888</v>
      </c>
      <c r="T3628" s="13">
        <f t="shared" si="227"/>
        <v>41846.667326388888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8">
        <f t="shared" si="224"/>
        <v>1</v>
      </c>
      <c r="P3629">
        <f t="shared" si="225"/>
        <v>68.97</v>
      </c>
      <c r="Q3629" t="s">
        <v>8318</v>
      </c>
      <c r="R3629" t="s">
        <v>8319</v>
      </c>
      <c r="S3629" s="13">
        <f t="shared" si="226"/>
        <v>42511.165972222225</v>
      </c>
      <c r="T3629" s="13">
        <f t="shared" si="227"/>
        <v>42460.741747685184</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8">
        <f t="shared" si="224"/>
        <v>0</v>
      </c>
      <c r="P3630" t="e">
        <f t="shared" si="225"/>
        <v>#DIV/0!</v>
      </c>
      <c r="Q3630" t="s">
        <v>8318</v>
      </c>
      <c r="R3630" t="s">
        <v>8360</v>
      </c>
      <c r="S3630" s="13">
        <f t="shared" si="226"/>
        <v>42351.874953703707</v>
      </c>
      <c r="T3630" s="13">
        <f t="shared" si="227"/>
        <v>42291.833287037036</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8">
        <f t="shared" si="224"/>
        <v>1.9999999999999999E-6</v>
      </c>
      <c r="P3631">
        <f t="shared" si="225"/>
        <v>1</v>
      </c>
      <c r="Q3631" t="s">
        <v>8318</v>
      </c>
      <c r="R3631" t="s">
        <v>8360</v>
      </c>
      <c r="S3631" s="13">
        <f t="shared" si="226"/>
        <v>42495.708333333328</v>
      </c>
      <c r="T3631" s="13">
        <f t="shared" si="227"/>
        <v>42437.094490740739</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8">
        <f t="shared" si="224"/>
        <v>3.3333333333333332E-4</v>
      </c>
      <c r="P3632">
        <f t="shared" si="225"/>
        <v>1</v>
      </c>
      <c r="Q3632" t="s">
        <v>8318</v>
      </c>
      <c r="R3632" t="s">
        <v>8360</v>
      </c>
      <c r="S3632" s="13">
        <f t="shared" si="226"/>
        <v>41972.888773148152</v>
      </c>
      <c r="T3632" s="13">
        <f t="shared" si="227"/>
        <v>41942.84710648148</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8">
        <f t="shared" si="224"/>
        <v>0.51023391812865493</v>
      </c>
      <c r="P3633">
        <f t="shared" si="225"/>
        <v>147.88</v>
      </c>
      <c r="Q3633" t="s">
        <v>8318</v>
      </c>
      <c r="R3633" t="s">
        <v>8360</v>
      </c>
      <c r="S3633" s="13">
        <f t="shared" si="226"/>
        <v>41905.165972222225</v>
      </c>
      <c r="T3633" s="13">
        <f t="shared" si="227"/>
        <v>41880.753437499996</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8">
        <f t="shared" si="224"/>
        <v>0.2</v>
      </c>
      <c r="P3634">
        <f t="shared" si="225"/>
        <v>100</v>
      </c>
      <c r="Q3634" t="s">
        <v>8318</v>
      </c>
      <c r="R3634" t="s">
        <v>8360</v>
      </c>
      <c r="S3634" s="13">
        <f t="shared" si="226"/>
        <v>41966.936909722222</v>
      </c>
      <c r="T3634" s="13">
        <f t="shared" si="227"/>
        <v>41946.936909722222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8">
        <f t="shared" si="224"/>
        <v>0.35239999999999999</v>
      </c>
      <c r="P3635">
        <f t="shared" si="225"/>
        <v>56.84</v>
      </c>
      <c r="Q3635" t="s">
        <v>8318</v>
      </c>
      <c r="R3635" t="s">
        <v>8360</v>
      </c>
      <c r="S3635" s="13">
        <f t="shared" si="226"/>
        <v>42693.041666666672</v>
      </c>
      <c r="T3635" s="13">
        <f t="shared" si="227"/>
        <v>42649.623460648145</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8">
        <f t="shared" si="224"/>
        <v>4.2466666666666666E-2</v>
      </c>
      <c r="P3636">
        <f t="shared" si="225"/>
        <v>176.94</v>
      </c>
      <c r="Q3636" t="s">
        <v>8318</v>
      </c>
      <c r="R3636" t="s">
        <v>8360</v>
      </c>
      <c r="S3636" s="13">
        <f t="shared" si="226"/>
        <v>42749.165972222225</v>
      </c>
      <c r="T3636" s="13">
        <f t="shared" si="227"/>
        <v>42701.166365740741</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8">
        <f t="shared" si="224"/>
        <v>0.36457142857142855</v>
      </c>
      <c r="P3637">
        <f t="shared" si="225"/>
        <v>127.6</v>
      </c>
      <c r="Q3637" t="s">
        <v>8318</v>
      </c>
      <c r="R3637" t="s">
        <v>8360</v>
      </c>
      <c r="S3637" s="13">
        <f t="shared" si="226"/>
        <v>42480.88282407407</v>
      </c>
      <c r="T3637" s="13">
        <f t="shared" si="227"/>
        <v>42450.88282407407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8">
        <f t="shared" si="224"/>
        <v>0</v>
      </c>
      <c r="P3638" t="e">
        <f t="shared" si="225"/>
        <v>#DIV/0!</v>
      </c>
      <c r="Q3638" t="s">
        <v>8318</v>
      </c>
      <c r="R3638" t="s">
        <v>8360</v>
      </c>
      <c r="S3638" s="13">
        <f t="shared" si="226"/>
        <v>42261.694780092599</v>
      </c>
      <c r="T3638" s="13">
        <f t="shared" si="227"/>
        <v>42226.694780092599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8">
        <f t="shared" si="224"/>
        <v>0.30866666666666664</v>
      </c>
      <c r="P3639">
        <f t="shared" si="225"/>
        <v>66.14</v>
      </c>
      <c r="Q3639" t="s">
        <v>8318</v>
      </c>
      <c r="R3639" t="s">
        <v>8360</v>
      </c>
      <c r="S3639" s="13">
        <f t="shared" si="226"/>
        <v>42005.700636574074</v>
      </c>
      <c r="T3639" s="13">
        <f t="shared" si="227"/>
        <v>41975.700636574074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8">
        <f t="shared" si="224"/>
        <v>6.545454545454546E-2</v>
      </c>
      <c r="P3640">
        <f t="shared" si="225"/>
        <v>108</v>
      </c>
      <c r="Q3640" t="s">
        <v>8318</v>
      </c>
      <c r="R3640" t="s">
        <v>8360</v>
      </c>
      <c r="S3640" s="13">
        <f t="shared" si="226"/>
        <v>42113.631157407406</v>
      </c>
      <c r="T3640" s="13">
        <f t="shared" si="227"/>
        <v>42053.672824074078</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8">
        <f t="shared" si="224"/>
        <v>4.0000000000000003E-5</v>
      </c>
      <c r="P3641">
        <f t="shared" si="225"/>
        <v>1</v>
      </c>
      <c r="Q3641" t="s">
        <v>8318</v>
      </c>
      <c r="R3641" t="s">
        <v>8360</v>
      </c>
      <c r="S3641" s="13">
        <f t="shared" si="226"/>
        <v>42650.632638888885</v>
      </c>
      <c r="T3641" s="13">
        <f t="shared" si="227"/>
        <v>42590.677152777775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8">
        <f t="shared" si="224"/>
        <v>5.5E-2</v>
      </c>
      <c r="P3642">
        <f t="shared" si="225"/>
        <v>18.329999999999998</v>
      </c>
      <c r="Q3642" t="s">
        <v>8318</v>
      </c>
      <c r="R3642" t="s">
        <v>8360</v>
      </c>
      <c r="S3642" s="13">
        <f t="shared" si="226"/>
        <v>42134.781597222223</v>
      </c>
      <c r="T3642" s="13">
        <f t="shared" si="227"/>
        <v>42104.781597222223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8">
        <f t="shared" si="224"/>
        <v>0</v>
      </c>
      <c r="P3643" t="e">
        <f t="shared" si="225"/>
        <v>#DIV/0!</v>
      </c>
      <c r="Q3643" t="s">
        <v>8318</v>
      </c>
      <c r="R3643" t="s">
        <v>8360</v>
      </c>
      <c r="S3643" s="13">
        <f t="shared" si="226"/>
        <v>41917.208333333336</v>
      </c>
      <c r="T3643" s="13">
        <f t="shared" si="227"/>
        <v>41899.627071759263</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8">
        <f t="shared" si="224"/>
        <v>2.1428571428571429E-2</v>
      </c>
      <c r="P3644">
        <f t="shared" si="225"/>
        <v>7.5</v>
      </c>
      <c r="Q3644" t="s">
        <v>8318</v>
      </c>
      <c r="R3644" t="s">
        <v>8360</v>
      </c>
      <c r="S3644" s="13">
        <f t="shared" si="226"/>
        <v>42338.708333333328</v>
      </c>
      <c r="T3644" s="13">
        <f t="shared" si="227"/>
        <v>42297.816284722227</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8">
        <f t="shared" si="224"/>
        <v>0</v>
      </c>
      <c r="P3645" t="e">
        <f t="shared" si="225"/>
        <v>#DIV/0!</v>
      </c>
      <c r="Q3645" t="s">
        <v>8318</v>
      </c>
      <c r="R3645" t="s">
        <v>8360</v>
      </c>
      <c r="S3645" s="13">
        <f t="shared" si="226"/>
        <v>42325.185636574075</v>
      </c>
      <c r="T3645" s="13">
        <f t="shared" si="227"/>
        <v>42285.143969907411</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8">
        <f t="shared" si="224"/>
        <v>0.16420000000000001</v>
      </c>
      <c r="P3646">
        <f t="shared" si="225"/>
        <v>68.42</v>
      </c>
      <c r="Q3646" t="s">
        <v>8318</v>
      </c>
      <c r="R3646" t="s">
        <v>8360</v>
      </c>
      <c r="S3646" s="13">
        <f t="shared" si="226"/>
        <v>42437.207638888889</v>
      </c>
      <c r="T3646" s="13">
        <f t="shared" si="227"/>
        <v>42409.241747685184</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8">
        <f t="shared" si="224"/>
        <v>1E-3</v>
      </c>
      <c r="P3647">
        <f t="shared" si="225"/>
        <v>1</v>
      </c>
      <c r="Q3647" t="s">
        <v>8318</v>
      </c>
      <c r="R3647" t="s">
        <v>8360</v>
      </c>
      <c r="S3647" s="13">
        <f t="shared" si="226"/>
        <v>42696.012013888889</v>
      </c>
      <c r="T3647" s="13">
        <f t="shared" si="227"/>
        <v>42665.970347222217</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8">
        <f t="shared" si="224"/>
        <v>4.8099999999999997E-2</v>
      </c>
      <c r="P3648">
        <f t="shared" si="225"/>
        <v>60.13</v>
      </c>
      <c r="Q3648" t="s">
        <v>8318</v>
      </c>
      <c r="R3648" t="s">
        <v>8360</v>
      </c>
      <c r="S3648" s="13">
        <f t="shared" si="226"/>
        <v>42171.979166666672</v>
      </c>
      <c r="T3648" s="13">
        <f t="shared" si="227"/>
        <v>42140.421319444446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8">
        <f t="shared" si="224"/>
        <v>0.06</v>
      </c>
      <c r="P3649">
        <f t="shared" si="225"/>
        <v>15</v>
      </c>
      <c r="Q3649" t="s">
        <v>8318</v>
      </c>
      <c r="R3649" t="s">
        <v>8360</v>
      </c>
      <c r="S3649" s="13">
        <f t="shared" si="226"/>
        <v>42643.749155092592</v>
      </c>
      <c r="T3649" s="13">
        <f t="shared" si="227"/>
        <v>42598.749155092592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8">
        <f t="shared" si="224"/>
        <v>1.003825</v>
      </c>
      <c r="P3650">
        <f t="shared" si="225"/>
        <v>550.04</v>
      </c>
      <c r="Q3650" t="s">
        <v>8318</v>
      </c>
      <c r="R3650" t="s">
        <v>8319</v>
      </c>
      <c r="S3650" s="13">
        <f t="shared" si="226"/>
        <v>41917.292187500003</v>
      </c>
      <c r="T3650" s="13">
        <f t="shared" si="227"/>
        <v>41887.292187500003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8">
        <f t="shared" ref="O3651:O3714" si="228">E3651/D3651</f>
        <v>1.04</v>
      </c>
      <c r="P3651">
        <f t="shared" ref="P3651:P3714" si="229">ROUND((E3651/L3651),2)</f>
        <v>97.5</v>
      </c>
      <c r="Q3651" t="s">
        <v>8318</v>
      </c>
      <c r="R3651" t="s">
        <v>8319</v>
      </c>
      <c r="S3651" s="13">
        <f t="shared" ref="S3651:S3714" si="230">(((I3651/60)/60)/24)+DATE(1970,1,1)</f>
        <v>41806.712893518517</v>
      </c>
      <c r="T3651" s="13">
        <f t="shared" ref="T3651:T3714" si="231">(((J3651/60)/60)/24)+DATE(1970,1,1)</f>
        <v>41780.712893518517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8">
        <f t="shared" si="228"/>
        <v>1</v>
      </c>
      <c r="P3652">
        <f t="shared" si="229"/>
        <v>29.41</v>
      </c>
      <c r="Q3652" t="s">
        <v>8318</v>
      </c>
      <c r="R3652" t="s">
        <v>8319</v>
      </c>
      <c r="S3652" s="13">
        <f t="shared" si="230"/>
        <v>42402.478981481487</v>
      </c>
      <c r="T3652" s="13">
        <f t="shared" si="231"/>
        <v>42381.478981481487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8">
        <f t="shared" si="228"/>
        <v>1.04</v>
      </c>
      <c r="P3653">
        <f t="shared" si="229"/>
        <v>57.78</v>
      </c>
      <c r="Q3653" t="s">
        <v>8318</v>
      </c>
      <c r="R3653" t="s">
        <v>8319</v>
      </c>
      <c r="S3653" s="13">
        <f t="shared" si="230"/>
        <v>41861.665972222225</v>
      </c>
      <c r="T3653" s="13">
        <f t="shared" si="231"/>
        <v>41828.646319444444</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8">
        <f t="shared" si="228"/>
        <v>2.5066666666666668</v>
      </c>
      <c r="P3654">
        <f t="shared" si="229"/>
        <v>44.24</v>
      </c>
      <c r="Q3654" t="s">
        <v>8318</v>
      </c>
      <c r="R3654" t="s">
        <v>8319</v>
      </c>
      <c r="S3654" s="13">
        <f t="shared" si="230"/>
        <v>42607.165972222225</v>
      </c>
      <c r="T3654" s="13">
        <f t="shared" si="231"/>
        <v>42596.644699074073</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8">
        <f t="shared" si="228"/>
        <v>1.0049999999999999</v>
      </c>
      <c r="P3655">
        <f t="shared" si="229"/>
        <v>60.91</v>
      </c>
      <c r="Q3655" t="s">
        <v>8318</v>
      </c>
      <c r="R3655" t="s">
        <v>8319</v>
      </c>
      <c r="S3655" s="13">
        <f t="shared" si="230"/>
        <v>42221.363506944443</v>
      </c>
      <c r="T3655" s="13">
        <f t="shared" si="231"/>
        <v>42191.363506944443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8">
        <f t="shared" si="228"/>
        <v>1.744</v>
      </c>
      <c r="P3656">
        <f t="shared" si="229"/>
        <v>68.84</v>
      </c>
      <c r="Q3656" t="s">
        <v>8318</v>
      </c>
      <c r="R3656" t="s">
        <v>8319</v>
      </c>
      <c r="S3656" s="13">
        <f t="shared" si="230"/>
        <v>42463.708333333328</v>
      </c>
      <c r="T3656" s="13">
        <f t="shared" si="231"/>
        <v>42440.416504629626</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8">
        <f t="shared" si="228"/>
        <v>1.1626000000000001</v>
      </c>
      <c r="P3657">
        <f t="shared" si="229"/>
        <v>73.58</v>
      </c>
      <c r="Q3657" t="s">
        <v>8318</v>
      </c>
      <c r="R3657" t="s">
        <v>8319</v>
      </c>
      <c r="S3657" s="13">
        <f t="shared" si="230"/>
        <v>42203.290972222225</v>
      </c>
      <c r="T3657" s="13">
        <f t="shared" si="231"/>
        <v>42173.803217592591</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8">
        <f t="shared" si="228"/>
        <v>1.0582</v>
      </c>
      <c r="P3658">
        <f t="shared" si="229"/>
        <v>115.02</v>
      </c>
      <c r="Q3658" t="s">
        <v>8318</v>
      </c>
      <c r="R3658" t="s">
        <v>8319</v>
      </c>
      <c r="S3658" s="13">
        <f t="shared" si="230"/>
        <v>42767.957638888889</v>
      </c>
      <c r="T3658" s="13">
        <f t="shared" si="231"/>
        <v>42737.910138888896</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8">
        <f t="shared" si="228"/>
        <v>1.1074999999999999</v>
      </c>
      <c r="P3659">
        <f t="shared" si="229"/>
        <v>110.75</v>
      </c>
      <c r="Q3659" t="s">
        <v>8318</v>
      </c>
      <c r="R3659" t="s">
        <v>8319</v>
      </c>
      <c r="S3659" s="13">
        <f t="shared" si="230"/>
        <v>42522.904166666667</v>
      </c>
      <c r="T3659" s="13">
        <f t="shared" si="231"/>
        <v>42499.629849537043</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8">
        <f t="shared" si="228"/>
        <v>1.0066666666666666</v>
      </c>
      <c r="P3660">
        <f t="shared" si="229"/>
        <v>75.5</v>
      </c>
      <c r="Q3660" t="s">
        <v>8318</v>
      </c>
      <c r="R3660" t="s">
        <v>8319</v>
      </c>
      <c r="S3660" s="13">
        <f t="shared" si="230"/>
        <v>41822.165972222225</v>
      </c>
      <c r="T3660" s="13">
        <f t="shared" si="231"/>
        <v>41775.858564814815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8">
        <f t="shared" si="228"/>
        <v>1.0203333333333333</v>
      </c>
      <c r="P3661">
        <f t="shared" si="229"/>
        <v>235.46</v>
      </c>
      <c r="Q3661" t="s">
        <v>8318</v>
      </c>
      <c r="R3661" t="s">
        <v>8319</v>
      </c>
      <c r="S3661" s="13">
        <f t="shared" si="230"/>
        <v>42082.610416666663</v>
      </c>
      <c r="T3661" s="13">
        <f t="shared" si="231"/>
        <v>42055.277199074073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8">
        <f t="shared" si="228"/>
        <v>1</v>
      </c>
      <c r="P3662">
        <f t="shared" si="229"/>
        <v>11.36</v>
      </c>
      <c r="Q3662" t="s">
        <v>8318</v>
      </c>
      <c r="R3662" t="s">
        <v>8319</v>
      </c>
      <c r="S3662" s="13">
        <f t="shared" si="230"/>
        <v>41996.881076388891</v>
      </c>
      <c r="T3662" s="13">
        <f t="shared" si="231"/>
        <v>41971.881076388891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8">
        <f t="shared" si="228"/>
        <v>1.1100000000000001</v>
      </c>
      <c r="P3663">
        <f t="shared" si="229"/>
        <v>92.5</v>
      </c>
      <c r="Q3663" t="s">
        <v>8318</v>
      </c>
      <c r="R3663" t="s">
        <v>8319</v>
      </c>
      <c r="S3663" s="13">
        <f t="shared" si="230"/>
        <v>42470.166666666672</v>
      </c>
      <c r="T3663" s="13">
        <f t="shared" si="231"/>
        <v>42447.896666666667</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8">
        <f t="shared" si="228"/>
        <v>1.0142500000000001</v>
      </c>
      <c r="P3664">
        <f t="shared" si="229"/>
        <v>202.85</v>
      </c>
      <c r="Q3664" t="s">
        <v>8318</v>
      </c>
      <c r="R3664" t="s">
        <v>8319</v>
      </c>
      <c r="S3664" s="13">
        <f t="shared" si="230"/>
        <v>42094.178402777776</v>
      </c>
      <c r="T3664" s="13">
        <f t="shared" si="231"/>
        <v>42064.220069444447</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8">
        <f t="shared" si="228"/>
        <v>1.04</v>
      </c>
      <c r="P3665">
        <f t="shared" si="229"/>
        <v>26</v>
      </c>
      <c r="Q3665" t="s">
        <v>8318</v>
      </c>
      <c r="R3665" t="s">
        <v>8319</v>
      </c>
      <c r="S3665" s="13">
        <f t="shared" si="230"/>
        <v>42725.493402777778</v>
      </c>
      <c r="T3665" s="13">
        <f t="shared" si="231"/>
        <v>42665.451736111107</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8">
        <f t="shared" si="228"/>
        <v>1.09375</v>
      </c>
      <c r="P3666">
        <f t="shared" si="229"/>
        <v>46.05</v>
      </c>
      <c r="Q3666" t="s">
        <v>8318</v>
      </c>
      <c r="R3666" t="s">
        <v>8319</v>
      </c>
      <c r="S3666" s="13">
        <f t="shared" si="230"/>
        <v>42537.248715277776</v>
      </c>
      <c r="T3666" s="13">
        <f t="shared" si="231"/>
        <v>42523.248715277776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8">
        <f t="shared" si="228"/>
        <v>1.1516129032258065</v>
      </c>
      <c r="P3667">
        <f t="shared" si="229"/>
        <v>51</v>
      </c>
      <c r="Q3667" t="s">
        <v>8318</v>
      </c>
      <c r="R3667" t="s">
        <v>8319</v>
      </c>
      <c r="S3667" s="13">
        <f t="shared" si="230"/>
        <v>42305.829166666663</v>
      </c>
      <c r="T3667" s="13">
        <f t="shared" si="231"/>
        <v>42294.808124999996</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8">
        <f t="shared" si="228"/>
        <v>1</v>
      </c>
      <c r="P3668">
        <f t="shared" si="229"/>
        <v>31.58</v>
      </c>
      <c r="Q3668" t="s">
        <v>8318</v>
      </c>
      <c r="R3668" t="s">
        <v>8319</v>
      </c>
      <c r="S3668" s="13">
        <f t="shared" si="230"/>
        <v>41844.291666666664</v>
      </c>
      <c r="T3668" s="13">
        <f t="shared" si="231"/>
        <v>41822.90488425926</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8">
        <f t="shared" si="228"/>
        <v>1.0317033333333334</v>
      </c>
      <c r="P3669">
        <f t="shared" si="229"/>
        <v>53.36</v>
      </c>
      <c r="Q3669" t="s">
        <v>8318</v>
      </c>
      <c r="R3669" t="s">
        <v>8319</v>
      </c>
      <c r="S3669" s="13">
        <f t="shared" si="230"/>
        <v>42203.970127314817</v>
      </c>
      <c r="T3669" s="13">
        <f t="shared" si="231"/>
        <v>42173.970127314817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8">
        <f t="shared" si="228"/>
        <v>1.0349999999999999</v>
      </c>
      <c r="P3670">
        <f t="shared" si="229"/>
        <v>36.96</v>
      </c>
      <c r="Q3670" t="s">
        <v>8318</v>
      </c>
      <c r="R3670" t="s">
        <v>8319</v>
      </c>
      <c r="S3670" s="13">
        <f t="shared" si="230"/>
        <v>42208.772916666669</v>
      </c>
      <c r="T3670" s="13">
        <f t="shared" si="231"/>
        <v>42185.556157407409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8">
        <f t="shared" si="228"/>
        <v>1.3819999999999999</v>
      </c>
      <c r="P3671">
        <f t="shared" si="229"/>
        <v>81.290000000000006</v>
      </c>
      <c r="Q3671" t="s">
        <v>8318</v>
      </c>
      <c r="R3671" t="s">
        <v>8319</v>
      </c>
      <c r="S3671" s="13">
        <f t="shared" si="230"/>
        <v>42166.675196759257</v>
      </c>
      <c r="T3671" s="13">
        <f t="shared" si="231"/>
        <v>42136.675196759257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8">
        <f t="shared" si="228"/>
        <v>1.0954545454545455</v>
      </c>
      <c r="P3672">
        <f t="shared" si="229"/>
        <v>20.079999999999998</v>
      </c>
      <c r="Q3672" t="s">
        <v>8318</v>
      </c>
      <c r="R3672" t="s">
        <v>8319</v>
      </c>
      <c r="S3672" s="13">
        <f t="shared" si="230"/>
        <v>42155.958333333328</v>
      </c>
      <c r="T3672" s="13">
        <f t="shared" si="231"/>
        <v>42142.514016203699</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8">
        <f t="shared" si="228"/>
        <v>1.0085714285714287</v>
      </c>
      <c r="P3673">
        <f t="shared" si="229"/>
        <v>88.25</v>
      </c>
      <c r="Q3673" t="s">
        <v>8318</v>
      </c>
      <c r="R3673" t="s">
        <v>8319</v>
      </c>
      <c r="S3673" s="13">
        <f t="shared" si="230"/>
        <v>41841.165972222225</v>
      </c>
      <c r="T3673" s="13">
        <f t="shared" si="231"/>
        <v>41820.62809027778</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8">
        <f t="shared" si="228"/>
        <v>1.0153333333333334</v>
      </c>
      <c r="P3674">
        <f t="shared" si="229"/>
        <v>53.44</v>
      </c>
      <c r="Q3674" t="s">
        <v>8318</v>
      </c>
      <c r="R3674" t="s">
        <v>8319</v>
      </c>
      <c r="S3674" s="13">
        <f t="shared" si="230"/>
        <v>41908.946574074071</v>
      </c>
      <c r="T3674" s="13">
        <f t="shared" si="231"/>
        <v>41878.946574074071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8">
        <f t="shared" si="228"/>
        <v>1.13625</v>
      </c>
      <c r="P3675">
        <f t="shared" si="229"/>
        <v>39.869999999999997</v>
      </c>
      <c r="Q3675" t="s">
        <v>8318</v>
      </c>
      <c r="R3675" t="s">
        <v>8319</v>
      </c>
      <c r="S3675" s="13">
        <f t="shared" si="230"/>
        <v>41948.536111111112</v>
      </c>
      <c r="T3675" s="13">
        <f t="shared" si="231"/>
        <v>41914.295104166667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8">
        <f t="shared" si="228"/>
        <v>1</v>
      </c>
      <c r="P3676">
        <f t="shared" si="229"/>
        <v>145.16</v>
      </c>
      <c r="Q3676" t="s">
        <v>8318</v>
      </c>
      <c r="R3676" t="s">
        <v>8319</v>
      </c>
      <c r="S3676" s="13">
        <f t="shared" si="230"/>
        <v>42616.873020833329</v>
      </c>
      <c r="T3676" s="13">
        <f t="shared" si="231"/>
        <v>42556.873020833329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8">
        <f t="shared" si="228"/>
        <v>1.4</v>
      </c>
      <c r="P3677">
        <f t="shared" si="229"/>
        <v>23.33</v>
      </c>
      <c r="Q3677" t="s">
        <v>8318</v>
      </c>
      <c r="R3677" t="s">
        <v>8319</v>
      </c>
      <c r="S3677" s="13">
        <f t="shared" si="230"/>
        <v>42505.958333333328</v>
      </c>
      <c r="T3677" s="13">
        <f t="shared" si="231"/>
        <v>42493.597013888888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8">
        <f t="shared" si="228"/>
        <v>1.2875000000000001</v>
      </c>
      <c r="P3678">
        <f t="shared" si="229"/>
        <v>64.38</v>
      </c>
      <c r="Q3678" t="s">
        <v>8318</v>
      </c>
      <c r="R3678" t="s">
        <v>8319</v>
      </c>
      <c r="S3678" s="13">
        <f t="shared" si="230"/>
        <v>41894.815787037034</v>
      </c>
      <c r="T3678" s="13">
        <f t="shared" si="231"/>
        <v>41876.815787037034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8">
        <f t="shared" si="228"/>
        <v>1.0290416666666666</v>
      </c>
      <c r="P3679">
        <f t="shared" si="229"/>
        <v>62.05</v>
      </c>
      <c r="Q3679" t="s">
        <v>8318</v>
      </c>
      <c r="R3679" t="s">
        <v>8319</v>
      </c>
      <c r="S3679" s="13">
        <f t="shared" si="230"/>
        <v>41823.165972222225</v>
      </c>
      <c r="T3679" s="13">
        <f t="shared" si="231"/>
        <v>41802.574282407404</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8">
        <f t="shared" si="228"/>
        <v>1.0249999999999999</v>
      </c>
      <c r="P3680">
        <f t="shared" si="229"/>
        <v>66.13</v>
      </c>
      <c r="Q3680" t="s">
        <v>8318</v>
      </c>
      <c r="R3680" t="s">
        <v>8319</v>
      </c>
      <c r="S3680" s="13">
        <f t="shared" si="230"/>
        <v>42155.531226851846</v>
      </c>
      <c r="T3680" s="13">
        <f t="shared" si="231"/>
        <v>42120.531226851846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8">
        <f t="shared" si="228"/>
        <v>1.101</v>
      </c>
      <c r="P3681">
        <f t="shared" si="229"/>
        <v>73.400000000000006</v>
      </c>
      <c r="Q3681" t="s">
        <v>8318</v>
      </c>
      <c r="R3681" t="s">
        <v>8319</v>
      </c>
      <c r="S3681" s="13">
        <f t="shared" si="230"/>
        <v>41821.207638888889</v>
      </c>
      <c r="T3681" s="13">
        <f t="shared" si="231"/>
        <v>41786.761354166665</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8">
        <f t="shared" si="228"/>
        <v>1.1276666666666666</v>
      </c>
      <c r="P3682">
        <f t="shared" si="229"/>
        <v>99.5</v>
      </c>
      <c r="Q3682" t="s">
        <v>8318</v>
      </c>
      <c r="R3682" t="s">
        <v>8319</v>
      </c>
      <c r="S3682" s="13">
        <f t="shared" si="230"/>
        <v>42648.454097222217</v>
      </c>
      <c r="T3682" s="13">
        <f t="shared" si="231"/>
        <v>42627.454097222217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8">
        <f t="shared" si="228"/>
        <v>1.119</v>
      </c>
      <c r="P3683">
        <f t="shared" si="229"/>
        <v>62.17</v>
      </c>
      <c r="Q3683" t="s">
        <v>8318</v>
      </c>
      <c r="R3683" t="s">
        <v>8319</v>
      </c>
      <c r="S3683" s="13">
        <f t="shared" si="230"/>
        <v>42384.651504629626</v>
      </c>
      <c r="T3683" s="13">
        <f t="shared" si="231"/>
        <v>42374.651504629626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8">
        <f t="shared" si="228"/>
        <v>1.3919999999999999</v>
      </c>
      <c r="P3684">
        <f t="shared" si="229"/>
        <v>62.33</v>
      </c>
      <c r="Q3684" t="s">
        <v>8318</v>
      </c>
      <c r="R3684" t="s">
        <v>8319</v>
      </c>
      <c r="S3684" s="13">
        <f t="shared" si="230"/>
        <v>41806.290972222225</v>
      </c>
      <c r="T3684" s="13">
        <f t="shared" si="231"/>
        <v>41772.685393518521</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8">
        <f t="shared" si="228"/>
        <v>1.1085714285714285</v>
      </c>
      <c r="P3685">
        <f t="shared" si="229"/>
        <v>58.79</v>
      </c>
      <c r="Q3685" t="s">
        <v>8318</v>
      </c>
      <c r="R3685" t="s">
        <v>8319</v>
      </c>
      <c r="S3685" s="13">
        <f t="shared" si="230"/>
        <v>42663.116851851853</v>
      </c>
      <c r="T3685" s="13">
        <f t="shared" si="231"/>
        <v>42633.116851851853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8">
        <f t="shared" si="228"/>
        <v>1.3906666666666667</v>
      </c>
      <c r="P3686">
        <f t="shared" si="229"/>
        <v>45.35</v>
      </c>
      <c r="Q3686" t="s">
        <v>8318</v>
      </c>
      <c r="R3686" t="s">
        <v>8319</v>
      </c>
      <c r="S3686" s="13">
        <f t="shared" si="230"/>
        <v>42249.180393518516</v>
      </c>
      <c r="T3686" s="13">
        <f t="shared" si="231"/>
        <v>42219.180393518516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8">
        <f t="shared" si="228"/>
        <v>1.0569999999999999</v>
      </c>
      <c r="P3687">
        <f t="shared" si="229"/>
        <v>41.94</v>
      </c>
      <c r="Q3687" t="s">
        <v>8318</v>
      </c>
      <c r="R3687" t="s">
        <v>8319</v>
      </c>
      <c r="S3687" s="13">
        <f t="shared" si="230"/>
        <v>41778.875</v>
      </c>
      <c r="T3687" s="13">
        <f t="shared" si="231"/>
        <v>41753.593275462961</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8">
        <f t="shared" si="228"/>
        <v>1.0142857142857142</v>
      </c>
      <c r="P3688">
        <f t="shared" si="229"/>
        <v>59.17</v>
      </c>
      <c r="Q3688" t="s">
        <v>8318</v>
      </c>
      <c r="R3688" t="s">
        <v>8319</v>
      </c>
      <c r="S3688" s="13">
        <f t="shared" si="230"/>
        <v>42245.165972222225</v>
      </c>
      <c r="T3688" s="13">
        <f t="shared" si="231"/>
        <v>42230.662731481483</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8">
        <f t="shared" si="228"/>
        <v>1.0024500000000001</v>
      </c>
      <c r="P3689">
        <f t="shared" si="229"/>
        <v>200.49</v>
      </c>
      <c r="Q3689" t="s">
        <v>8318</v>
      </c>
      <c r="R3689" t="s">
        <v>8319</v>
      </c>
      <c r="S3689" s="13">
        <f t="shared" si="230"/>
        <v>41817.218229166669</v>
      </c>
      <c r="T3689" s="13">
        <f t="shared" si="231"/>
        <v>41787.218229166669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8">
        <f t="shared" si="228"/>
        <v>1.0916666666666666</v>
      </c>
      <c r="P3690">
        <f t="shared" si="229"/>
        <v>83.97</v>
      </c>
      <c r="Q3690" t="s">
        <v>8318</v>
      </c>
      <c r="R3690" t="s">
        <v>8319</v>
      </c>
      <c r="S3690" s="13">
        <f t="shared" si="230"/>
        <v>41859.787083333329</v>
      </c>
      <c r="T3690" s="13">
        <f t="shared" si="231"/>
        <v>41829.787083333329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8">
        <f t="shared" si="228"/>
        <v>1.1833333333333333</v>
      </c>
      <c r="P3691">
        <f t="shared" si="229"/>
        <v>57.26</v>
      </c>
      <c r="Q3691" t="s">
        <v>8318</v>
      </c>
      <c r="R3691" t="s">
        <v>8319</v>
      </c>
      <c r="S3691" s="13">
        <f t="shared" si="230"/>
        <v>42176.934027777781</v>
      </c>
      <c r="T3691" s="13">
        <f t="shared" si="231"/>
        <v>42147.826840277776</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8">
        <f t="shared" si="228"/>
        <v>1.2</v>
      </c>
      <c r="P3692">
        <f t="shared" si="229"/>
        <v>58.06</v>
      </c>
      <c r="Q3692" t="s">
        <v>8318</v>
      </c>
      <c r="R3692" t="s">
        <v>8319</v>
      </c>
      <c r="S3692" s="13">
        <f t="shared" si="230"/>
        <v>41970.639849537038</v>
      </c>
      <c r="T3692" s="13">
        <f t="shared" si="231"/>
        <v>41940.598182870373</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8">
        <f t="shared" si="228"/>
        <v>1.2796000000000001</v>
      </c>
      <c r="P3693">
        <f t="shared" si="229"/>
        <v>186.8</v>
      </c>
      <c r="Q3693" t="s">
        <v>8318</v>
      </c>
      <c r="R3693" t="s">
        <v>8319</v>
      </c>
      <c r="S3693" s="13">
        <f t="shared" si="230"/>
        <v>42065.207638888889</v>
      </c>
      <c r="T3693" s="13">
        <f t="shared" si="231"/>
        <v>42020.700567129628</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8">
        <f t="shared" si="228"/>
        <v>1.26</v>
      </c>
      <c r="P3694">
        <f t="shared" si="229"/>
        <v>74.12</v>
      </c>
      <c r="Q3694" t="s">
        <v>8318</v>
      </c>
      <c r="R3694" t="s">
        <v>8319</v>
      </c>
      <c r="S3694" s="13">
        <f t="shared" si="230"/>
        <v>41901</v>
      </c>
      <c r="T3694" s="13">
        <f t="shared" si="231"/>
        <v>41891.96503472222</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8">
        <f t="shared" si="228"/>
        <v>1.2912912912912913</v>
      </c>
      <c r="P3695">
        <f t="shared" si="229"/>
        <v>30.71</v>
      </c>
      <c r="Q3695" t="s">
        <v>8318</v>
      </c>
      <c r="R3695" t="s">
        <v>8319</v>
      </c>
      <c r="S3695" s="13">
        <f t="shared" si="230"/>
        <v>42338.9375</v>
      </c>
      <c r="T3695" s="13">
        <f t="shared" si="231"/>
        <v>42309.191307870366</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8">
        <f t="shared" si="228"/>
        <v>1.0742857142857143</v>
      </c>
      <c r="P3696">
        <f t="shared" si="229"/>
        <v>62.67</v>
      </c>
      <c r="Q3696" t="s">
        <v>8318</v>
      </c>
      <c r="R3696" t="s">
        <v>8319</v>
      </c>
      <c r="S3696" s="13">
        <f t="shared" si="230"/>
        <v>42527.083333333328</v>
      </c>
      <c r="T3696" s="13">
        <f t="shared" si="231"/>
        <v>42490.133877314816</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8">
        <f t="shared" si="228"/>
        <v>1.00125</v>
      </c>
      <c r="P3697">
        <f t="shared" si="229"/>
        <v>121.36</v>
      </c>
      <c r="Q3697" t="s">
        <v>8318</v>
      </c>
      <c r="R3697" t="s">
        <v>8319</v>
      </c>
      <c r="S3697" s="13">
        <f t="shared" si="230"/>
        <v>42015.870486111111</v>
      </c>
      <c r="T3697" s="13">
        <f t="shared" si="231"/>
        <v>41995.870486111111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8">
        <f t="shared" si="228"/>
        <v>1.55</v>
      </c>
      <c r="P3698">
        <f t="shared" si="229"/>
        <v>39.74</v>
      </c>
      <c r="Q3698" t="s">
        <v>8318</v>
      </c>
      <c r="R3698" t="s">
        <v>8319</v>
      </c>
      <c r="S3698" s="13">
        <f t="shared" si="230"/>
        <v>42048.617083333331</v>
      </c>
      <c r="T3698" s="13">
        <f t="shared" si="231"/>
        <v>41988.617083333331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8">
        <f t="shared" si="228"/>
        <v>1.08</v>
      </c>
      <c r="P3699">
        <f t="shared" si="229"/>
        <v>72</v>
      </c>
      <c r="Q3699" t="s">
        <v>8318</v>
      </c>
      <c r="R3699" t="s">
        <v>8319</v>
      </c>
      <c r="S3699" s="13">
        <f t="shared" si="230"/>
        <v>42500.465833333335</v>
      </c>
      <c r="T3699" s="13">
        <f t="shared" si="231"/>
        <v>42479.465833333335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8">
        <f t="shared" si="228"/>
        <v>1.1052</v>
      </c>
      <c r="P3700">
        <f t="shared" si="229"/>
        <v>40.630000000000003</v>
      </c>
      <c r="Q3700" t="s">
        <v>8318</v>
      </c>
      <c r="R3700" t="s">
        <v>8319</v>
      </c>
      <c r="S3700" s="13">
        <f t="shared" si="230"/>
        <v>42431.806562500002</v>
      </c>
      <c r="T3700" s="13">
        <f t="shared" si="231"/>
        <v>42401.806562500002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8">
        <f t="shared" si="228"/>
        <v>1.008</v>
      </c>
      <c r="P3701">
        <f t="shared" si="229"/>
        <v>63</v>
      </c>
      <c r="Q3701" t="s">
        <v>8318</v>
      </c>
      <c r="R3701" t="s">
        <v>8319</v>
      </c>
      <c r="S3701" s="13">
        <f t="shared" si="230"/>
        <v>41927.602037037039</v>
      </c>
      <c r="T3701" s="13">
        <f t="shared" si="231"/>
        <v>41897.602037037039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8">
        <f t="shared" si="228"/>
        <v>1.212</v>
      </c>
      <c r="P3702">
        <f t="shared" si="229"/>
        <v>33.67</v>
      </c>
      <c r="Q3702" t="s">
        <v>8318</v>
      </c>
      <c r="R3702" t="s">
        <v>8319</v>
      </c>
      <c r="S3702" s="13">
        <f t="shared" si="230"/>
        <v>41912.666666666664</v>
      </c>
      <c r="T3702" s="13">
        <f t="shared" si="231"/>
        <v>41882.585648148146</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8">
        <f t="shared" si="228"/>
        <v>1.0033333333333334</v>
      </c>
      <c r="P3703">
        <f t="shared" si="229"/>
        <v>38.590000000000003</v>
      </c>
      <c r="Q3703" t="s">
        <v>8318</v>
      </c>
      <c r="R3703" t="s">
        <v>8319</v>
      </c>
      <c r="S3703" s="13">
        <f t="shared" si="230"/>
        <v>42159.541585648149</v>
      </c>
      <c r="T3703" s="13">
        <f t="shared" si="231"/>
        <v>42129.541585648149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8">
        <f t="shared" si="228"/>
        <v>1.0916666666666666</v>
      </c>
      <c r="P3704">
        <f t="shared" si="229"/>
        <v>155.94999999999999</v>
      </c>
      <c r="Q3704" t="s">
        <v>8318</v>
      </c>
      <c r="R3704" t="s">
        <v>8319</v>
      </c>
      <c r="S3704" s="13">
        <f t="shared" si="230"/>
        <v>42561.957638888889</v>
      </c>
      <c r="T3704" s="13">
        <f t="shared" si="231"/>
        <v>42524.53800925926</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8">
        <f t="shared" si="228"/>
        <v>1.2342857142857142</v>
      </c>
      <c r="P3705">
        <f t="shared" si="229"/>
        <v>43.2</v>
      </c>
      <c r="Q3705" t="s">
        <v>8318</v>
      </c>
      <c r="R3705" t="s">
        <v>8319</v>
      </c>
      <c r="S3705" s="13">
        <f t="shared" si="230"/>
        <v>42595.290972222225</v>
      </c>
      <c r="T3705" s="13">
        <f t="shared" si="231"/>
        <v>42556.504490740743</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8">
        <f t="shared" si="228"/>
        <v>1.3633666666666666</v>
      </c>
      <c r="P3706">
        <f t="shared" si="229"/>
        <v>15.15</v>
      </c>
      <c r="Q3706" t="s">
        <v>8318</v>
      </c>
      <c r="R3706" t="s">
        <v>8319</v>
      </c>
      <c r="S3706" s="13">
        <f t="shared" si="230"/>
        <v>42521.689745370371</v>
      </c>
      <c r="T3706" s="13">
        <f t="shared" si="231"/>
        <v>42461.689745370371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8">
        <f t="shared" si="228"/>
        <v>1.0346657233816767</v>
      </c>
      <c r="P3707">
        <f t="shared" si="229"/>
        <v>83.57</v>
      </c>
      <c r="Q3707" t="s">
        <v>8318</v>
      </c>
      <c r="R3707" t="s">
        <v>8319</v>
      </c>
      <c r="S3707" s="13">
        <f t="shared" si="230"/>
        <v>41813.75</v>
      </c>
      <c r="T3707" s="13">
        <f t="shared" si="231"/>
        <v>41792.542986111112</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8">
        <f t="shared" si="228"/>
        <v>1.2133333333333334</v>
      </c>
      <c r="P3708">
        <f t="shared" si="229"/>
        <v>140</v>
      </c>
      <c r="Q3708" t="s">
        <v>8318</v>
      </c>
      <c r="R3708" t="s">
        <v>8319</v>
      </c>
      <c r="S3708" s="13">
        <f t="shared" si="230"/>
        <v>41894.913761574076</v>
      </c>
      <c r="T3708" s="13">
        <f t="shared" si="231"/>
        <v>41879.913761574076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8">
        <f t="shared" si="228"/>
        <v>1.86</v>
      </c>
      <c r="P3709">
        <f t="shared" si="229"/>
        <v>80.87</v>
      </c>
      <c r="Q3709" t="s">
        <v>8318</v>
      </c>
      <c r="R3709" t="s">
        <v>8319</v>
      </c>
      <c r="S3709" s="13">
        <f t="shared" si="230"/>
        <v>42573.226388888885</v>
      </c>
      <c r="T3709" s="13">
        <f t="shared" si="231"/>
        <v>42552.048356481479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8">
        <f t="shared" si="228"/>
        <v>3</v>
      </c>
      <c r="P3710">
        <f t="shared" si="229"/>
        <v>53.85</v>
      </c>
      <c r="Q3710" t="s">
        <v>8318</v>
      </c>
      <c r="R3710" t="s">
        <v>8319</v>
      </c>
      <c r="S3710" s="13">
        <f t="shared" si="230"/>
        <v>41824.142199074071</v>
      </c>
      <c r="T3710" s="13">
        <f t="shared" si="231"/>
        <v>41810.142199074071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8">
        <f t="shared" si="228"/>
        <v>1.0825</v>
      </c>
      <c r="P3711">
        <f t="shared" si="229"/>
        <v>30.93</v>
      </c>
      <c r="Q3711" t="s">
        <v>8318</v>
      </c>
      <c r="R3711" t="s">
        <v>8319</v>
      </c>
      <c r="S3711" s="13">
        <f t="shared" si="230"/>
        <v>41815.707708333335</v>
      </c>
      <c r="T3711" s="13">
        <f t="shared" si="231"/>
        <v>41785.707708333335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8">
        <f t="shared" si="228"/>
        <v>1.4115384615384616</v>
      </c>
      <c r="P3712">
        <f t="shared" si="229"/>
        <v>67.959999999999994</v>
      </c>
      <c r="Q3712" t="s">
        <v>8318</v>
      </c>
      <c r="R3712" t="s">
        <v>8319</v>
      </c>
      <c r="S3712" s="13">
        <f t="shared" si="230"/>
        <v>42097.576249999998</v>
      </c>
      <c r="T3712" s="13">
        <f t="shared" si="231"/>
        <v>42072.576249999998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8">
        <f t="shared" si="228"/>
        <v>1.1399999999999999</v>
      </c>
      <c r="P3713">
        <f t="shared" si="229"/>
        <v>27.14</v>
      </c>
      <c r="Q3713" t="s">
        <v>8318</v>
      </c>
      <c r="R3713" t="s">
        <v>8319</v>
      </c>
      <c r="S3713" s="13">
        <f t="shared" si="230"/>
        <v>41805.666666666664</v>
      </c>
      <c r="T3713" s="13">
        <f t="shared" si="231"/>
        <v>41779.724224537036</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8">
        <f t="shared" si="228"/>
        <v>1.5373333333333334</v>
      </c>
      <c r="P3714">
        <f t="shared" si="229"/>
        <v>110.87</v>
      </c>
      <c r="Q3714" t="s">
        <v>8318</v>
      </c>
      <c r="R3714" t="s">
        <v>8319</v>
      </c>
      <c r="S3714" s="13">
        <f t="shared" si="230"/>
        <v>42155.290972222225</v>
      </c>
      <c r="T3714" s="13">
        <f t="shared" si="231"/>
        <v>42134.172071759262</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8">
        <f t="shared" ref="O3715:O3778" si="232">E3715/D3715</f>
        <v>1.0149999999999999</v>
      </c>
      <c r="P3715">
        <f t="shared" ref="P3715:P3778" si="233">ROUND((E3715/L3715),2)</f>
        <v>106.84</v>
      </c>
      <c r="Q3715" t="s">
        <v>8318</v>
      </c>
      <c r="R3715" t="s">
        <v>8319</v>
      </c>
      <c r="S3715" s="13">
        <f t="shared" ref="S3715:S3778" si="234">(((I3715/60)/60)/24)+DATE(1970,1,1)</f>
        <v>42525.738032407404</v>
      </c>
      <c r="T3715" s="13">
        <f t="shared" ref="T3715:T3778" si="235">(((J3715/60)/60)/24)+DATE(1970,1,1)</f>
        <v>42505.738032407404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8">
        <f t="shared" si="232"/>
        <v>1.0235000000000001</v>
      </c>
      <c r="P3716">
        <f t="shared" si="233"/>
        <v>105.52</v>
      </c>
      <c r="Q3716" t="s">
        <v>8318</v>
      </c>
      <c r="R3716" t="s">
        <v>8319</v>
      </c>
      <c r="S3716" s="13">
        <f t="shared" si="234"/>
        <v>42150.165972222225</v>
      </c>
      <c r="T3716" s="13">
        <f t="shared" si="235"/>
        <v>42118.556331018524</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8">
        <f t="shared" si="232"/>
        <v>1.0257142857142858</v>
      </c>
      <c r="P3717">
        <f t="shared" si="233"/>
        <v>132.96</v>
      </c>
      <c r="Q3717" t="s">
        <v>8318</v>
      </c>
      <c r="R3717" t="s">
        <v>8319</v>
      </c>
      <c r="S3717" s="13">
        <f t="shared" si="234"/>
        <v>42094.536111111112</v>
      </c>
      <c r="T3717" s="13">
        <f t="shared" si="235"/>
        <v>42036.995590277773</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8">
        <f t="shared" si="232"/>
        <v>1.5575000000000001</v>
      </c>
      <c r="P3718">
        <f t="shared" si="233"/>
        <v>51.92</v>
      </c>
      <c r="Q3718" t="s">
        <v>8318</v>
      </c>
      <c r="R3718" t="s">
        <v>8319</v>
      </c>
      <c r="S3718" s="13">
        <f t="shared" si="234"/>
        <v>42390.887835648144</v>
      </c>
      <c r="T3718" s="13">
        <f t="shared" si="235"/>
        <v>42360.887835648144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8">
        <f t="shared" si="232"/>
        <v>1.0075000000000001</v>
      </c>
      <c r="P3719">
        <f t="shared" si="233"/>
        <v>310</v>
      </c>
      <c r="Q3719" t="s">
        <v>8318</v>
      </c>
      <c r="R3719" t="s">
        <v>8319</v>
      </c>
      <c r="S3719" s="13">
        <f t="shared" si="234"/>
        <v>42133.866307870368</v>
      </c>
      <c r="T3719" s="13">
        <f t="shared" si="235"/>
        <v>42102.866307870368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8">
        <f t="shared" si="232"/>
        <v>2.3940000000000001</v>
      </c>
      <c r="P3720">
        <f t="shared" si="233"/>
        <v>26.02</v>
      </c>
      <c r="Q3720" t="s">
        <v>8318</v>
      </c>
      <c r="R3720" t="s">
        <v>8319</v>
      </c>
      <c r="S3720" s="13">
        <f t="shared" si="234"/>
        <v>42062.716145833328</v>
      </c>
      <c r="T3720" s="13">
        <f t="shared" si="235"/>
        <v>42032.716145833328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8">
        <f t="shared" si="232"/>
        <v>2.1</v>
      </c>
      <c r="P3721">
        <f t="shared" si="233"/>
        <v>105</v>
      </c>
      <c r="Q3721" t="s">
        <v>8318</v>
      </c>
      <c r="R3721" t="s">
        <v>8319</v>
      </c>
      <c r="S3721" s="13">
        <f t="shared" si="234"/>
        <v>42177.729930555557</v>
      </c>
      <c r="T3721" s="13">
        <f t="shared" si="235"/>
        <v>42147.729930555557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8">
        <f t="shared" si="232"/>
        <v>1.0451515151515152</v>
      </c>
      <c r="P3722">
        <f t="shared" si="233"/>
        <v>86.23</v>
      </c>
      <c r="Q3722" t="s">
        <v>8318</v>
      </c>
      <c r="R3722" t="s">
        <v>8319</v>
      </c>
      <c r="S3722" s="13">
        <f t="shared" si="234"/>
        <v>42187.993125000001</v>
      </c>
      <c r="T3722" s="13">
        <f t="shared" si="235"/>
        <v>42165.993125000001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8">
        <f t="shared" si="232"/>
        <v>1.008</v>
      </c>
      <c r="P3723">
        <f t="shared" si="233"/>
        <v>114.55</v>
      </c>
      <c r="Q3723" t="s">
        <v>8318</v>
      </c>
      <c r="R3723" t="s">
        <v>8319</v>
      </c>
      <c r="S3723" s="13">
        <f t="shared" si="234"/>
        <v>41948.977824074071</v>
      </c>
      <c r="T3723" s="13">
        <f t="shared" si="235"/>
        <v>41927.936157407406</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8">
        <f t="shared" si="232"/>
        <v>1.1120000000000001</v>
      </c>
      <c r="P3724">
        <f t="shared" si="233"/>
        <v>47.66</v>
      </c>
      <c r="Q3724" t="s">
        <v>8318</v>
      </c>
      <c r="R3724" t="s">
        <v>8319</v>
      </c>
      <c r="S3724" s="13">
        <f t="shared" si="234"/>
        <v>42411.957638888889</v>
      </c>
      <c r="T3724" s="13">
        <f t="shared" si="235"/>
        <v>42381.671840277777</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8">
        <f t="shared" si="232"/>
        <v>1.0204444444444445</v>
      </c>
      <c r="P3725">
        <f t="shared" si="233"/>
        <v>72.89</v>
      </c>
      <c r="Q3725" t="s">
        <v>8318</v>
      </c>
      <c r="R3725" t="s">
        <v>8319</v>
      </c>
      <c r="S3725" s="13">
        <f t="shared" si="234"/>
        <v>41973.794699074075</v>
      </c>
      <c r="T3725" s="13">
        <f t="shared" si="235"/>
        <v>41943.753032407411</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8">
        <f t="shared" si="232"/>
        <v>1.0254767441860466</v>
      </c>
      <c r="P3726">
        <f t="shared" si="233"/>
        <v>49.55</v>
      </c>
      <c r="Q3726" t="s">
        <v>8318</v>
      </c>
      <c r="R3726" t="s">
        <v>8319</v>
      </c>
      <c r="S3726" s="13">
        <f t="shared" si="234"/>
        <v>42494.958333333328</v>
      </c>
      <c r="T3726" s="13">
        <f t="shared" si="235"/>
        <v>42465.491435185191</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8">
        <f t="shared" si="232"/>
        <v>1.27</v>
      </c>
      <c r="P3727">
        <f t="shared" si="233"/>
        <v>25.4</v>
      </c>
      <c r="Q3727" t="s">
        <v>8318</v>
      </c>
      <c r="R3727" t="s">
        <v>8319</v>
      </c>
      <c r="S3727" s="13">
        <f t="shared" si="234"/>
        <v>42418.895833333328</v>
      </c>
      <c r="T3727" s="13">
        <f t="shared" si="235"/>
        <v>42401.945219907408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8">
        <f t="shared" si="232"/>
        <v>3.3870588235294119</v>
      </c>
      <c r="P3728">
        <f t="shared" si="233"/>
        <v>62.59</v>
      </c>
      <c r="Q3728" t="s">
        <v>8318</v>
      </c>
      <c r="R3728" t="s">
        <v>8319</v>
      </c>
      <c r="S3728" s="13">
        <f t="shared" si="234"/>
        <v>42489.875</v>
      </c>
      <c r="T3728" s="13">
        <f t="shared" si="235"/>
        <v>42462.140868055561</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8">
        <f t="shared" si="232"/>
        <v>1.0075000000000001</v>
      </c>
      <c r="P3729">
        <f t="shared" si="233"/>
        <v>61.06</v>
      </c>
      <c r="Q3729" t="s">
        <v>8318</v>
      </c>
      <c r="R3729" t="s">
        <v>8319</v>
      </c>
      <c r="S3729" s="13">
        <f t="shared" si="234"/>
        <v>42663.204861111109</v>
      </c>
      <c r="T3729" s="13">
        <f t="shared" si="235"/>
        <v>42632.348310185189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8">
        <f t="shared" si="232"/>
        <v>9.3100000000000002E-2</v>
      </c>
      <c r="P3730">
        <f t="shared" si="233"/>
        <v>60.06</v>
      </c>
      <c r="Q3730" t="s">
        <v>8318</v>
      </c>
      <c r="R3730" t="s">
        <v>8319</v>
      </c>
      <c r="S3730" s="13">
        <f t="shared" si="234"/>
        <v>42235.171018518522</v>
      </c>
      <c r="T3730" s="13">
        <f t="shared" si="235"/>
        <v>42205.171018518522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8">
        <f t="shared" si="232"/>
        <v>7.2400000000000006E-2</v>
      </c>
      <c r="P3731">
        <f t="shared" si="233"/>
        <v>72.400000000000006</v>
      </c>
      <c r="Q3731" t="s">
        <v>8318</v>
      </c>
      <c r="R3731" t="s">
        <v>8319</v>
      </c>
      <c r="S3731" s="13">
        <f t="shared" si="234"/>
        <v>42086.16333333333</v>
      </c>
      <c r="T3731" s="13">
        <f t="shared" si="235"/>
        <v>42041.205000000002</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8">
        <f t="shared" si="232"/>
        <v>0.1</v>
      </c>
      <c r="P3732">
        <f t="shared" si="233"/>
        <v>100</v>
      </c>
      <c r="Q3732" t="s">
        <v>8318</v>
      </c>
      <c r="R3732" t="s">
        <v>8319</v>
      </c>
      <c r="S3732" s="13">
        <f t="shared" si="234"/>
        <v>42233.677766203706</v>
      </c>
      <c r="T3732" s="13">
        <f t="shared" si="235"/>
        <v>42203.677766203706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8">
        <f t="shared" si="232"/>
        <v>0.11272727272727273</v>
      </c>
      <c r="P3733">
        <f t="shared" si="233"/>
        <v>51.67</v>
      </c>
      <c r="Q3733" t="s">
        <v>8318</v>
      </c>
      <c r="R3733" t="s">
        <v>8319</v>
      </c>
      <c r="S3733" s="13">
        <f t="shared" si="234"/>
        <v>42014.140972222223</v>
      </c>
      <c r="T3733" s="13">
        <f t="shared" si="235"/>
        <v>41983.752847222218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8">
        <f t="shared" si="232"/>
        <v>0.15411764705882353</v>
      </c>
      <c r="P3734">
        <f t="shared" si="233"/>
        <v>32.75</v>
      </c>
      <c r="Q3734" t="s">
        <v>8318</v>
      </c>
      <c r="R3734" t="s">
        <v>8319</v>
      </c>
      <c r="S3734" s="13">
        <f t="shared" si="234"/>
        <v>42028.5</v>
      </c>
      <c r="T3734" s="13">
        <f t="shared" si="235"/>
        <v>41968.677465277782</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8">
        <f t="shared" si="232"/>
        <v>0</v>
      </c>
      <c r="P3735" t="e">
        <f t="shared" si="233"/>
        <v>#DIV/0!</v>
      </c>
      <c r="Q3735" t="s">
        <v>8318</v>
      </c>
      <c r="R3735" t="s">
        <v>8319</v>
      </c>
      <c r="S3735" s="13">
        <f t="shared" si="234"/>
        <v>42112.9375</v>
      </c>
      <c r="T3735" s="13">
        <f t="shared" si="235"/>
        <v>42103.024398148147</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8">
        <f t="shared" si="232"/>
        <v>0.28466666666666668</v>
      </c>
      <c r="P3736">
        <f t="shared" si="233"/>
        <v>61</v>
      </c>
      <c r="Q3736" t="s">
        <v>8318</v>
      </c>
      <c r="R3736" t="s">
        <v>8319</v>
      </c>
      <c r="S3736" s="13">
        <f t="shared" si="234"/>
        <v>42149.901574074072</v>
      </c>
      <c r="T3736" s="13">
        <f t="shared" si="235"/>
        <v>42089.901574074072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8">
        <f t="shared" si="232"/>
        <v>0.13333333333333333</v>
      </c>
      <c r="P3737">
        <f t="shared" si="233"/>
        <v>10</v>
      </c>
      <c r="Q3737" t="s">
        <v>8318</v>
      </c>
      <c r="R3737" t="s">
        <v>8319</v>
      </c>
      <c r="S3737" s="13">
        <f t="shared" si="234"/>
        <v>42152.693159722221</v>
      </c>
      <c r="T3737" s="13">
        <f t="shared" si="235"/>
        <v>42122.693159722221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8">
        <f t="shared" si="232"/>
        <v>6.6666666666666671E-3</v>
      </c>
      <c r="P3738">
        <f t="shared" si="233"/>
        <v>10</v>
      </c>
      <c r="Q3738" t="s">
        <v>8318</v>
      </c>
      <c r="R3738" t="s">
        <v>8319</v>
      </c>
      <c r="S3738" s="13">
        <f t="shared" si="234"/>
        <v>42086.75</v>
      </c>
      <c r="T3738" s="13">
        <f t="shared" si="235"/>
        <v>42048.711724537032</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8">
        <f t="shared" si="232"/>
        <v>0.21428571428571427</v>
      </c>
      <c r="P3739">
        <f t="shared" si="233"/>
        <v>37.5</v>
      </c>
      <c r="Q3739" t="s">
        <v>8318</v>
      </c>
      <c r="R3739" t="s">
        <v>8319</v>
      </c>
      <c r="S3739" s="13">
        <f t="shared" si="234"/>
        <v>42320.290972222225</v>
      </c>
      <c r="T3739" s="13">
        <f t="shared" si="235"/>
        <v>42297.691006944442</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8">
        <f t="shared" si="232"/>
        <v>0.18</v>
      </c>
      <c r="P3740">
        <f t="shared" si="233"/>
        <v>45</v>
      </c>
      <c r="Q3740" t="s">
        <v>8318</v>
      </c>
      <c r="R3740" t="s">
        <v>8319</v>
      </c>
      <c r="S3740" s="13">
        <f t="shared" si="234"/>
        <v>41835.916666666664</v>
      </c>
      <c r="T3740" s="13">
        <f t="shared" si="235"/>
        <v>41813.938715277778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8">
        <f t="shared" si="232"/>
        <v>0.20125000000000001</v>
      </c>
      <c r="P3741">
        <f t="shared" si="233"/>
        <v>100.63</v>
      </c>
      <c r="Q3741" t="s">
        <v>8318</v>
      </c>
      <c r="R3741" t="s">
        <v>8319</v>
      </c>
      <c r="S3741" s="13">
        <f t="shared" si="234"/>
        <v>42568.449861111112</v>
      </c>
      <c r="T3741" s="13">
        <f t="shared" si="235"/>
        <v>42548.449861111112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8">
        <f t="shared" si="232"/>
        <v>0.17899999999999999</v>
      </c>
      <c r="P3742">
        <f t="shared" si="233"/>
        <v>25.57</v>
      </c>
      <c r="Q3742" t="s">
        <v>8318</v>
      </c>
      <c r="R3742" t="s">
        <v>8319</v>
      </c>
      <c r="S3742" s="13">
        <f t="shared" si="234"/>
        <v>41863.079143518517</v>
      </c>
      <c r="T3742" s="13">
        <f t="shared" si="235"/>
        <v>41833.089756944442</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8">
        <f t="shared" si="232"/>
        <v>0</v>
      </c>
      <c r="P3743" t="e">
        <f t="shared" si="233"/>
        <v>#DIV/0!</v>
      </c>
      <c r="Q3743" t="s">
        <v>8318</v>
      </c>
      <c r="R3743" t="s">
        <v>8319</v>
      </c>
      <c r="S3743" s="13">
        <f t="shared" si="234"/>
        <v>42355.920717592591</v>
      </c>
      <c r="T3743" s="13">
        <f t="shared" si="235"/>
        <v>42325.920717592591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8">
        <f t="shared" si="232"/>
        <v>0.02</v>
      </c>
      <c r="P3744">
        <f t="shared" si="233"/>
        <v>25</v>
      </c>
      <c r="Q3744" t="s">
        <v>8318</v>
      </c>
      <c r="R3744" t="s">
        <v>8319</v>
      </c>
      <c r="S3744" s="13">
        <f t="shared" si="234"/>
        <v>41888.214629629627</v>
      </c>
      <c r="T3744" s="13">
        <f t="shared" si="235"/>
        <v>41858.214629629627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8">
        <f t="shared" si="232"/>
        <v>0</v>
      </c>
      <c r="P3745" t="e">
        <f t="shared" si="233"/>
        <v>#DIV/0!</v>
      </c>
      <c r="Q3745" t="s">
        <v>8318</v>
      </c>
      <c r="R3745" t="s">
        <v>8319</v>
      </c>
      <c r="S3745" s="13">
        <f t="shared" si="234"/>
        <v>41823.710231481484</v>
      </c>
      <c r="T3745" s="13">
        <f t="shared" si="235"/>
        <v>41793.710231481484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8">
        <f t="shared" si="232"/>
        <v>0</v>
      </c>
      <c r="P3746" t="e">
        <f t="shared" si="233"/>
        <v>#DIV/0!</v>
      </c>
      <c r="Q3746" t="s">
        <v>8318</v>
      </c>
      <c r="R3746" t="s">
        <v>8319</v>
      </c>
      <c r="S3746" s="13">
        <f t="shared" si="234"/>
        <v>41825.165972222225</v>
      </c>
      <c r="T3746" s="13">
        <f t="shared" si="235"/>
        <v>41793.814259259263</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8">
        <f t="shared" si="232"/>
        <v>0.1</v>
      </c>
      <c r="P3747">
        <f t="shared" si="233"/>
        <v>10</v>
      </c>
      <c r="Q3747" t="s">
        <v>8318</v>
      </c>
      <c r="R3747" t="s">
        <v>8319</v>
      </c>
      <c r="S3747" s="13">
        <f t="shared" si="234"/>
        <v>41861.697939814818</v>
      </c>
      <c r="T3747" s="13">
        <f t="shared" si="235"/>
        <v>41831.697939814818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8">
        <f t="shared" si="232"/>
        <v>2.3764705882352941E-2</v>
      </c>
      <c r="P3748">
        <f t="shared" si="233"/>
        <v>202</v>
      </c>
      <c r="Q3748" t="s">
        <v>8318</v>
      </c>
      <c r="R3748" t="s">
        <v>8319</v>
      </c>
      <c r="S3748" s="13">
        <f t="shared" si="234"/>
        <v>42651.389340277776</v>
      </c>
      <c r="T3748" s="13">
        <f t="shared" si="235"/>
        <v>42621.389340277776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8">
        <f t="shared" si="232"/>
        <v>0.01</v>
      </c>
      <c r="P3749">
        <f t="shared" si="233"/>
        <v>25</v>
      </c>
      <c r="Q3749" t="s">
        <v>8318</v>
      </c>
      <c r="R3749" t="s">
        <v>8319</v>
      </c>
      <c r="S3749" s="13">
        <f t="shared" si="234"/>
        <v>42190.957638888889</v>
      </c>
      <c r="T3749" s="13">
        <f t="shared" si="235"/>
        <v>42164.299722222218</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8">
        <f t="shared" si="232"/>
        <v>1.0351999999999999</v>
      </c>
      <c r="P3750">
        <f t="shared" si="233"/>
        <v>99.54</v>
      </c>
      <c r="Q3750" t="s">
        <v>8318</v>
      </c>
      <c r="R3750" t="s">
        <v>8360</v>
      </c>
      <c r="S3750" s="13">
        <f t="shared" si="234"/>
        <v>42416.249305555553</v>
      </c>
      <c r="T3750" s="13">
        <f t="shared" si="235"/>
        <v>42395.706435185188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8">
        <f t="shared" si="232"/>
        <v>1.05</v>
      </c>
      <c r="P3751">
        <f t="shared" si="233"/>
        <v>75</v>
      </c>
      <c r="Q3751" t="s">
        <v>8318</v>
      </c>
      <c r="R3751" t="s">
        <v>8360</v>
      </c>
      <c r="S3751" s="13">
        <f t="shared" si="234"/>
        <v>42489.165972222225</v>
      </c>
      <c r="T3751" s="13">
        <f t="shared" si="235"/>
        <v>42458.127175925925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8">
        <f t="shared" si="232"/>
        <v>1.0044999999999999</v>
      </c>
      <c r="P3752">
        <f t="shared" si="233"/>
        <v>215.25</v>
      </c>
      <c r="Q3752" t="s">
        <v>8318</v>
      </c>
      <c r="R3752" t="s">
        <v>8360</v>
      </c>
      <c r="S3752" s="13">
        <f t="shared" si="234"/>
        <v>42045.332638888889</v>
      </c>
      <c r="T3752" s="13">
        <f t="shared" si="235"/>
        <v>42016.981574074074</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8">
        <f t="shared" si="232"/>
        <v>1.3260000000000001</v>
      </c>
      <c r="P3753">
        <f t="shared" si="233"/>
        <v>120.55</v>
      </c>
      <c r="Q3753" t="s">
        <v>8318</v>
      </c>
      <c r="R3753" t="s">
        <v>8360</v>
      </c>
      <c r="S3753" s="13">
        <f t="shared" si="234"/>
        <v>42462.993900462956</v>
      </c>
      <c r="T3753" s="13">
        <f t="shared" si="235"/>
        <v>42403.035567129627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8">
        <f t="shared" si="232"/>
        <v>1.1299999999999999</v>
      </c>
      <c r="P3754">
        <f t="shared" si="233"/>
        <v>37.67</v>
      </c>
      <c r="Q3754" t="s">
        <v>8318</v>
      </c>
      <c r="R3754" t="s">
        <v>8360</v>
      </c>
      <c r="S3754" s="13">
        <f t="shared" si="234"/>
        <v>42659.875</v>
      </c>
      <c r="T3754" s="13">
        <f t="shared" si="235"/>
        <v>42619.802488425921</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8">
        <f t="shared" si="232"/>
        <v>1.0334000000000001</v>
      </c>
      <c r="P3755">
        <f t="shared" si="233"/>
        <v>172.23</v>
      </c>
      <c r="Q3755" t="s">
        <v>8318</v>
      </c>
      <c r="R3755" t="s">
        <v>8360</v>
      </c>
      <c r="S3755" s="13">
        <f t="shared" si="234"/>
        <v>42158</v>
      </c>
      <c r="T3755" s="13">
        <f t="shared" si="235"/>
        <v>42128.824074074073</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8">
        <f t="shared" si="232"/>
        <v>1.2</v>
      </c>
      <c r="P3756">
        <f t="shared" si="233"/>
        <v>111.11</v>
      </c>
      <c r="Q3756" t="s">
        <v>8318</v>
      </c>
      <c r="R3756" t="s">
        <v>8360</v>
      </c>
      <c r="S3756" s="13">
        <f t="shared" si="234"/>
        <v>41846.207638888889</v>
      </c>
      <c r="T3756" s="13">
        <f t="shared" si="235"/>
        <v>41808.881215277775</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8">
        <f t="shared" si="232"/>
        <v>1.2963636363636364</v>
      </c>
      <c r="P3757">
        <f t="shared" si="233"/>
        <v>25.46</v>
      </c>
      <c r="Q3757" t="s">
        <v>8318</v>
      </c>
      <c r="R3757" t="s">
        <v>8360</v>
      </c>
      <c r="S3757" s="13">
        <f t="shared" si="234"/>
        <v>42475.866979166662</v>
      </c>
      <c r="T3757" s="13">
        <f t="shared" si="235"/>
        <v>42445.866979166662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8">
        <f t="shared" si="232"/>
        <v>1.0111111111111111</v>
      </c>
      <c r="P3758">
        <f t="shared" si="233"/>
        <v>267.64999999999998</v>
      </c>
      <c r="Q3758" t="s">
        <v>8318</v>
      </c>
      <c r="R3758" t="s">
        <v>8360</v>
      </c>
      <c r="S3758" s="13">
        <f t="shared" si="234"/>
        <v>41801.814791666664</v>
      </c>
      <c r="T3758" s="13">
        <f t="shared" si="235"/>
        <v>41771.814791666664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8">
        <f t="shared" si="232"/>
        <v>1.0851428571428572</v>
      </c>
      <c r="P3759">
        <f t="shared" si="233"/>
        <v>75.959999999999994</v>
      </c>
      <c r="Q3759" t="s">
        <v>8318</v>
      </c>
      <c r="R3759" t="s">
        <v>8360</v>
      </c>
      <c r="S3759" s="13">
        <f t="shared" si="234"/>
        <v>41974.850868055553</v>
      </c>
      <c r="T3759" s="13">
        <f t="shared" si="235"/>
        <v>41954.850868055553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8">
        <f t="shared" si="232"/>
        <v>1.0233333333333334</v>
      </c>
      <c r="P3760">
        <f t="shared" si="233"/>
        <v>59.04</v>
      </c>
      <c r="Q3760" t="s">
        <v>8318</v>
      </c>
      <c r="R3760" t="s">
        <v>8360</v>
      </c>
      <c r="S3760" s="13">
        <f t="shared" si="234"/>
        <v>41778.208333333336</v>
      </c>
      <c r="T3760" s="13">
        <f t="shared" si="235"/>
        <v>41747.471504629626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8">
        <f t="shared" si="232"/>
        <v>1.1024425000000002</v>
      </c>
      <c r="P3761">
        <f t="shared" si="233"/>
        <v>50.11</v>
      </c>
      <c r="Q3761" t="s">
        <v>8318</v>
      </c>
      <c r="R3761" t="s">
        <v>8360</v>
      </c>
      <c r="S3761" s="13">
        <f t="shared" si="234"/>
        <v>42242.108252314814</v>
      </c>
      <c r="T3761" s="13">
        <f t="shared" si="235"/>
        <v>42182.108252314814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8">
        <f t="shared" si="232"/>
        <v>1.010154</v>
      </c>
      <c r="P3762">
        <f t="shared" si="233"/>
        <v>55.5</v>
      </c>
      <c r="Q3762" t="s">
        <v>8318</v>
      </c>
      <c r="R3762" t="s">
        <v>8360</v>
      </c>
      <c r="S3762" s="13">
        <f t="shared" si="234"/>
        <v>41764.525300925925</v>
      </c>
      <c r="T3762" s="13">
        <f t="shared" si="235"/>
        <v>41739.525300925925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8">
        <f t="shared" si="232"/>
        <v>1</v>
      </c>
      <c r="P3763">
        <f t="shared" si="233"/>
        <v>166.67</v>
      </c>
      <c r="Q3763" t="s">
        <v>8318</v>
      </c>
      <c r="R3763" t="s">
        <v>8360</v>
      </c>
      <c r="S3763" s="13">
        <f t="shared" si="234"/>
        <v>42226.958333333328</v>
      </c>
      <c r="T3763" s="13">
        <f t="shared" si="235"/>
        <v>42173.466863425929</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8">
        <f t="shared" si="232"/>
        <v>1.0624</v>
      </c>
      <c r="P3764">
        <f t="shared" si="233"/>
        <v>47.43</v>
      </c>
      <c r="Q3764" t="s">
        <v>8318</v>
      </c>
      <c r="R3764" t="s">
        <v>8360</v>
      </c>
      <c r="S3764" s="13">
        <f t="shared" si="234"/>
        <v>42218.813530092593</v>
      </c>
      <c r="T3764" s="13">
        <f t="shared" si="235"/>
        <v>42193.813530092593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8">
        <f t="shared" si="232"/>
        <v>1</v>
      </c>
      <c r="P3765">
        <f t="shared" si="233"/>
        <v>64.94</v>
      </c>
      <c r="Q3765" t="s">
        <v>8318</v>
      </c>
      <c r="R3765" t="s">
        <v>8360</v>
      </c>
      <c r="S3765" s="13">
        <f t="shared" si="234"/>
        <v>42095.708634259259</v>
      </c>
      <c r="T3765" s="13">
        <f t="shared" si="235"/>
        <v>42065.750300925924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8">
        <f t="shared" si="232"/>
        <v>1</v>
      </c>
      <c r="P3766">
        <f t="shared" si="233"/>
        <v>55.56</v>
      </c>
      <c r="Q3766" t="s">
        <v>8318</v>
      </c>
      <c r="R3766" t="s">
        <v>8360</v>
      </c>
      <c r="S3766" s="13">
        <f t="shared" si="234"/>
        <v>42519.024999999994</v>
      </c>
      <c r="T3766" s="13">
        <f t="shared" si="235"/>
        <v>42499.842962962968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8">
        <f t="shared" si="232"/>
        <v>1.1345714285714286</v>
      </c>
      <c r="P3767">
        <f t="shared" si="233"/>
        <v>74.22</v>
      </c>
      <c r="Q3767" t="s">
        <v>8318</v>
      </c>
      <c r="R3767" t="s">
        <v>8360</v>
      </c>
      <c r="S3767" s="13">
        <f t="shared" si="234"/>
        <v>41850.776412037041</v>
      </c>
      <c r="T3767" s="13">
        <f t="shared" si="235"/>
        <v>41820.776412037041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8">
        <f t="shared" si="232"/>
        <v>1.0265010000000001</v>
      </c>
      <c r="P3768">
        <f t="shared" si="233"/>
        <v>106.93</v>
      </c>
      <c r="Q3768" t="s">
        <v>8318</v>
      </c>
      <c r="R3768" t="s">
        <v>8360</v>
      </c>
      <c r="S3768" s="13">
        <f t="shared" si="234"/>
        <v>41823.167187500003</v>
      </c>
      <c r="T3768" s="13">
        <f t="shared" si="235"/>
        <v>41788.167187500003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8">
        <f t="shared" si="232"/>
        <v>1.1675</v>
      </c>
      <c r="P3769">
        <f t="shared" si="233"/>
        <v>41.7</v>
      </c>
      <c r="Q3769" t="s">
        <v>8318</v>
      </c>
      <c r="R3769" t="s">
        <v>8360</v>
      </c>
      <c r="S3769" s="13">
        <f t="shared" si="234"/>
        <v>42064.207638888889</v>
      </c>
      <c r="T3769" s="13">
        <f t="shared" si="235"/>
        <v>42050.019641203704</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8">
        <f t="shared" si="232"/>
        <v>1.0765274999999999</v>
      </c>
      <c r="P3770">
        <f t="shared" si="233"/>
        <v>74.239999999999995</v>
      </c>
      <c r="Q3770" t="s">
        <v>8318</v>
      </c>
      <c r="R3770" t="s">
        <v>8360</v>
      </c>
      <c r="S3770" s="13">
        <f t="shared" si="234"/>
        <v>41802.727893518517</v>
      </c>
      <c r="T3770" s="13">
        <f t="shared" si="235"/>
        <v>41772.727893518517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8">
        <f t="shared" si="232"/>
        <v>1</v>
      </c>
      <c r="P3771">
        <f t="shared" si="233"/>
        <v>73.33</v>
      </c>
      <c r="Q3771" t="s">
        <v>8318</v>
      </c>
      <c r="R3771" t="s">
        <v>8360</v>
      </c>
      <c r="S3771" s="13">
        <f t="shared" si="234"/>
        <v>42475.598136574074</v>
      </c>
      <c r="T3771" s="13">
        <f t="shared" si="235"/>
        <v>42445.598136574074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8">
        <f t="shared" si="232"/>
        <v>1</v>
      </c>
      <c r="P3772">
        <f t="shared" si="233"/>
        <v>100</v>
      </c>
      <c r="Q3772" t="s">
        <v>8318</v>
      </c>
      <c r="R3772" t="s">
        <v>8360</v>
      </c>
      <c r="S3772" s="13">
        <f t="shared" si="234"/>
        <v>42168.930671296301</v>
      </c>
      <c r="T3772" s="13">
        <f t="shared" si="235"/>
        <v>42138.930671296301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8">
        <f t="shared" si="232"/>
        <v>1.46</v>
      </c>
      <c r="P3773">
        <f t="shared" si="233"/>
        <v>38.42</v>
      </c>
      <c r="Q3773" t="s">
        <v>8318</v>
      </c>
      <c r="R3773" t="s">
        <v>8360</v>
      </c>
      <c r="S3773" s="13">
        <f t="shared" si="234"/>
        <v>42508</v>
      </c>
      <c r="T3773" s="13">
        <f t="shared" si="235"/>
        <v>42493.857083333336</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8">
        <f t="shared" si="232"/>
        <v>1.1020000000000001</v>
      </c>
      <c r="P3774">
        <f t="shared" si="233"/>
        <v>166.97</v>
      </c>
      <c r="Q3774" t="s">
        <v>8318</v>
      </c>
      <c r="R3774" t="s">
        <v>8360</v>
      </c>
      <c r="S3774" s="13">
        <f t="shared" si="234"/>
        <v>42703.25</v>
      </c>
      <c r="T3774" s="13">
        <f t="shared" si="235"/>
        <v>42682.616967592592</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8">
        <f t="shared" si="232"/>
        <v>1.0820000000000001</v>
      </c>
      <c r="P3775">
        <f t="shared" si="233"/>
        <v>94.91</v>
      </c>
      <c r="Q3775" t="s">
        <v>8318</v>
      </c>
      <c r="R3775" t="s">
        <v>8360</v>
      </c>
      <c r="S3775" s="13">
        <f t="shared" si="234"/>
        <v>42689.088888888888</v>
      </c>
      <c r="T3775" s="13">
        <f t="shared" si="235"/>
        <v>42656.005173611105</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8">
        <f t="shared" si="232"/>
        <v>1</v>
      </c>
      <c r="P3776">
        <f t="shared" si="233"/>
        <v>100</v>
      </c>
      <c r="Q3776" t="s">
        <v>8318</v>
      </c>
      <c r="R3776" t="s">
        <v>8360</v>
      </c>
      <c r="S3776" s="13">
        <f t="shared" si="234"/>
        <v>42103.792303240742</v>
      </c>
      <c r="T3776" s="13">
        <f t="shared" si="235"/>
        <v>42087.792303240742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8">
        <f t="shared" si="232"/>
        <v>1.0024999999999999</v>
      </c>
      <c r="P3777">
        <f t="shared" si="233"/>
        <v>143.21</v>
      </c>
      <c r="Q3777" t="s">
        <v>8318</v>
      </c>
      <c r="R3777" t="s">
        <v>8360</v>
      </c>
      <c r="S3777" s="13">
        <f t="shared" si="234"/>
        <v>42103.166666666672</v>
      </c>
      <c r="T3777" s="13">
        <f t="shared" si="235"/>
        <v>42075.942627314813</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8">
        <f t="shared" si="232"/>
        <v>1.0671250000000001</v>
      </c>
      <c r="P3778">
        <f t="shared" si="233"/>
        <v>90.82</v>
      </c>
      <c r="Q3778" t="s">
        <v>8318</v>
      </c>
      <c r="R3778" t="s">
        <v>8360</v>
      </c>
      <c r="S3778" s="13">
        <f t="shared" si="234"/>
        <v>41852.041666666664</v>
      </c>
      <c r="T3778" s="13">
        <f t="shared" si="235"/>
        <v>41814.367800925924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8">
        <f t="shared" ref="O3779:O3842" si="236">E3779/D3779</f>
        <v>1.4319999999999999</v>
      </c>
      <c r="P3779">
        <f t="shared" ref="P3779:P3842" si="237">ROUND((E3779/L3779),2)</f>
        <v>48.54</v>
      </c>
      <c r="Q3779" t="s">
        <v>8318</v>
      </c>
      <c r="R3779" t="s">
        <v>8360</v>
      </c>
      <c r="S3779" s="13">
        <f t="shared" ref="S3779:S3842" si="238">(((I3779/60)/60)/24)+DATE(1970,1,1)</f>
        <v>41909.166666666664</v>
      </c>
      <c r="T3779" s="13">
        <f t="shared" ref="T3779:T3842" si="239">(((J3779/60)/60)/24)+DATE(1970,1,1)</f>
        <v>41887.111354166671</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8">
        <f t="shared" si="236"/>
        <v>1.0504166666666668</v>
      </c>
      <c r="P3780">
        <f t="shared" si="237"/>
        <v>70.03</v>
      </c>
      <c r="Q3780" t="s">
        <v>8318</v>
      </c>
      <c r="R3780" t="s">
        <v>8360</v>
      </c>
      <c r="S3780" s="13">
        <f t="shared" si="238"/>
        <v>42049.819212962961</v>
      </c>
      <c r="T3780" s="13">
        <f t="shared" si="239"/>
        <v>41989.819212962961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8">
        <f t="shared" si="236"/>
        <v>1.0398000000000001</v>
      </c>
      <c r="P3781">
        <f t="shared" si="237"/>
        <v>135.63</v>
      </c>
      <c r="Q3781" t="s">
        <v>8318</v>
      </c>
      <c r="R3781" t="s">
        <v>8360</v>
      </c>
      <c r="S3781" s="13">
        <f t="shared" si="238"/>
        <v>42455.693750000006</v>
      </c>
      <c r="T3781" s="13">
        <f t="shared" si="239"/>
        <v>42425.735416666663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8">
        <f t="shared" si="236"/>
        <v>1.2</v>
      </c>
      <c r="P3782">
        <f t="shared" si="237"/>
        <v>100</v>
      </c>
      <c r="Q3782" t="s">
        <v>8318</v>
      </c>
      <c r="R3782" t="s">
        <v>8360</v>
      </c>
      <c r="S3782" s="13">
        <f t="shared" si="238"/>
        <v>42198.837499999994</v>
      </c>
      <c r="T3782" s="13">
        <f t="shared" si="239"/>
        <v>42166.219733796301</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8">
        <f t="shared" si="236"/>
        <v>1.0966666666666667</v>
      </c>
      <c r="P3783">
        <f t="shared" si="237"/>
        <v>94.9</v>
      </c>
      <c r="Q3783" t="s">
        <v>8318</v>
      </c>
      <c r="R3783" t="s">
        <v>8360</v>
      </c>
      <c r="S3783" s="13">
        <f t="shared" si="238"/>
        <v>41890.882928240739</v>
      </c>
      <c r="T3783" s="13">
        <f t="shared" si="239"/>
        <v>41865.882928240739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8">
        <f t="shared" si="236"/>
        <v>1.0175000000000001</v>
      </c>
      <c r="P3784">
        <f t="shared" si="237"/>
        <v>75.37</v>
      </c>
      <c r="Q3784" t="s">
        <v>8318</v>
      </c>
      <c r="R3784" t="s">
        <v>8360</v>
      </c>
      <c r="S3784" s="13">
        <f t="shared" si="238"/>
        <v>42575.958333333328</v>
      </c>
      <c r="T3784" s="13">
        <f t="shared" si="239"/>
        <v>42546.862233796302</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8">
        <f t="shared" si="236"/>
        <v>1.2891666666666666</v>
      </c>
      <c r="P3785">
        <f t="shared" si="237"/>
        <v>64.459999999999994</v>
      </c>
      <c r="Q3785" t="s">
        <v>8318</v>
      </c>
      <c r="R3785" t="s">
        <v>8360</v>
      </c>
      <c r="S3785" s="13">
        <f t="shared" si="238"/>
        <v>42444.666666666672</v>
      </c>
      <c r="T3785" s="13">
        <f t="shared" si="239"/>
        <v>42420.140277777777</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8">
        <f t="shared" si="236"/>
        <v>1.1499999999999999</v>
      </c>
      <c r="P3786">
        <f t="shared" si="237"/>
        <v>115</v>
      </c>
      <c r="Q3786" t="s">
        <v>8318</v>
      </c>
      <c r="R3786" t="s">
        <v>8360</v>
      </c>
      <c r="S3786" s="13">
        <f t="shared" si="238"/>
        <v>42561.980694444443</v>
      </c>
      <c r="T3786" s="13">
        <f t="shared" si="239"/>
        <v>42531.980694444443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8">
        <f t="shared" si="236"/>
        <v>1.5075000000000001</v>
      </c>
      <c r="P3787">
        <f t="shared" si="237"/>
        <v>100.5</v>
      </c>
      <c r="Q3787" t="s">
        <v>8318</v>
      </c>
      <c r="R3787" t="s">
        <v>8360</v>
      </c>
      <c r="S3787" s="13">
        <f t="shared" si="238"/>
        <v>42584.418749999997</v>
      </c>
      <c r="T3787" s="13">
        <f t="shared" si="239"/>
        <v>42548.63853009259</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8">
        <f t="shared" si="236"/>
        <v>1.1096666666666666</v>
      </c>
      <c r="P3788">
        <f t="shared" si="237"/>
        <v>93.77</v>
      </c>
      <c r="Q3788" t="s">
        <v>8318</v>
      </c>
      <c r="R3788" t="s">
        <v>8360</v>
      </c>
      <c r="S3788" s="13">
        <f t="shared" si="238"/>
        <v>42517.037905092591</v>
      </c>
      <c r="T3788" s="13">
        <f t="shared" si="239"/>
        <v>42487.037905092591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8">
        <f t="shared" si="236"/>
        <v>1.0028571428571429</v>
      </c>
      <c r="P3789">
        <f t="shared" si="237"/>
        <v>35.1</v>
      </c>
      <c r="Q3789" t="s">
        <v>8318</v>
      </c>
      <c r="R3789" t="s">
        <v>8360</v>
      </c>
      <c r="S3789" s="13">
        <f t="shared" si="238"/>
        <v>42196.165972222225</v>
      </c>
      <c r="T3789" s="13">
        <f t="shared" si="239"/>
        <v>42167.534791666665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8">
        <f t="shared" si="236"/>
        <v>6.6666666666666671E-3</v>
      </c>
      <c r="P3790">
        <f t="shared" si="237"/>
        <v>500</v>
      </c>
      <c r="Q3790" t="s">
        <v>8318</v>
      </c>
      <c r="R3790" t="s">
        <v>8360</v>
      </c>
      <c r="S3790" s="13">
        <f t="shared" si="238"/>
        <v>42361.679166666669</v>
      </c>
      <c r="T3790" s="13">
        <f t="shared" si="239"/>
        <v>42333.695821759262</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8">
        <f t="shared" si="236"/>
        <v>3.267605633802817E-2</v>
      </c>
      <c r="P3791">
        <f t="shared" si="237"/>
        <v>29</v>
      </c>
      <c r="Q3791" t="s">
        <v>8318</v>
      </c>
      <c r="R3791" t="s">
        <v>8360</v>
      </c>
      <c r="S3791" s="13">
        <f t="shared" si="238"/>
        <v>42170.798819444448</v>
      </c>
      <c r="T3791" s="13">
        <f t="shared" si="239"/>
        <v>42138.798819444448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8">
        <f t="shared" si="236"/>
        <v>0</v>
      </c>
      <c r="P3792" t="e">
        <f t="shared" si="237"/>
        <v>#DIV/0!</v>
      </c>
      <c r="Q3792" t="s">
        <v>8318</v>
      </c>
      <c r="R3792" t="s">
        <v>8360</v>
      </c>
      <c r="S3792" s="13">
        <f t="shared" si="238"/>
        <v>42696.708599537036</v>
      </c>
      <c r="T3792" s="13">
        <f t="shared" si="239"/>
        <v>42666.666932870372</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8">
        <f t="shared" si="236"/>
        <v>0</v>
      </c>
      <c r="P3793" t="e">
        <f t="shared" si="237"/>
        <v>#DIV/0!</v>
      </c>
      <c r="Q3793" t="s">
        <v>8318</v>
      </c>
      <c r="R3793" t="s">
        <v>8360</v>
      </c>
      <c r="S3793" s="13">
        <f t="shared" si="238"/>
        <v>41826.692037037035</v>
      </c>
      <c r="T3793" s="13">
        <f t="shared" si="239"/>
        <v>41766.692037037035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8">
        <f t="shared" si="236"/>
        <v>2.8E-3</v>
      </c>
      <c r="P3794">
        <f t="shared" si="237"/>
        <v>17.5</v>
      </c>
      <c r="Q3794" t="s">
        <v>8318</v>
      </c>
      <c r="R3794" t="s">
        <v>8360</v>
      </c>
      <c r="S3794" s="13">
        <f t="shared" si="238"/>
        <v>42200.447013888886</v>
      </c>
      <c r="T3794" s="13">
        <f t="shared" si="239"/>
        <v>42170.447013888886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8">
        <f t="shared" si="236"/>
        <v>0.59657142857142853</v>
      </c>
      <c r="P3795">
        <f t="shared" si="237"/>
        <v>174</v>
      </c>
      <c r="Q3795" t="s">
        <v>8318</v>
      </c>
      <c r="R3795" t="s">
        <v>8360</v>
      </c>
      <c r="S3795" s="13">
        <f t="shared" si="238"/>
        <v>41989.938993055555</v>
      </c>
      <c r="T3795" s="13">
        <f t="shared" si="239"/>
        <v>41968.938993055555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8">
        <f t="shared" si="236"/>
        <v>0.01</v>
      </c>
      <c r="P3796">
        <f t="shared" si="237"/>
        <v>50</v>
      </c>
      <c r="Q3796" t="s">
        <v>8318</v>
      </c>
      <c r="R3796" t="s">
        <v>8360</v>
      </c>
      <c r="S3796" s="13">
        <f t="shared" si="238"/>
        <v>42162.58048611111</v>
      </c>
      <c r="T3796" s="13">
        <f t="shared" si="239"/>
        <v>42132.58048611111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8">
        <f t="shared" si="236"/>
        <v>1.6666666666666666E-2</v>
      </c>
      <c r="P3797">
        <f t="shared" si="237"/>
        <v>5</v>
      </c>
      <c r="Q3797" t="s">
        <v>8318</v>
      </c>
      <c r="R3797" t="s">
        <v>8360</v>
      </c>
      <c r="S3797" s="13">
        <f t="shared" si="238"/>
        <v>42244.9375</v>
      </c>
      <c r="T3797" s="13">
        <f t="shared" si="239"/>
        <v>42201.436226851853</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8">
        <f t="shared" si="236"/>
        <v>4.4444444444444447E-5</v>
      </c>
      <c r="P3798">
        <f t="shared" si="237"/>
        <v>1</v>
      </c>
      <c r="Q3798" t="s">
        <v>8318</v>
      </c>
      <c r="R3798" t="s">
        <v>8360</v>
      </c>
      <c r="S3798" s="13">
        <f t="shared" si="238"/>
        <v>42749.029583333337</v>
      </c>
      <c r="T3798" s="13">
        <f t="shared" si="239"/>
        <v>42689.029583333337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8">
        <f t="shared" si="236"/>
        <v>0.89666666666666661</v>
      </c>
      <c r="P3799">
        <f t="shared" si="237"/>
        <v>145.41</v>
      </c>
      <c r="Q3799" t="s">
        <v>8318</v>
      </c>
      <c r="R3799" t="s">
        <v>8360</v>
      </c>
      <c r="S3799" s="13">
        <f t="shared" si="238"/>
        <v>42114.881539351853</v>
      </c>
      <c r="T3799" s="13">
        <f t="shared" si="239"/>
        <v>42084.881539351853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8">
        <f t="shared" si="236"/>
        <v>1.4642857142857143E-2</v>
      </c>
      <c r="P3800">
        <f t="shared" si="237"/>
        <v>205</v>
      </c>
      <c r="Q3800" t="s">
        <v>8318</v>
      </c>
      <c r="R3800" t="s">
        <v>8360</v>
      </c>
      <c r="S3800" s="13">
        <f t="shared" si="238"/>
        <v>41861.722777777781</v>
      </c>
      <c r="T3800" s="13">
        <f t="shared" si="239"/>
        <v>41831.722777777781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8">
        <f t="shared" si="236"/>
        <v>4.02E-2</v>
      </c>
      <c r="P3801">
        <f t="shared" si="237"/>
        <v>100.5</v>
      </c>
      <c r="Q3801" t="s">
        <v>8318</v>
      </c>
      <c r="R3801" t="s">
        <v>8360</v>
      </c>
      <c r="S3801" s="13">
        <f t="shared" si="238"/>
        <v>42440.93105324074</v>
      </c>
      <c r="T3801" s="13">
        <f t="shared" si="239"/>
        <v>42410.93105324074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8">
        <f t="shared" si="236"/>
        <v>4.0045454545454544E-2</v>
      </c>
      <c r="P3802">
        <f t="shared" si="237"/>
        <v>55.06</v>
      </c>
      <c r="Q3802" t="s">
        <v>8318</v>
      </c>
      <c r="R3802" t="s">
        <v>8360</v>
      </c>
      <c r="S3802" s="13">
        <f t="shared" si="238"/>
        <v>42015.207638888889</v>
      </c>
      <c r="T3802" s="13">
        <f t="shared" si="239"/>
        <v>41982.737071759257</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8">
        <f t="shared" si="236"/>
        <v>8.5199999999999998E-2</v>
      </c>
      <c r="P3803">
        <f t="shared" si="237"/>
        <v>47.33</v>
      </c>
      <c r="Q3803" t="s">
        <v>8318</v>
      </c>
      <c r="R3803" t="s">
        <v>8360</v>
      </c>
      <c r="S3803" s="13">
        <f t="shared" si="238"/>
        <v>42006.676111111112</v>
      </c>
      <c r="T3803" s="13">
        <f t="shared" si="239"/>
        <v>41975.676111111112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8">
        <f t="shared" si="236"/>
        <v>0</v>
      </c>
      <c r="P3804" t="e">
        <f t="shared" si="237"/>
        <v>#DIV/0!</v>
      </c>
      <c r="Q3804" t="s">
        <v>8318</v>
      </c>
      <c r="R3804" t="s">
        <v>8360</v>
      </c>
      <c r="S3804" s="13">
        <f t="shared" si="238"/>
        <v>42299.126226851848</v>
      </c>
      <c r="T3804" s="13">
        <f t="shared" si="239"/>
        <v>42269.126226851848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8">
        <f t="shared" si="236"/>
        <v>0.19650000000000001</v>
      </c>
      <c r="P3805">
        <f t="shared" si="237"/>
        <v>58.95</v>
      </c>
      <c r="Q3805" t="s">
        <v>8318</v>
      </c>
      <c r="R3805" t="s">
        <v>8360</v>
      </c>
      <c r="S3805" s="13">
        <f t="shared" si="238"/>
        <v>42433.971851851849</v>
      </c>
      <c r="T3805" s="13">
        <f t="shared" si="239"/>
        <v>42403.971851851849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8">
        <f t="shared" si="236"/>
        <v>0</v>
      </c>
      <c r="P3806" t="e">
        <f t="shared" si="237"/>
        <v>#DIV/0!</v>
      </c>
      <c r="Q3806" t="s">
        <v>8318</v>
      </c>
      <c r="R3806" t="s">
        <v>8360</v>
      </c>
      <c r="S3806" s="13">
        <f t="shared" si="238"/>
        <v>42582.291666666672</v>
      </c>
      <c r="T3806" s="13">
        <f t="shared" si="239"/>
        <v>42527.00953703704</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8">
        <f t="shared" si="236"/>
        <v>2.0000000000000002E-5</v>
      </c>
      <c r="P3807">
        <f t="shared" si="237"/>
        <v>1.5</v>
      </c>
      <c r="Q3807" t="s">
        <v>8318</v>
      </c>
      <c r="R3807" t="s">
        <v>8360</v>
      </c>
      <c r="S3807" s="13">
        <f t="shared" si="238"/>
        <v>41909.887037037035</v>
      </c>
      <c r="T3807" s="13">
        <f t="shared" si="239"/>
        <v>41849.887037037035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8">
        <f t="shared" si="236"/>
        <v>6.6666666666666664E-4</v>
      </c>
      <c r="P3808">
        <f t="shared" si="237"/>
        <v>5</v>
      </c>
      <c r="Q3808" t="s">
        <v>8318</v>
      </c>
      <c r="R3808" t="s">
        <v>8360</v>
      </c>
      <c r="S3808" s="13">
        <f t="shared" si="238"/>
        <v>41819.259039351848</v>
      </c>
      <c r="T3808" s="13">
        <f t="shared" si="239"/>
        <v>41799.259039351848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8">
        <f t="shared" si="236"/>
        <v>0.30333333333333334</v>
      </c>
      <c r="P3809">
        <f t="shared" si="237"/>
        <v>50.56</v>
      </c>
      <c r="Q3809" t="s">
        <v>8318</v>
      </c>
      <c r="R3809" t="s">
        <v>8360</v>
      </c>
      <c r="S3809" s="13">
        <f t="shared" si="238"/>
        <v>42097.909016203703</v>
      </c>
      <c r="T3809" s="13">
        <f t="shared" si="239"/>
        <v>42090.909016203703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8">
        <f t="shared" si="236"/>
        <v>1</v>
      </c>
      <c r="P3810">
        <f t="shared" si="237"/>
        <v>41.67</v>
      </c>
      <c r="Q3810" t="s">
        <v>8318</v>
      </c>
      <c r="R3810" t="s">
        <v>8319</v>
      </c>
      <c r="S3810" s="13">
        <f t="shared" si="238"/>
        <v>42119.412256944444</v>
      </c>
      <c r="T3810" s="13">
        <f t="shared" si="239"/>
        <v>42059.453923611116</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8">
        <f t="shared" si="236"/>
        <v>1.0125</v>
      </c>
      <c r="P3811">
        <f t="shared" si="237"/>
        <v>53.29</v>
      </c>
      <c r="Q3811" t="s">
        <v>8318</v>
      </c>
      <c r="R3811" t="s">
        <v>8319</v>
      </c>
      <c r="S3811" s="13">
        <f t="shared" si="238"/>
        <v>41850.958333333336</v>
      </c>
      <c r="T3811" s="13">
        <f t="shared" si="239"/>
        <v>41800.526701388888</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8">
        <f t="shared" si="236"/>
        <v>1.2173333333333334</v>
      </c>
      <c r="P3812">
        <f t="shared" si="237"/>
        <v>70.23</v>
      </c>
      <c r="Q3812" t="s">
        <v>8318</v>
      </c>
      <c r="R3812" t="s">
        <v>8319</v>
      </c>
      <c r="S3812" s="13">
        <f t="shared" si="238"/>
        <v>42084.807384259257</v>
      </c>
      <c r="T3812" s="13">
        <f t="shared" si="239"/>
        <v>42054.849050925928</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8">
        <f t="shared" si="236"/>
        <v>3.3</v>
      </c>
      <c r="P3813">
        <f t="shared" si="237"/>
        <v>43.42</v>
      </c>
      <c r="Q3813" t="s">
        <v>8318</v>
      </c>
      <c r="R3813" t="s">
        <v>8319</v>
      </c>
      <c r="S3813" s="13">
        <f t="shared" si="238"/>
        <v>42521.458333333328</v>
      </c>
      <c r="T3813" s="13">
        <f t="shared" si="239"/>
        <v>42487.62700231481</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8">
        <f t="shared" si="236"/>
        <v>1.0954999999999999</v>
      </c>
      <c r="P3814">
        <f t="shared" si="237"/>
        <v>199.18</v>
      </c>
      <c r="Q3814" t="s">
        <v>8318</v>
      </c>
      <c r="R3814" t="s">
        <v>8319</v>
      </c>
      <c r="S3814" s="13">
        <f t="shared" si="238"/>
        <v>42156.165972222225</v>
      </c>
      <c r="T3814" s="13">
        <f t="shared" si="239"/>
        <v>42109.751250000001</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8">
        <f t="shared" si="236"/>
        <v>1.0095190476190474</v>
      </c>
      <c r="P3815">
        <f t="shared" si="237"/>
        <v>78.52</v>
      </c>
      <c r="Q3815" t="s">
        <v>8318</v>
      </c>
      <c r="R3815" t="s">
        <v>8319</v>
      </c>
      <c r="S3815" s="13">
        <f t="shared" si="238"/>
        <v>42535.904861111107</v>
      </c>
      <c r="T3815" s="13">
        <f t="shared" si="239"/>
        <v>42497.275706018518</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8">
        <f t="shared" si="236"/>
        <v>1.4013333333333333</v>
      </c>
      <c r="P3816">
        <f t="shared" si="237"/>
        <v>61.82</v>
      </c>
      <c r="Q3816" t="s">
        <v>8318</v>
      </c>
      <c r="R3816" t="s">
        <v>8319</v>
      </c>
      <c r="S3816" s="13">
        <f t="shared" si="238"/>
        <v>42095.165972222225</v>
      </c>
      <c r="T3816" s="13">
        <f t="shared" si="239"/>
        <v>42058.904074074075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8">
        <f t="shared" si="236"/>
        <v>1.0000100000000001</v>
      </c>
      <c r="P3817">
        <f t="shared" si="237"/>
        <v>50</v>
      </c>
      <c r="Q3817" t="s">
        <v>8318</v>
      </c>
      <c r="R3817" t="s">
        <v>8319</v>
      </c>
      <c r="S3817" s="13">
        <f t="shared" si="238"/>
        <v>42236.958333333328</v>
      </c>
      <c r="T3817" s="13">
        <f t="shared" si="239"/>
        <v>42207.259918981479</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8">
        <f t="shared" si="236"/>
        <v>1.19238</v>
      </c>
      <c r="P3818">
        <f t="shared" si="237"/>
        <v>48.34</v>
      </c>
      <c r="Q3818" t="s">
        <v>8318</v>
      </c>
      <c r="R3818" t="s">
        <v>8319</v>
      </c>
      <c r="S3818" s="13">
        <f t="shared" si="238"/>
        <v>41837.690081018518</v>
      </c>
      <c r="T3818" s="13">
        <f t="shared" si="239"/>
        <v>41807.690081018518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8">
        <f t="shared" si="236"/>
        <v>1.0725</v>
      </c>
      <c r="P3819">
        <f t="shared" si="237"/>
        <v>107.25</v>
      </c>
      <c r="Q3819" t="s">
        <v>8318</v>
      </c>
      <c r="R3819" t="s">
        <v>8319</v>
      </c>
      <c r="S3819" s="13">
        <f t="shared" si="238"/>
        <v>42301.165972222225</v>
      </c>
      <c r="T3819" s="13">
        <f t="shared" si="239"/>
        <v>42284.69694444444</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8">
        <f t="shared" si="236"/>
        <v>2.2799999999999998</v>
      </c>
      <c r="P3820">
        <f t="shared" si="237"/>
        <v>57</v>
      </c>
      <c r="Q3820" t="s">
        <v>8318</v>
      </c>
      <c r="R3820" t="s">
        <v>8319</v>
      </c>
      <c r="S3820" s="13">
        <f t="shared" si="238"/>
        <v>42075.800717592589</v>
      </c>
      <c r="T3820" s="13">
        <f t="shared" si="239"/>
        <v>42045.84238425926</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8">
        <f t="shared" si="236"/>
        <v>1.0640000000000001</v>
      </c>
      <c r="P3821">
        <f t="shared" si="237"/>
        <v>40.92</v>
      </c>
      <c r="Q3821" t="s">
        <v>8318</v>
      </c>
      <c r="R3821" t="s">
        <v>8319</v>
      </c>
      <c r="S3821" s="13">
        <f t="shared" si="238"/>
        <v>42202.876388888893</v>
      </c>
      <c r="T3821" s="13">
        <f t="shared" si="239"/>
        <v>42184.209537037037</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8">
        <f t="shared" si="236"/>
        <v>1.4333333333333333</v>
      </c>
      <c r="P3822">
        <f t="shared" si="237"/>
        <v>21.5</v>
      </c>
      <c r="Q3822" t="s">
        <v>8318</v>
      </c>
      <c r="R3822" t="s">
        <v>8319</v>
      </c>
      <c r="S3822" s="13">
        <f t="shared" si="238"/>
        <v>42190.651817129634</v>
      </c>
      <c r="T3822" s="13">
        <f t="shared" si="239"/>
        <v>42160.651817129634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8">
        <f t="shared" si="236"/>
        <v>1.0454285714285714</v>
      </c>
      <c r="P3823">
        <f t="shared" si="237"/>
        <v>79.540000000000006</v>
      </c>
      <c r="Q3823" t="s">
        <v>8318</v>
      </c>
      <c r="R3823" t="s">
        <v>8319</v>
      </c>
      <c r="S3823" s="13">
        <f t="shared" si="238"/>
        <v>42373.180636574078</v>
      </c>
      <c r="T3823" s="13">
        <f t="shared" si="239"/>
        <v>42341.180636574078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8">
        <f t="shared" si="236"/>
        <v>1.1002000000000001</v>
      </c>
      <c r="P3824">
        <f t="shared" si="237"/>
        <v>72.38</v>
      </c>
      <c r="Q3824" t="s">
        <v>8318</v>
      </c>
      <c r="R3824" t="s">
        <v>8319</v>
      </c>
      <c r="S3824" s="13">
        <f t="shared" si="238"/>
        <v>42388.957638888889</v>
      </c>
      <c r="T3824" s="13">
        <f t="shared" si="239"/>
        <v>42329.838159722218</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8">
        <f t="shared" si="236"/>
        <v>1.06</v>
      </c>
      <c r="P3825">
        <f t="shared" si="237"/>
        <v>64.63</v>
      </c>
      <c r="Q3825" t="s">
        <v>8318</v>
      </c>
      <c r="R3825" t="s">
        <v>8319</v>
      </c>
      <c r="S3825" s="13">
        <f t="shared" si="238"/>
        <v>42205.165972222225</v>
      </c>
      <c r="T3825" s="13">
        <f t="shared" si="239"/>
        <v>42170.910231481481</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8">
        <f t="shared" si="236"/>
        <v>1.08</v>
      </c>
      <c r="P3826">
        <f t="shared" si="237"/>
        <v>38.57</v>
      </c>
      <c r="Q3826" t="s">
        <v>8318</v>
      </c>
      <c r="R3826" t="s">
        <v>8319</v>
      </c>
      <c r="S3826" s="13">
        <f t="shared" si="238"/>
        <v>42583.570138888885</v>
      </c>
      <c r="T3826" s="13">
        <f t="shared" si="239"/>
        <v>42571.626192129625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8">
        <f t="shared" si="236"/>
        <v>1.0542</v>
      </c>
      <c r="P3827">
        <f t="shared" si="237"/>
        <v>107.57</v>
      </c>
      <c r="Q3827" t="s">
        <v>8318</v>
      </c>
      <c r="R3827" t="s">
        <v>8319</v>
      </c>
      <c r="S3827" s="13">
        <f t="shared" si="238"/>
        <v>42172.069606481484</v>
      </c>
      <c r="T3827" s="13">
        <f t="shared" si="239"/>
        <v>42151.069606481484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8">
        <f t="shared" si="236"/>
        <v>1.1916666666666667</v>
      </c>
      <c r="P3828">
        <f t="shared" si="237"/>
        <v>27.5</v>
      </c>
      <c r="Q3828" t="s">
        <v>8318</v>
      </c>
      <c r="R3828" t="s">
        <v>8319</v>
      </c>
      <c r="S3828" s="13">
        <f t="shared" si="238"/>
        <v>42131.423541666663</v>
      </c>
      <c r="T3828" s="13">
        <f t="shared" si="239"/>
        <v>42101.423541666663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8">
        <f t="shared" si="236"/>
        <v>1.5266666666666666</v>
      </c>
      <c r="P3829">
        <f t="shared" si="237"/>
        <v>70.459999999999994</v>
      </c>
      <c r="Q3829" t="s">
        <v>8318</v>
      </c>
      <c r="R3829" t="s">
        <v>8319</v>
      </c>
      <c r="S3829" s="13">
        <f t="shared" si="238"/>
        <v>42090</v>
      </c>
      <c r="T3829" s="13">
        <f t="shared" si="239"/>
        <v>42034.928252314814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8">
        <f t="shared" si="236"/>
        <v>1</v>
      </c>
      <c r="P3830">
        <f t="shared" si="237"/>
        <v>178.57</v>
      </c>
      <c r="Q3830" t="s">
        <v>8318</v>
      </c>
      <c r="R3830" t="s">
        <v>8319</v>
      </c>
      <c r="S3830" s="13">
        <f t="shared" si="238"/>
        <v>42004.569293981483</v>
      </c>
      <c r="T3830" s="13">
        <f t="shared" si="239"/>
        <v>41944.527627314819</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8">
        <f t="shared" si="236"/>
        <v>1.002</v>
      </c>
      <c r="P3831">
        <f t="shared" si="237"/>
        <v>62.63</v>
      </c>
      <c r="Q3831" t="s">
        <v>8318</v>
      </c>
      <c r="R3831" t="s">
        <v>8319</v>
      </c>
      <c r="S3831" s="13">
        <f t="shared" si="238"/>
        <v>42613.865405092598</v>
      </c>
      <c r="T3831" s="13">
        <f t="shared" si="239"/>
        <v>42593.865405092598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8">
        <f t="shared" si="236"/>
        <v>2.25</v>
      </c>
      <c r="P3832">
        <f t="shared" si="237"/>
        <v>75</v>
      </c>
      <c r="Q3832" t="s">
        <v>8318</v>
      </c>
      <c r="R3832" t="s">
        <v>8319</v>
      </c>
      <c r="S3832" s="13">
        <f t="shared" si="238"/>
        <v>42517.740868055553</v>
      </c>
      <c r="T3832" s="13">
        <f t="shared" si="239"/>
        <v>42503.740868055553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8">
        <f t="shared" si="236"/>
        <v>1.0602199999999999</v>
      </c>
      <c r="P3833">
        <f t="shared" si="237"/>
        <v>58.9</v>
      </c>
      <c r="Q3833" t="s">
        <v>8318</v>
      </c>
      <c r="R3833" t="s">
        <v>8319</v>
      </c>
      <c r="S3833" s="13">
        <f t="shared" si="238"/>
        <v>41948.890567129631</v>
      </c>
      <c r="T3833" s="13">
        <f t="shared" si="239"/>
        <v>41927.848900462966</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8">
        <f t="shared" si="236"/>
        <v>1.0466666666666666</v>
      </c>
      <c r="P3834">
        <f t="shared" si="237"/>
        <v>139.56</v>
      </c>
      <c r="Q3834" t="s">
        <v>8318</v>
      </c>
      <c r="R3834" t="s">
        <v>8319</v>
      </c>
      <c r="S3834" s="13">
        <f t="shared" si="238"/>
        <v>42420.114988425921</v>
      </c>
      <c r="T3834" s="13">
        <f t="shared" si="239"/>
        <v>42375.114988425921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8">
        <f t="shared" si="236"/>
        <v>1.1666666666666667</v>
      </c>
      <c r="P3835">
        <f t="shared" si="237"/>
        <v>70</v>
      </c>
      <c r="Q3835" t="s">
        <v>8318</v>
      </c>
      <c r="R3835" t="s">
        <v>8319</v>
      </c>
      <c r="S3835" s="13">
        <f t="shared" si="238"/>
        <v>41974.797916666663</v>
      </c>
      <c r="T3835" s="13">
        <f t="shared" si="239"/>
        <v>41963.872361111105</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8">
        <f t="shared" si="236"/>
        <v>1.0903333333333334</v>
      </c>
      <c r="P3836">
        <f t="shared" si="237"/>
        <v>57.39</v>
      </c>
      <c r="Q3836" t="s">
        <v>8318</v>
      </c>
      <c r="R3836" t="s">
        <v>8319</v>
      </c>
      <c r="S3836" s="13">
        <f t="shared" si="238"/>
        <v>42173.445219907408</v>
      </c>
      <c r="T3836" s="13">
        <f t="shared" si="239"/>
        <v>42143.445219907408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8">
        <f t="shared" si="236"/>
        <v>1.6</v>
      </c>
      <c r="P3837">
        <f t="shared" si="237"/>
        <v>40</v>
      </c>
      <c r="Q3837" t="s">
        <v>8318</v>
      </c>
      <c r="R3837" t="s">
        <v>8319</v>
      </c>
      <c r="S3837" s="13">
        <f t="shared" si="238"/>
        <v>42481.94222222222</v>
      </c>
      <c r="T3837" s="13">
        <f t="shared" si="239"/>
        <v>42460.94222222222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8">
        <f t="shared" si="236"/>
        <v>1.125</v>
      </c>
      <c r="P3838">
        <f t="shared" si="237"/>
        <v>64.290000000000006</v>
      </c>
      <c r="Q3838" t="s">
        <v>8318</v>
      </c>
      <c r="R3838" t="s">
        <v>8319</v>
      </c>
      <c r="S3838" s="13">
        <f t="shared" si="238"/>
        <v>42585.172916666663</v>
      </c>
      <c r="T3838" s="13">
        <f t="shared" si="239"/>
        <v>42553.926527777774</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8">
        <f t="shared" si="236"/>
        <v>1.0209999999999999</v>
      </c>
      <c r="P3839">
        <f t="shared" si="237"/>
        <v>120.12</v>
      </c>
      <c r="Q3839" t="s">
        <v>8318</v>
      </c>
      <c r="R3839" t="s">
        <v>8319</v>
      </c>
      <c r="S3839" s="13">
        <f t="shared" si="238"/>
        <v>42188.765717592592</v>
      </c>
      <c r="T3839" s="13">
        <f t="shared" si="239"/>
        <v>42152.765717592592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8">
        <f t="shared" si="236"/>
        <v>1.00824</v>
      </c>
      <c r="P3840">
        <f t="shared" si="237"/>
        <v>1008.24</v>
      </c>
      <c r="Q3840" t="s">
        <v>8318</v>
      </c>
      <c r="R3840" t="s">
        <v>8319</v>
      </c>
      <c r="S3840" s="13">
        <f t="shared" si="238"/>
        <v>42146.710752314815</v>
      </c>
      <c r="T3840" s="13">
        <f t="shared" si="239"/>
        <v>42116.710752314815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8">
        <f t="shared" si="236"/>
        <v>1.0125</v>
      </c>
      <c r="P3841">
        <f t="shared" si="237"/>
        <v>63.28</v>
      </c>
      <c r="Q3841" t="s">
        <v>8318</v>
      </c>
      <c r="R3841" t="s">
        <v>8319</v>
      </c>
      <c r="S3841" s="13">
        <f t="shared" si="238"/>
        <v>42215.142638888887</v>
      </c>
      <c r="T3841" s="13">
        <f t="shared" si="239"/>
        <v>42155.142638888887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8">
        <f t="shared" si="236"/>
        <v>65</v>
      </c>
      <c r="P3842">
        <f t="shared" si="237"/>
        <v>21.67</v>
      </c>
      <c r="Q3842" t="s">
        <v>8318</v>
      </c>
      <c r="R3842" t="s">
        <v>8319</v>
      </c>
      <c r="S3842" s="13">
        <f t="shared" si="238"/>
        <v>42457.660057870366</v>
      </c>
      <c r="T3842" s="13">
        <f t="shared" si="239"/>
        <v>42432.701724537037</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8">
        <f t="shared" ref="O3843:O3906" si="240">E3843/D3843</f>
        <v>8.72E-2</v>
      </c>
      <c r="P3843">
        <f t="shared" ref="P3843:P3906" si="241">ROUND((E3843/L3843),2)</f>
        <v>25.65</v>
      </c>
      <c r="Q3843" t="s">
        <v>8318</v>
      </c>
      <c r="R3843" t="s">
        <v>8319</v>
      </c>
      <c r="S3843" s="13">
        <f t="shared" ref="S3843:S3906" si="242">(((I3843/60)/60)/24)+DATE(1970,1,1)</f>
        <v>41840.785729166666</v>
      </c>
      <c r="T3843" s="13">
        <f t="shared" ref="T3843:T3906" si="243">(((J3843/60)/60)/24)+DATE(1970,1,1)</f>
        <v>41780.785729166666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8">
        <f t="shared" si="240"/>
        <v>0.21940000000000001</v>
      </c>
      <c r="P3844">
        <f t="shared" si="241"/>
        <v>47.7</v>
      </c>
      <c r="Q3844" t="s">
        <v>8318</v>
      </c>
      <c r="R3844" t="s">
        <v>8319</v>
      </c>
      <c r="S3844" s="13">
        <f t="shared" si="242"/>
        <v>41770.493657407409</v>
      </c>
      <c r="T3844" s="13">
        <f t="shared" si="243"/>
        <v>41740.493657407409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8">
        <f t="shared" si="240"/>
        <v>0.21299999999999999</v>
      </c>
      <c r="P3845">
        <f t="shared" si="241"/>
        <v>56.05</v>
      </c>
      <c r="Q3845" t="s">
        <v>8318</v>
      </c>
      <c r="R3845" t="s">
        <v>8319</v>
      </c>
      <c r="S3845" s="13">
        <f t="shared" si="242"/>
        <v>41791.072500000002</v>
      </c>
      <c r="T3845" s="13">
        <f t="shared" si="243"/>
        <v>41766.072500000002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8">
        <f t="shared" si="240"/>
        <v>0.41489795918367345</v>
      </c>
      <c r="P3846">
        <f t="shared" si="241"/>
        <v>81.319999999999993</v>
      </c>
      <c r="Q3846" t="s">
        <v>8318</v>
      </c>
      <c r="R3846" t="s">
        <v>8319</v>
      </c>
      <c r="S3846" s="13">
        <f t="shared" si="242"/>
        <v>41793.290972222225</v>
      </c>
      <c r="T3846" s="13">
        <f t="shared" si="243"/>
        <v>41766.617291666669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8">
        <f t="shared" si="240"/>
        <v>2.1049999999999999E-2</v>
      </c>
      <c r="P3847">
        <f t="shared" si="241"/>
        <v>70.17</v>
      </c>
      <c r="Q3847" t="s">
        <v>8318</v>
      </c>
      <c r="R3847" t="s">
        <v>8319</v>
      </c>
      <c r="S3847" s="13">
        <f t="shared" si="242"/>
        <v>42278.627013888887</v>
      </c>
      <c r="T3847" s="13">
        <f t="shared" si="243"/>
        <v>42248.627013888887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8">
        <f t="shared" si="240"/>
        <v>2.7E-2</v>
      </c>
      <c r="P3848">
        <f t="shared" si="241"/>
        <v>23.63</v>
      </c>
      <c r="Q3848" t="s">
        <v>8318</v>
      </c>
      <c r="R3848" t="s">
        <v>8319</v>
      </c>
      <c r="S3848" s="13">
        <f t="shared" si="242"/>
        <v>41916.290972222225</v>
      </c>
      <c r="T3848" s="13">
        <f t="shared" si="243"/>
        <v>41885.221550925926</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8">
        <f t="shared" si="240"/>
        <v>0.16161904761904761</v>
      </c>
      <c r="P3849">
        <f t="shared" si="241"/>
        <v>188.56</v>
      </c>
      <c r="Q3849" t="s">
        <v>8318</v>
      </c>
      <c r="R3849" t="s">
        <v>8319</v>
      </c>
      <c r="S3849" s="13">
        <f t="shared" si="242"/>
        <v>42204.224432870367</v>
      </c>
      <c r="T3849" s="13">
        <f t="shared" si="243"/>
        <v>42159.224432870367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8">
        <f t="shared" si="240"/>
        <v>0.16376923076923078</v>
      </c>
      <c r="P3850">
        <f t="shared" si="241"/>
        <v>49.51</v>
      </c>
      <c r="Q3850" t="s">
        <v>8318</v>
      </c>
      <c r="R3850" t="s">
        <v>8319</v>
      </c>
      <c r="S3850" s="13">
        <f t="shared" si="242"/>
        <v>42295.817002314812</v>
      </c>
      <c r="T3850" s="13">
        <f t="shared" si="243"/>
        <v>42265.817002314812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8">
        <f t="shared" si="240"/>
        <v>7.0433333333333334E-2</v>
      </c>
      <c r="P3851">
        <f t="shared" si="241"/>
        <v>75.459999999999994</v>
      </c>
      <c r="Q3851" t="s">
        <v>8318</v>
      </c>
      <c r="R3851" t="s">
        <v>8319</v>
      </c>
      <c r="S3851" s="13">
        <f t="shared" si="242"/>
        <v>42166.767175925925</v>
      </c>
      <c r="T3851" s="13">
        <f t="shared" si="243"/>
        <v>42136.767175925925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8">
        <f t="shared" si="240"/>
        <v>3.7999999999999999E-2</v>
      </c>
      <c r="P3852">
        <f t="shared" si="241"/>
        <v>9.5</v>
      </c>
      <c r="Q3852" t="s">
        <v>8318</v>
      </c>
      <c r="R3852" t="s">
        <v>8319</v>
      </c>
      <c r="S3852" s="13">
        <f t="shared" si="242"/>
        <v>42005.124340277776</v>
      </c>
      <c r="T3852" s="13">
        <f t="shared" si="243"/>
        <v>41975.124340277776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8">
        <f t="shared" si="240"/>
        <v>0.34079999999999999</v>
      </c>
      <c r="P3853">
        <f t="shared" si="241"/>
        <v>35.5</v>
      </c>
      <c r="Q3853" t="s">
        <v>8318</v>
      </c>
      <c r="R3853" t="s">
        <v>8319</v>
      </c>
      <c r="S3853" s="13">
        <f t="shared" si="242"/>
        <v>42202.439571759256</v>
      </c>
      <c r="T3853" s="13">
        <f t="shared" si="243"/>
        <v>42172.439571759256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8">
        <f t="shared" si="240"/>
        <v>2E-3</v>
      </c>
      <c r="P3854">
        <f t="shared" si="241"/>
        <v>10</v>
      </c>
      <c r="Q3854" t="s">
        <v>8318</v>
      </c>
      <c r="R3854" t="s">
        <v>8319</v>
      </c>
      <c r="S3854" s="13">
        <f t="shared" si="242"/>
        <v>42090.149027777778</v>
      </c>
      <c r="T3854" s="13">
        <f t="shared" si="243"/>
        <v>42065.190694444449</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8">
        <f t="shared" si="240"/>
        <v>2.5999999999999998E-4</v>
      </c>
      <c r="P3855">
        <f t="shared" si="241"/>
        <v>13</v>
      </c>
      <c r="Q3855" t="s">
        <v>8318</v>
      </c>
      <c r="R3855" t="s">
        <v>8319</v>
      </c>
      <c r="S3855" s="13">
        <f t="shared" si="242"/>
        <v>41883.84002314815</v>
      </c>
      <c r="T3855" s="13">
        <f t="shared" si="243"/>
        <v>41848.84002314815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8">
        <f t="shared" si="240"/>
        <v>0.16254545454545455</v>
      </c>
      <c r="P3856">
        <f t="shared" si="241"/>
        <v>89.4</v>
      </c>
      <c r="Q3856" t="s">
        <v>8318</v>
      </c>
      <c r="R3856" t="s">
        <v>8319</v>
      </c>
      <c r="S3856" s="13">
        <f t="shared" si="242"/>
        <v>42133.884930555556</v>
      </c>
      <c r="T3856" s="13">
        <f t="shared" si="243"/>
        <v>42103.884930555556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8">
        <f t="shared" si="240"/>
        <v>2.5000000000000001E-2</v>
      </c>
      <c r="P3857">
        <f t="shared" si="241"/>
        <v>25</v>
      </c>
      <c r="Q3857" t="s">
        <v>8318</v>
      </c>
      <c r="R3857" t="s">
        <v>8319</v>
      </c>
      <c r="S3857" s="13">
        <f t="shared" si="242"/>
        <v>42089.929062499999</v>
      </c>
      <c r="T3857" s="13">
        <f t="shared" si="243"/>
        <v>42059.970729166671</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8">
        <f t="shared" si="240"/>
        <v>2.0000000000000001E-4</v>
      </c>
      <c r="P3858">
        <f t="shared" si="241"/>
        <v>1</v>
      </c>
      <c r="Q3858" t="s">
        <v>8318</v>
      </c>
      <c r="R3858" t="s">
        <v>8319</v>
      </c>
      <c r="S3858" s="13">
        <f t="shared" si="242"/>
        <v>42071.701423611114</v>
      </c>
      <c r="T3858" s="13">
        <f t="shared" si="243"/>
        <v>42041.743090277778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8">
        <f t="shared" si="240"/>
        <v>5.1999999999999998E-2</v>
      </c>
      <c r="P3859">
        <f t="shared" si="241"/>
        <v>65</v>
      </c>
      <c r="Q3859" t="s">
        <v>8318</v>
      </c>
      <c r="R3859" t="s">
        <v>8319</v>
      </c>
      <c r="S3859" s="13">
        <f t="shared" si="242"/>
        <v>41852.716666666667</v>
      </c>
      <c r="T3859" s="13">
        <f t="shared" si="243"/>
        <v>41829.73715277778</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8">
        <f t="shared" si="240"/>
        <v>0.02</v>
      </c>
      <c r="P3860">
        <f t="shared" si="241"/>
        <v>10</v>
      </c>
      <c r="Q3860" t="s">
        <v>8318</v>
      </c>
      <c r="R3860" t="s">
        <v>8319</v>
      </c>
      <c r="S3860" s="13">
        <f t="shared" si="242"/>
        <v>42146.875</v>
      </c>
      <c r="T3860" s="13">
        <f t="shared" si="243"/>
        <v>42128.431064814817</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8">
        <f t="shared" si="240"/>
        <v>4.0000000000000002E-4</v>
      </c>
      <c r="P3861">
        <f t="shared" si="241"/>
        <v>1</v>
      </c>
      <c r="Q3861" t="s">
        <v>8318</v>
      </c>
      <c r="R3861" t="s">
        <v>8319</v>
      </c>
      <c r="S3861" s="13">
        <f t="shared" si="242"/>
        <v>41815.875</v>
      </c>
      <c r="T3861" s="13">
        <f t="shared" si="243"/>
        <v>41789.893599537041</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8">
        <f t="shared" si="240"/>
        <v>0.17666666666666667</v>
      </c>
      <c r="P3862">
        <f t="shared" si="241"/>
        <v>81.540000000000006</v>
      </c>
      <c r="Q3862" t="s">
        <v>8318</v>
      </c>
      <c r="R3862" t="s">
        <v>8319</v>
      </c>
      <c r="S3862" s="13">
        <f t="shared" si="242"/>
        <v>41863.660995370366</v>
      </c>
      <c r="T3862" s="13">
        <f t="shared" si="243"/>
        <v>41833.660995370366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8">
        <f t="shared" si="240"/>
        <v>0.05</v>
      </c>
      <c r="P3863">
        <f t="shared" si="241"/>
        <v>100</v>
      </c>
      <c r="Q3863" t="s">
        <v>8318</v>
      </c>
      <c r="R3863" t="s">
        <v>8319</v>
      </c>
      <c r="S3863" s="13">
        <f t="shared" si="242"/>
        <v>41955.907638888893</v>
      </c>
      <c r="T3863" s="13">
        <f t="shared" si="243"/>
        <v>41914.590011574073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8">
        <f t="shared" si="240"/>
        <v>1.3333333333333334E-4</v>
      </c>
      <c r="P3864">
        <f t="shared" si="241"/>
        <v>1</v>
      </c>
      <c r="Q3864" t="s">
        <v>8318</v>
      </c>
      <c r="R3864" t="s">
        <v>8319</v>
      </c>
      <c r="S3864" s="13">
        <f t="shared" si="242"/>
        <v>42625.707638888889</v>
      </c>
      <c r="T3864" s="13">
        <f t="shared" si="243"/>
        <v>42611.261064814811</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8">
        <f t="shared" si="240"/>
        <v>0</v>
      </c>
      <c r="P3865" t="e">
        <f t="shared" si="241"/>
        <v>#DIV/0!</v>
      </c>
      <c r="Q3865" t="s">
        <v>8318</v>
      </c>
      <c r="R3865" t="s">
        <v>8319</v>
      </c>
      <c r="S3865" s="13">
        <f t="shared" si="242"/>
        <v>42313.674826388888</v>
      </c>
      <c r="T3865" s="13">
        <f t="shared" si="243"/>
        <v>42253.633159722223</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8">
        <f t="shared" si="240"/>
        <v>1.2E-2</v>
      </c>
      <c r="P3866">
        <f t="shared" si="241"/>
        <v>20</v>
      </c>
      <c r="Q3866" t="s">
        <v>8318</v>
      </c>
      <c r="R3866" t="s">
        <v>8319</v>
      </c>
      <c r="S3866" s="13">
        <f t="shared" si="242"/>
        <v>42325.933495370366</v>
      </c>
      <c r="T3866" s="13">
        <f t="shared" si="243"/>
        <v>42295.891828703709</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8">
        <f t="shared" si="240"/>
        <v>0.26937422295897223</v>
      </c>
      <c r="P3867">
        <f t="shared" si="241"/>
        <v>46.43</v>
      </c>
      <c r="Q3867" t="s">
        <v>8318</v>
      </c>
      <c r="R3867" t="s">
        <v>8319</v>
      </c>
      <c r="S3867" s="13">
        <f t="shared" si="242"/>
        <v>41881.229166666664</v>
      </c>
      <c r="T3867" s="13">
        <f t="shared" si="243"/>
        <v>41841.651597222226</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8">
        <f t="shared" si="240"/>
        <v>5.4999999999999997E-3</v>
      </c>
      <c r="P3868">
        <f t="shared" si="241"/>
        <v>5.5</v>
      </c>
      <c r="Q3868" t="s">
        <v>8318</v>
      </c>
      <c r="R3868" t="s">
        <v>8319</v>
      </c>
      <c r="S3868" s="13">
        <f t="shared" si="242"/>
        <v>42452.145138888889</v>
      </c>
      <c r="T3868" s="13">
        <f t="shared" si="243"/>
        <v>42402.947002314817</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8">
        <f t="shared" si="240"/>
        <v>0.1255</v>
      </c>
      <c r="P3869">
        <f t="shared" si="241"/>
        <v>50.2</v>
      </c>
      <c r="Q3869" t="s">
        <v>8318</v>
      </c>
      <c r="R3869" t="s">
        <v>8319</v>
      </c>
      <c r="S3869" s="13">
        <f t="shared" si="242"/>
        <v>42539.814108796301</v>
      </c>
      <c r="T3869" s="13">
        <f t="shared" si="243"/>
        <v>42509.814108796301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8">
        <f t="shared" si="240"/>
        <v>2E-3</v>
      </c>
      <c r="P3870">
        <f t="shared" si="241"/>
        <v>10</v>
      </c>
      <c r="Q3870" t="s">
        <v>8318</v>
      </c>
      <c r="R3870" t="s">
        <v>8360</v>
      </c>
      <c r="S3870" s="13">
        <f t="shared" si="242"/>
        <v>41890.659780092588</v>
      </c>
      <c r="T3870" s="13">
        <f t="shared" si="243"/>
        <v>41865.659780092588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8">
        <f t="shared" si="240"/>
        <v>3.44748684310884E-2</v>
      </c>
      <c r="P3871">
        <f t="shared" si="241"/>
        <v>30.13</v>
      </c>
      <c r="Q3871" t="s">
        <v>8318</v>
      </c>
      <c r="R3871" t="s">
        <v>8360</v>
      </c>
      <c r="S3871" s="13">
        <f t="shared" si="242"/>
        <v>42077.132638888885</v>
      </c>
      <c r="T3871" s="13">
        <f t="shared" si="243"/>
        <v>42047.724444444444</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8">
        <f t="shared" si="240"/>
        <v>0.15</v>
      </c>
      <c r="P3872">
        <f t="shared" si="241"/>
        <v>150</v>
      </c>
      <c r="Q3872" t="s">
        <v>8318</v>
      </c>
      <c r="R3872" t="s">
        <v>8360</v>
      </c>
      <c r="S3872" s="13">
        <f t="shared" si="242"/>
        <v>41823.17219907407</v>
      </c>
      <c r="T3872" s="13">
        <f t="shared" si="243"/>
        <v>41793.17219907407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8">
        <f t="shared" si="240"/>
        <v>2.6666666666666668E-2</v>
      </c>
      <c r="P3873">
        <f t="shared" si="241"/>
        <v>13.33</v>
      </c>
      <c r="Q3873" t="s">
        <v>8318</v>
      </c>
      <c r="R3873" t="s">
        <v>8360</v>
      </c>
      <c r="S3873" s="13">
        <f t="shared" si="242"/>
        <v>42823.739004629635</v>
      </c>
      <c r="T3873" s="13">
        <f t="shared" si="243"/>
        <v>42763.780671296292</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8">
        <f t="shared" si="240"/>
        <v>0</v>
      </c>
      <c r="P3874" t="e">
        <f t="shared" si="241"/>
        <v>#DIV/0!</v>
      </c>
      <c r="Q3874" t="s">
        <v>8318</v>
      </c>
      <c r="R3874" t="s">
        <v>8360</v>
      </c>
      <c r="S3874" s="13">
        <f t="shared" si="242"/>
        <v>42230.145787037036</v>
      </c>
      <c r="T3874" s="13">
        <f t="shared" si="243"/>
        <v>42180.145787037036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8">
        <f t="shared" si="240"/>
        <v>0</v>
      </c>
      <c r="P3875" t="e">
        <f t="shared" si="241"/>
        <v>#DIV/0!</v>
      </c>
      <c r="Q3875" t="s">
        <v>8318</v>
      </c>
      <c r="R3875" t="s">
        <v>8360</v>
      </c>
      <c r="S3875" s="13">
        <f t="shared" si="242"/>
        <v>42285.696006944447</v>
      </c>
      <c r="T3875" s="13">
        <f t="shared" si="243"/>
        <v>42255.696006944447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8">
        <f t="shared" si="240"/>
        <v>0</v>
      </c>
      <c r="P3876" t="e">
        <f t="shared" si="241"/>
        <v>#DIV/0!</v>
      </c>
      <c r="Q3876" t="s">
        <v>8318</v>
      </c>
      <c r="R3876" t="s">
        <v>8360</v>
      </c>
      <c r="S3876" s="13">
        <f t="shared" si="242"/>
        <v>42028.041666666672</v>
      </c>
      <c r="T3876" s="13">
        <f t="shared" si="243"/>
        <v>42007.016458333332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8">
        <f t="shared" si="240"/>
        <v>0</v>
      </c>
      <c r="P3877" t="e">
        <f t="shared" si="241"/>
        <v>#DIV/0!</v>
      </c>
      <c r="Q3877" t="s">
        <v>8318</v>
      </c>
      <c r="R3877" t="s">
        <v>8360</v>
      </c>
      <c r="S3877" s="13">
        <f t="shared" si="242"/>
        <v>42616.416666666672</v>
      </c>
      <c r="T3877" s="13">
        <f t="shared" si="243"/>
        <v>42615.346817129626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8">
        <f t="shared" si="240"/>
        <v>0.52794871794871789</v>
      </c>
      <c r="P3878">
        <f t="shared" si="241"/>
        <v>44.76</v>
      </c>
      <c r="Q3878" t="s">
        <v>8318</v>
      </c>
      <c r="R3878" t="s">
        <v>8360</v>
      </c>
      <c r="S3878" s="13">
        <f t="shared" si="242"/>
        <v>42402.624166666668</v>
      </c>
      <c r="T3878" s="13">
        <f t="shared" si="243"/>
        <v>42372.624166666668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8">
        <f t="shared" si="240"/>
        <v>4.9639999999999997E-2</v>
      </c>
      <c r="P3879">
        <f t="shared" si="241"/>
        <v>88.64</v>
      </c>
      <c r="Q3879" t="s">
        <v>8318</v>
      </c>
      <c r="R3879" t="s">
        <v>8360</v>
      </c>
      <c r="S3879" s="13">
        <f t="shared" si="242"/>
        <v>42712.67768518519</v>
      </c>
      <c r="T3879" s="13">
        <f t="shared" si="243"/>
        <v>42682.67768518519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8">
        <f t="shared" si="240"/>
        <v>5.5555555555555556E-4</v>
      </c>
      <c r="P3880">
        <f t="shared" si="241"/>
        <v>10</v>
      </c>
      <c r="Q3880" t="s">
        <v>8318</v>
      </c>
      <c r="R3880" t="s">
        <v>8360</v>
      </c>
      <c r="S3880" s="13">
        <f t="shared" si="242"/>
        <v>42185.165972222225</v>
      </c>
      <c r="T3880" s="13">
        <f t="shared" si="243"/>
        <v>42154.818819444445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8">
        <f t="shared" si="240"/>
        <v>0</v>
      </c>
      <c r="P3881" t="e">
        <f t="shared" si="241"/>
        <v>#DIV/0!</v>
      </c>
      <c r="Q3881" t="s">
        <v>8318</v>
      </c>
      <c r="R3881" t="s">
        <v>8360</v>
      </c>
      <c r="S3881" s="13">
        <f t="shared" si="242"/>
        <v>42029.861064814817</v>
      </c>
      <c r="T3881" s="13">
        <f t="shared" si="243"/>
        <v>41999.861064814817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8">
        <f t="shared" si="240"/>
        <v>0.13066666666666665</v>
      </c>
      <c r="P3882">
        <f t="shared" si="241"/>
        <v>57.65</v>
      </c>
      <c r="Q3882" t="s">
        <v>8318</v>
      </c>
      <c r="R3882" t="s">
        <v>8360</v>
      </c>
      <c r="S3882" s="13">
        <f t="shared" si="242"/>
        <v>41850.958333333336</v>
      </c>
      <c r="T3882" s="13">
        <f t="shared" si="243"/>
        <v>41815.815046296295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8">
        <f t="shared" si="240"/>
        <v>0.05</v>
      </c>
      <c r="P3883">
        <f t="shared" si="241"/>
        <v>25</v>
      </c>
      <c r="Q3883" t="s">
        <v>8318</v>
      </c>
      <c r="R3883" t="s">
        <v>8360</v>
      </c>
      <c r="S3883" s="13">
        <f t="shared" si="242"/>
        <v>42786.018506944441</v>
      </c>
      <c r="T3883" s="13">
        <f t="shared" si="243"/>
        <v>42756.018506944441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8">
        <f t="shared" si="240"/>
        <v>0</v>
      </c>
      <c r="P3884" t="e">
        <f t="shared" si="241"/>
        <v>#DIV/0!</v>
      </c>
      <c r="Q3884" t="s">
        <v>8318</v>
      </c>
      <c r="R3884" t="s">
        <v>8360</v>
      </c>
      <c r="S3884" s="13">
        <f t="shared" si="242"/>
        <v>42400.960416666669</v>
      </c>
      <c r="T3884" s="13">
        <f t="shared" si="243"/>
        <v>42373.983449074076</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8">
        <f t="shared" si="240"/>
        <v>0</v>
      </c>
      <c r="P3885" t="e">
        <f t="shared" si="241"/>
        <v>#DIV/0!</v>
      </c>
      <c r="Q3885" t="s">
        <v>8318</v>
      </c>
      <c r="R3885" t="s">
        <v>8360</v>
      </c>
      <c r="S3885" s="13">
        <f t="shared" si="242"/>
        <v>41884.602650462963</v>
      </c>
      <c r="T3885" s="13">
        <f t="shared" si="243"/>
        <v>41854.602650462963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8">
        <f t="shared" si="240"/>
        <v>0</v>
      </c>
      <c r="P3886" t="e">
        <f t="shared" si="241"/>
        <v>#DIV/0!</v>
      </c>
      <c r="Q3886" t="s">
        <v>8318</v>
      </c>
      <c r="R3886" t="s">
        <v>8360</v>
      </c>
      <c r="S3886" s="13">
        <f t="shared" si="242"/>
        <v>42090.749907407408</v>
      </c>
      <c r="T3886" s="13">
        <f t="shared" si="243"/>
        <v>42065.791574074072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8">
        <f t="shared" si="240"/>
        <v>0</v>
      </c>
      <c r="P3887" t="e">
        <f t="shared" si="241"/>
        <v>#DIV/0!</v>
      </c>
      <c r="Q3887" t="s">
        <v>8318</v>
      </c>
      <c r="R3887" t="s">
        <v>8360</v>
      </c>
      <c r="S3887" s="13">
        <f t="shared" si="242"/>
        <v>42499.951284722221</v>
      </c>
      <c r="T3887" s="13">
        <f t="shared" si="243"/>
        <v>42469.951284722221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8">
        <f t="shared" si="240"/>
        <v>0</v>
      </c>
      <c r="P3888" t="e">
        <f t="shared" si="241"/>
        <v>#DIV/0!</v>
      </c>
      <c r="Q3888" t="s">
        <v>8318</v>
      </c>
      <c r="R3888" t="s">
        <v>8360</v>
      </c>
      <c r="S3888" s="13">
        <f t="shared" si="242"/>
        <v>41984.228032407409</v>
      </c>
      <c r="T3888" s="13">
        <f t="shared" si="243"/>
        <v>41954.228032407409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8">
        <f t="shared" si="240"/>
        <v>1.7500000000000002E-2</v>
      </c>
      <c r="P3889">
        <f t="shared" si="241"/>
        <v>17.5</v>
      </c>
      <c r="Q3889" t="s">
        <v>8318</v>
      </c>
      <c r="R3889" t="s">
        <v>8360</v>
      </c>
      <c r="S3889" s="13">
        <f t="shared" si="242"/>
        <v>42125.916666666672</v>
      </c>
      <c r="T3889" s="13">
        <f t="shared" si="243"/>
        <v>42079.857974537037</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8">
        <f t="shared" si="240"/>
        <v>0.27100000000000002</v>
      </c>
      <c r="P3890">
        <f t="shared" si="241"/>
        <v>38.71</v>
      </c>
      <c r="Q3890" t="s">
        <v>8318</v>
      </c>
      <c r="R3890" t="s">
        <v>8319</v>
      </c>
      <c r="S3890" s="13">
        <f t="shared" si="242"/>
        <v>42792.545810185184</v>
      </c>
      <c r="T3890" s="13">
        <f t="shared" si="243"/>
        <v>42762.545810185184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8">
        <f t="shared" si="240"/>
        <v>1.4749999999999999E-2</v>
      </c>
      <c r="P3891">
        <f t="shared" si="241"/>
        <v>13.11</v>
      </c>
      <c r="Q3891" t="s">
        <v>8318</v>
      </c>
      <c r="R3891" t="s">
        <v>8319</v>
      </c>
      <c r="S3891" s="13">
        <f t="shared" si="242"/>
        <v>42008.976388888885</v>
      </c>
      <c r="T3891" s="13">
        <f t="shared" si="243"/>
        <v>41977.004976851851</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8">
        <f t="shared" si="240"/>
        <v>0.16826666666666668</v>
      </c>
      <c r="P3892">
        <f t="shared" si="241"/>
        <v>315.5</v>
      </c>
      <c r="Q3892" t="s">
        <v>8318</v>
      </c>
      <c r="R3892" t="s">
        <v>8319</v>
      </c>
      <c r="S3892" s="13">
        <f t="shared" si="242"/>
        <v>42231.758611111116</v>
      </c>
      <c r="T3892" s="13">
        <f t="shared" si="243"/>
        <v>42171.758611111116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8">
        <f t="shared" si="240"/>
        <v>0.32500000000000001</v>
      </c>
      <c r="P3893">
        <f t="shared" si="241"/>
        <v>37.14</v>
      </c>
      <c r="Q3893" t="s">
        <v>8318</v>
      </c>
      <c r="R3893" t="s">
        <v>8319</v>
      </c>
      <c r="S3893" s="13">
        <f t="shared" si="242"/>
        <v>42086.207638888889</v>
      </c>
      <c r="T3893" s="13">
        <f t="shared" si="243"/>
        <v>42056.1324537037</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8">
        <f t="shared" si="240"/>
        <v>0</v>
      </c>
      <c r="P3894" t="e">
        <f t="shared" si="241"/>
        <v>#DIV/0!</v>
      </c>
      <c r="Q3894" t="s">
        <v>8318</v>
      </c>
      <c r="R3894" t="s">
        <v>8319</v>
      </c>
      <c r="S3894" s="13">
        <f t="shared" si="242"/>
        <v>41875.291666666664</v>
      </c>
      <c r="T3894" s="13">
        <f t="shared" si="243"/>
        <v>41867.652280092596</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8">
        <f t="shared" si="240"/>
        <v>0.2155</v>
      </c>
      <c r="P3895">
        <f t="shared" si="241"/>
        <v>128.27000000000001</v>
      </c>
      <c r="Q3895" t="s">
        <v>8318</v>
      </c>
      <c r="R3895" t="s">
        <v>8319</v>
      </c>
      <c r="S3895" s="13">
        <f t="shared" si="242"/>
        <v>41821.25</v>
      </c>
      <c r="T3895" s="13">
        <f t="shared" si="243"/>
        <v>41779.657870370371</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8">
        <f t="shared" si="240"/>
        <v>3.4666666666666665E-2</v>
      </c>
      <c r="P3896">
        <f t="shared" si="241"/>
        <v>47.27</v>
      </c>
      <c r="Q3896" t="s">
        <v>8318</v>
      </c>
      <c r="R3896" t="s">
        <v>8319</v>
      </c>
      <c r="S3896" s="13">
        <f t="shared" si="242"/>
        <v>42710.207638888889</v>
      </c>
      <c r="T3896" s="13">
        <f t="shared" si="243"/>
        <v>42679.958472222221</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8">
        <f t="shared" si="240"/>
        <v>0.05</v>
      </c>
      <c r="P3897">
        <f t="shared" si="241"/>
        <v>50</v>
      </c>
      <c r="Q3897" t="s">
        <v>8318</v>
      </c>
      <c r="R3897" t="s">
        <v>8319</v>
      </c>
      <c r="S3897" s="13">
        <f t="shared" si="242"/>
        <v>42063.250208333338</v>
      </c>
      <c r="T3897" s="13">
        <f t="shared" si="243"/>
        <v>42032.250208333338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8">
        <f t="shared" si="240"/>
        <v>0.10625</v>
      </c>
      <c r="P3898">
        <f t="shared" si="241"/>
        <v>42.5</v>
      </c>
      <c r="Q3898" t="s">
        <v>8318</v>
      </c>
      <c r="R3898" t="s">
        <v>8319</v>
      </c>
      <c r="S3898" s="13">
        <f t="shared" si="242"/>
        <v>41807.191875000004</v>
      </c>
      <c r="T3898" s="13">
        <f t="shared" si="243"/>
        <v>41793.191875000004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8">
        <f t="shared" si="240"/>
        <v>0.17599999999999999</v>
      </c>
      <c r="P3899">
        <f t="shared" si="241"/>
        <v>44</v>
      </c>
      <c r="Q3899" t="s">
        <v>8318</v>
      </c>
      <c r="R3899" t="s">
        <v>8319</v>
      </c>
      <c r="S3899" s="13">
        <f t="shared" si="242"/>
        <v>42012.87364583333</v>
      </c>
      <c r="T3899" s="13">
        <f t="shared" si="243"/>
        <v>41982.87364583333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8">
        <f t="shared" si="240"/>
        <v>0.3256</v>
      </c>
      <c r="P3900">
        <f t="shared" si="241"/>
        <v>50.88</v>
      </c>
      <c r="Q3900" t="s">
        <v>8318</v>
      </c>
      <c r="R3900" t="s">
        <v>8319</v>
      </c>
      <c r="S3900" s="13">
        <f t="shared" si="242"/>
        <v>42233.666666666672</v>
      </c>
      <c r="T3900" s="13">
        <f t="shared" si="243"/>
        <v>42193.482291666667</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8">
        <f t="shared" si="240"/>
        <v>1.2500000000000001E-2</v>
      </c>
      <c r="P3901">
        <f t="shared" si="241"/>
        <v>62.5</v>
      </c>
      <c r="Q3901" t="s">
        <v>8318</v>
      </c>
      <c r="R3901" t="s">
        <v>8319</v>
      </c>
      <c r="S3901" s="13">
        <f t="shared" si="242"/>
        <v>41863.775011574071</v>
      </c>
      <c r="T3901" s="13">
        <f t="shared" si="243"/>
        <v>41843.775011574071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8">
        <f t="shared" si="240"/>
        <v>5.3999999999999999E-2</v>
      </c>
      <c r="P3902">
        <f t="shared" si="241"/>
        <v>27</v>
      </c>
      <c r="Q3902" t="s">
        <v>8318</v>
      </c>
      <c r="R3902" t="s">
        <v>8319</v>
      </c>
      <c r="S3902" s="13">
        <f t="shared" si="242"/>
        <v>42166.092488425929</v>
      </c>
      <c r="T3902" s="13">
        <f t="shared" si="243"/>
        <v>42136.092488425929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8">
        <f t="shared" si="240"/>
        <v>8.3333333333333332E-3</v>
      </c>
      <c r="P3903">
        <f t="shared" si="241"/>
        <v>25</v>
      </c>
      <c r="Q3903" t="s">
        <v>8318</v>
      </c>
      <c r="R3903" t="s">
        <v>8319</v>
      </c>
      <c r="S3903" s="13">
        <f t="shared" si="242"/>
        <v>42357.826377314821</v>
      </c>
      <c r="T3903" s="13">
        <f t="shared" si="243"/>
        <v>42317.826377314821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8">
        <f t="shared" si="240"/>
        <v>0.48833333333333334</v>
      </c>
      <c r="P3904">
        <f t="shared" si="241"/>
        <v>47.26</v>
      </c>
      <c r="Q3904" t="s">
        <v>8318</v>
      </c>
      <c r="R3904" t="s">
        <v>8319</v>
      </c>
      <c r="S3904" s="13">
        <f t="shared" si="242"/>
        <v>42688.509745370371</v>
      </c>
      <c r="T3904" s="13">
        <f t="shared" si="243"/>
        <v>42663.468078703707</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8">
        <f t="shared" si="240"/>
        <v>0</v>
      </c>
      <c r="P3905" t="e">
        <f t="shared" si="241"/>
        <v>#DIV/0!</v>
      </c>
      <c r="Q3905" t="s">
        <v>8318</v>
      </c>
      <c r="R3905" t="s">
        <v>8319</v>
      </c>
      <c r="S3905" s="13">
        <f t="shared" si="242"/>
        <v>42230.818055555559</v>
      </c>
      <c r="T3905" s="13">
        <f t="shared" si="243"/>
        <v>42186.01116898148</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8">
        <f t="shared" si="240"/>
        <v>2.9999999999999997E-4</v>
      </c>
      <c r="P3906">
        <f t="shared" si="241"/>
        <v>1.5</v>
      </c>
      <c r="Q3906" t="s">
        <v>8318</v>
      </c>
      <c r="R3906" t="s">
        <v>8319</v>
      </c>
      <c r="S3906" s="13">
        <f t="shared" si="242"/>
        <v>42109.211111111115</v>
      </c>
      <c r="T3906" s="13">
        <f t="shared" si="243"/>
        <v>42095.229166666672</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8">
        <f t="shared" ref="O3907:O3970" si="244">E3907/D3907</f>
        <v>0.11533333333333333</v>
      </c>
      <c r="P3907">
        <f t="shared" ref="P3907:P3970" si="245">ROUND((E3907/L3907),2)</f>
        <v>24.71</v>
      </c>
      <c r="Q3907" t="s">
        <v>8318</v>
      </c>
      <c r="R3907" t="s">
        <v>8319</v>
      </c>
      <c r="S3907" s="13">
        <f t="shared" ref="S3907:S3970" si="246">(((I3907/60)/60)/24)+DATE(1970,1,1)</f>
        <v>42166.958333333328</v>
      </c>
      <c r="T3907" s="13">
        <f t="shared" ref="T3907:T3970" si="247">(((J3907/60)/60)/24)+DATE(1970,1,1)</f>
        <v>42124.623877314814</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8">
        <f t="shared" si="244"/>
        <v>0.67333333333333334</v>
      </c>
      <c r="P3908">
        <f t="shared" si="245"/>
        <v>63.13</v>
      </c>
      <c r="Q3908" t="s">
        <v>8318</v>
      </c>
      <c r="R3908" t="s">
        <v>8319</v>
      </c>
      <c r="S3908" s="13">
        <f t="shared" si="246"/>
        <v>42181.559027777781</v>
      </c>
      <c r="T3908" s="13">
        <f t="shared" si="247"/>
        <v>42143.917743055557</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8">
        <f t="shared" si="244"/>
        <v>0.153</v>
      </c>
      <c r="P3909">
        <f t="shared" si="245"/>
        <v>38.25</v>
      </c>
      <c r="Q3909" t="s">
        <v>8318</v>
      </c>
      <c r="R3909" t="s">
        <v>8319</v>
      </c>
      <c r="S3909" s="13">
        <f t="shared" si="246"/>
        <v>41938.838888888888</v>
      </c>
      <c r="T3909" s="13">
        <f t="shared" si="247"/>
        <v>41906.819513888891</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8">
        <f t="shared" si="244"/>
        <v>8.666666666666667E-2</v>
      </c>
      <c r="P3910">
        <f t="shared" si="245"/>
        <v>16.25</v>
      </c>
      <c r="Q3910" t="s">
        <v>8318</v>
      </c>
      <c r="R3910" t="s">
        <v>8319</v>
      </c>
      <c r="S3910" s="13">
        <f t="shared" si="246"/>
        <v>41849.135370370372</v>
      </c>
      <c r="T3910" s="13">
        <f t="shared" si="247"/>
        <v>41834.135370370372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8">
        <f t="shared" si="244"/>
        <v>2.2499999999999998E-3</v>
      </c>
      <c r="P3911">
        <f t="shared" si="245"/>
        <v>33.75</v>
      </c>
      <c r="Q3911" t="s">
        <v>8318</v>
      </c>
      <c r="R3911" t="s">
        <v>8319</v>
      </c>
      <c r="S3911" s="13">
        <f t="shared" si="246"/>
        <v>41893.359282407408</v>
      </c>
      <c r="T3911" s="13">
        <f t="shared" si="247"/>
        <v>41863.359282407408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8">
        <f t="shared" si="244"/>
        <v>3.0833333333333334E-2</v>
      </c>
      <c r="P3912">
        <f t="shared" si="245"/>
        <v>61.67</v>
      </c>
      <c r="Q3912" t="s">
        <v>8318</v>
      </c>
      <c r="R3912" t="s">
        <v>8319</v>
      </c>
      <c r="S3912" s="13">
        <f t="shared" si="246"/>
        <v>42254.756909722222</v>
      </c>
      <c r="T3912" s="13">
        <f t="shared" si="247"/>
        <v>42224.756909722222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8">
        <f t="shared" si="244"/>
        <v>0.37412499999999999</v>
      </c>
      <c r="P3913">
        <f t="shared" si="245"/>
        <v>83.14</v>
      </c>
      <c r="Q3913" t="s">
        <v>8318</v>
      </c>
      <c r="R3913" t="s">
        <v>8319</v>
      </c>
      <c r="S3913" s="13">
        <f t="shared" si="246"/>
        <v>41969.853900462964</v>
      </c>
      <c r="T3913" s="13">
        <f t="shared" si="247"/>
        <v>41939.8122337963</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8">
        <f t="shared" si="244"/>
        <v>6.666666666666667E-5</v>
      </c>
      <c r="P3914">
        <f t="shared" si="245"/>
        <v>1</v>
      </c>
      <c r="Q3914" t="s">
        <v>8318</v>
      </c>
      <c r="R3914" t="s">
        <v>8319</v>
      </c>
      <c r="S3914" s="13">
        <f t="shared" si="246"/>
        <v>42119.190972222219</v>
      </c>
      <c r="T3914" s="13">
        <f t="shared" si="247"/>
        <v>42059.270023148143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8">
        <f t="shared" si="244"/>
        <v>0.1</v>
      </c>
      <c r="P3915">
        <f t="shared" si="245"/>
        <v>142.86000000000001</v>
      </c>
      <c r="Q3915" t="s">
        <v>8318</v>
      </c>
      <c r="R3915" t="s">
        <v>8319</v>
      </c>
      <c r="S3915" s="13">
        <f t="shared" si="246"/>
        <v>42338.252881944441</v>
      </c>
      <c r="T3915" s="13">
        <f t="shared" si="247"/>
        <v>42308.211215277777</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8">
        <f t="shared" si="244"/>
        <v>0.36359999999999998</v>
      </c>
      <c r="P3916">
        <f t="shared" si="245"/>
        <v>33.67</v>
      </c>
      <c r="Q3916" t="s">
        <v>8318</v>
      </c>
      <c r="R3916" t="s">
        <v>8319</v>
      </c>
      <c r="S3916" s="13">
        <f t="shared" si="246"/>
        <v>42134.957638888889</v>
      </c>
      <c r="T3916" s="13">
        <f t="shared" si="247"/>
        <v>42114.818935185183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8">
        <f t="shared" si="244"/>
        <v>3.3333333333333335E-3</v>
      </c>
      <c r="P3917">
        <f t="shared" si="245"/>
        <v>5</v>
      </c>
      <c r="Q3917" t="s">
        <v>8318</v>
      </c>
      <c r="R3917" t="s">
        <v>8319</v>
      </c>
      <c r="S3917" s="13">
        <f t="shared" si="246"/>
        <v>42522.98505787037</v>
      </c>
      <c r="T3917" s="13">
        <f t="shared" si="247"/>
        <v>42492.98505787037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8">
        <f t="shared" si="244"/>
        <v>0</v>
      </c>
      <c r="P3918" t="e">
        <f t="shared" si="245"/>
        <v>#DIV/0!</v>
      </c>
      <c r="Q3918" t="s">
        <v>8318</v>
      </c>
      <c r="R3918" t="s">
        <v>8319</v>
      </c>
      <c r="S3918" s="13">
        <f t="shared" si="246"/>
        <v>42524.471666666665</v>
      </c>
      <c r="T3918" s="13">
        <f t="shared" si="247"/>
        <v>42494.471666666665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8">
        <f t="shared" si="244"/>
        <v>2.8571428571428571E-3</v>
      </c>
      <c r="P3919">
        <f t="shared" si="245"/>
        <v>10</v>
      </c>
      <c r="Q3919" t="s">
        <v>8318</v>
      </c>
      <c r="R3919" t="s">
        <v>8319</v>
      </c>
      <c r="S3919" s="13">
        <f t="shared" si="246"/>
        <v>41893.527326388888</v>
      </c>
      <c r="T3919" s="13">
        <f t="shared" si="247"/>
        <v>41863.527326388888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8">
        <f t="shared" si="244"/>
        <v>2E-3</v>
      </c>
      <c r="P3920">
        <f t="shared" si="245"/>
        <v>40</v>
      </c>
      <c r="Q3920" t="s">
        <v>8318</v>
      </c>
      <c r="R3920" t="s">
        <v>8319</v>
      </c>
      <c r="S3920" s="13">
        <f t="shared" si="246"/>
        <v>41855.666666666664</v>
      </c>
      <c r="T3920" s="13">
        <f t="shared" si="247"/>
        <v>41843.664618055554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8">
        <f t="shared" si="244"/>
        <v>1.7999999999999999E-2</v>
      </c>
      <c r="P3921">
        <f t="shared" si="245"/>
        <v>30</v>
      </c>
      <c r="Q3921" t="s">
        <v>8318</v>
      </c>
      <c r="R3921" t="s">
        <v>8319</v>
      </c>
      <c r="S3921" s="13">
        <f t="shared" si="246"/>
        <v>42387</v>
      </c>
      <c r="T3921" s="13">
        <f t="shared" si="247"/>
        <v>42358.684872685189</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8">
        <f t="shared" si="244"/>
        <v>5.3999999999999999E-2</v>
      </c>
      <c r="P3922">
        <f t="shared" si="245"/>
        <v>45</v>
      </c>
      <c r="Q3922" t="s">
        <v>8318</v>
      </c>
      <c r="R3922" t="s">
        <v>8319</v>
      </c>
      <c r="S3922" s="13">
        <f t="shared" si="246"/>
        <v>42687.428935185191</v>
      </c>
      <c r="T3922" s="13">
        <f t="shared" si="247"/>
        <v>42657.38726851852</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8">
        <f t="shared" si="244"/>
        <v>0</v>
      </c>
      <c r="P3923" t="e">
        <f t="shared" si="245"/>
        <v>#DIV/0!</v>
      </c>
      <c r="Q3923" t="s">
        <v>8318</v>
      </c>
      <c r="R3923" t="s">
        <v>8319</v>
      </c>
      <c r="S3923" s="13">
        <f t="shared" si="246"/>
        <v>41938.75</v>
      </c>
      <c r="T3923" s="13">
        <f t="shared" si="247"/>
        <v>41926.542303240742</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8">
        <f t="shared" si="244"/>
        <v>8.1333333333333327E-2</v>
      </c>
      <c r="P3924">
        <f t="shared" si="245"/>
        <v>10.17</v>
      </c>
      <c r="Q3924" t="s">
        <v>8318</v>
      </c>
      <c r="R3924" t="s">
        <v>8319</v>
      </c>
      <c r="S3924" s="13">
        <f t="shared" si="246"/>
        <v>42065.958333333328</v>
      </c>
      <c r="T3924" s="13">
        <f t="shared" si="247"/>
        <v>42020.768634259264</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8">
        <f t="shared" si="244"/>
        <v>0.12034782608695652</v>
      </c>
      <c r="P3925">
        <f t="shared" si="245"/>
        <v>81.41</v>
      </c>
      <c r="Q3925" t="s">
        <v>8318</v>
      </c>
      <c r="R3925" t="s">
        <v>8319</v>
      </c>
      <c r="S3925" s="13">
        <f t="shared" si="246"/>
        <v>42103.979988425926</v>
      </c>
      <c r="T3925" s="13">
        <f t="shared" si="247"/>
        <v>42075.979988425926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8">
        <f t="shared" si="244"/>
        <v>0.15266666666666667</v>
      </c>
      <c r="P3926">
        <f t="shared" si="245"/>
        <v>57.25</v>
      </c>
      <c r="Q3926" t="s">
        <v>8318</v>
      </c>
      <c r="R3926" t="s">
        <v>8319</v>
      </c>
      <c r="S3926" s="13">
        <f t="shared" si="246"/>
        <v>41816.959745370368</v>
      </c>
      <c r="T3926" s="13">
        <f t="shared" si="247"/>
        <v>41786.959745370368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8">
        <f t="shared" si="244"/>
        <v>0.1</v>
      </c>
      <c r="P3927">
        <f t="shared" si="245"/>
        <v>5</v>
      </c>
      <c r="Q3927" t="s">
        <v>8318</v>
      </c>
      <c r="R3927" t="s">
        <v>8319</v>
      </c>
      <c r="S3927" s="13">
        <f t="shared" si="246"/>
        <v>41850.870821759258</v>
      </c>
      <c r="T3927" s="13">
        <f t="shared" si="247"/>
        <v>41820.870821759258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8">
        <f t="shared" si="244"/>
        <v>3.0000000000000001E-3</v>
      </c>
      <c r="P3928">
        <f t="shared" si="245"/>
        <v>15</v>
      </c>
      <c r="Q3928" t="s">
        <v>8318</v>
      </c>
      <c r="R3928" t="s">
        <v>8319</v>
      </c>
      <c r="S3928" s="13">
        <f t="shared" si="246"/>
        <v>42000.085046296299</v>
      </c>
      <c r="T3928" s="13">
        <f t="shared" si="247"/>
        <v>41970.085046296299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8">
        <f t="shared" si="244"/>
        <v>0.01</v>
      </c>
      <c r="P3929">
        <f t="shared" si="245"/>
        <v>12.5</v>
      </c>
      <c r="Q3929" t="s">
        <v>8318</v>
      </c>
      <c r="R3929" t="s">
        <v>8319</v>
      </c>
      <c r="S3929" s="13">
        <f t="shared" si="246"/>
        <v>41860.267407407409</v>
      </c>
      <c r="T3929" s="13">
        <f t="shared" si="247"/>
        <v>41830.267407407409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8">
        <f t="shared" si="244"/>
        <v>0.13020000000000001</v>
      </c>
      <c r="P3930">
        <f t="shared" si="245"/>
        <v>93</v>
      </c>
      <c r="Q3930" t="s">
        <v>8318</v>
      </c>
      <c r="R3930" t="s">
        <v>8319</v>
      </c>
      <c r="S3930" s="13">
        <f t="shared" si="246"/>
        <v>42293.207638888889</v>
      </c>
      <c r="T3930" s="13">
        <f t="shared" si="247"/>
        <v>42265.683182870373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8">
        <f t="shared" si="244"/>
        <v>2.265E-2</v>
      </c>
      <c r="P3931">
        <f t="shared" si="245"/>
        <v>32.36</v>
      </c>
      <c r="Q3931" t="s">
        <v>8318</v>
      </c>
      <c r="R3931" t="s">
        <v>8319</v>
      </c>
      <c r="S3931" s="13">
        <f t="shared" si="246"/>
        <v>42631.827141203699</v>
      </c>
      <c r="T3931" s="13">
        <f t="shared" si="247"/>
        <v>42601.827141203699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8">
        <f t="shared" si="244"/>
        <v>0</v>
      </c>
      <c r="P3932" t="e">
        <f t="shared" si="245"/>
        <v>#DIV/0!</v>
      </c>
      <c r="Q3932" t="s">
        <v>8318</v>
      </c>
      <c r="R3932" t="s">
        <v>8319</v>
      </c>
      <c r="S3932" s="13">
        <f t="shared" si="246"/>
        <v>42461.25</v>
      </c>
      <c r="T3932" s="13">
        <f t="shared" si="247"/>
        <v>42433.338749999995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8">
        <f t="shared" si="244"/>
        <v>0</v>
      </c>
      <c r="P3933" t="e">
        <f t="shared" si="245"/>
        <v>#DIV/0!</v>
      </c>
      <c r="Q3933" t="s">
        <v>8318</v>
      </c>
      <c r="R3933" t="s">
        <v>8319</v>
      </c>
      <c r="S3933" s="13">
        <f t="shared" si="246"/>
        <v>42253.151701388888</v>
      </c>
      <c r="T3933" s="13">
        <f t="shared" si="247"/>
        <v>42228.151701388888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8">
        <f t="shared" si="244"/>
        <v>8.3333333333333331E-5</v>
      </c>
      <c r="P3934">
        <f t="shared" si="245"/>
        <v>1</v>
      </c>
      <c r="Q3934" t="s">
        <v>8318</v>
      </c>
      <c r="R3934" t="s">
        <v>8319</v>
      </c>
      <c r="S3934" s="13">
        <f t="shared" si="246"/>
        <v>42445.126898148148</v>
      </c>
      <c r="T3934" s="13">
        <f t="shared" si="247"/>
        <v>42415.168564814812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8">
        <f t="shared" si="244"/>
        <v>0.15742857142857142</v>
      </c>
      <c r="P3935">
        <f t="shared" si="245"/>
        <v>91.83</v>
      </c>
      <c r="Q3935" t="s">
        <v>8318</v>
      </c>
      <c r="R3935" t="s">
        <v>8319</v>
      </c>
      <c r="S3935" s="13">
        <f t="shared" si="246"/>
        <v>42568.029861111107</v>
      </c>
      <c r="T3935" s="13">
        <f t="shared" si="247"/>
        <v>42538.968310185184</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8">
        <f t="shared" si="244"/>
        <v>0.11</v>
      </c>
      <c r="P3936">
        <f t="shared" si="245"/>
        <v>45.83</v>
      </c>
      <c r="Q3936" t="s">
        <v>8318</v>
      </c>
      <c r="R3936" t="s">
        <v>8319</v>
      </c>
      <c r="S3936" s="13">
        <f t="shared" si="246"/>
        <v>42278.541666666672</v>
      </c>
      <c r="T3936" s="13">
        <f t="shared" si="247"/>
        <v>42233.671747685185</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8">
        <f t="shared" si="244"/>
        <v>0.43833333333333335</v>
      </c>
      <c r="P3937">
        <f t="shared" si="245"/>
        <v>57.17</v>
      </c>
      <c r="Q3937" t="s">
        <v>8318</v>
      </c>
      <c r="R3937" t="s">
        <v>8319</v>
      </c>
      <c r="S3937" s="13">
        <f t="shared" si="246"/>
        <v>42281.656782407401</v>
      </c>
      <c r="T3937" s="13">
        <f t="shared" si="247"/>
        <v>42221.656782407401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8">
        <f t="shared" si="244"/>
        <v>0</v>
      </c>
      <c r="P3938" t="e">
        <f t="shared" si="245"/>
        <v>#DIV/0!</v>
      </c>
      <c r="Q3938" t="s">
        <v>8318</v>
      </c>
      <c r="R3938" t="s">
        <v>8319</v>
      </c>
      <c r="S3938" s="13">
        <f t="shared" si="246"/>
        <v>42705.304629629631</v>
      </c>
      <c r="T3938" s="13">
        <f t="shared" si="247"/>
        <v>42675.262962962966</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8">
        <f t="shared" si="244"/>
        <v>0.86135181975736563</v>
      </c>
      <c r="P3939">
        <f t="shared" si="245"/>
        <v>248.5</v>
      </c>
      <c r="Q3939" t="s">
        <v>8318</v>
      </c>
      <c r="R3939" t="s">
        <v>8319</v>
      </c>
      <c r="S3939" s="13">
        <f t="shared" si="246"/>
        <v>42562.631481481483</v>
      </c>
      <c r="T3939" s="13">
        <f t="shared" si="247"/>
        <v>42534.631481481483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8">
        <f t="shared" si="244"/>
        <v>0.12196620583717357</v>
      </c>
      <c r="P3940">
        <f t="shared" si="245"/>
        <v>79.400000000000006</v>
      </c>
      <c r="Q3940" t="s">
        <v>8318</v>
      </c>
      <c r="R3940" t="s">
        <v>8319</v>
      </c>
      <c r="S3940" s="13">
        <f t="shared" si="246"/>
        <v>42182.905717592599</v>
      </c>
      <c r="T3940" s="13">
        <f t="shared" si="247"/>
        <v>42151.905717592599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8">
        <f t="shared" si="244"/>
        <v>1E-3</v>
      </c>
      <c r="P3941">
        <f t="shared" si="245"/>
        <v>5</v>
      </c>
      <c r="Q3941" t="s">
        <v>8318</v>
      </c>
      <c r="R3941" t="s">
        <v>8319</v>
      </c>
      <c r="S3941" s="13">
        <f t="shared" si="246"/>
        <v>41919.1875</v>
      </c>
      <c r="T3941" s="13">
        <f t="shared" si="247"/>
        <v>41915.400219907409</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8">
        <f t="shared" si="244"/>
        <v>2.2000000000000001E-3</v>
      </c>
      <c r="P3942">
        <f t="shared" si="245"/>
        <v>5.5</v>
      </c>
      <c r="Q3942" t="s">
        <v>8318</v>
      </c>
      <c r="R3942" t="s">
        <v>8319</v>
      </c>
      <c r="S3942" s="13">
        <f t="shared" si="246"/>
        <v>42006.492488425924</v>
      </c>
      <c r="T3942" s="13">
        <f t="shared" si="247"/>
        <v>41961.492488425924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8">
        <f t="shared" si="244"/>
        <v>9.0909090909090905E-3</v>
      </c>
      <c r="P3943">
        <f t="shared" si="245"/>
        <v>25</v>
      </c>
      <c r="Q3943" t="s">
        <v>8318</v>
      </c>
      <c r="R3943" t="s">
        <v>8319</v>
      </c>
      <c r="S3943" s="13">
        <f t="shared" si="246"/>
        <v>41968.041666666672</v>
      </c>
      <c r="T3943" s="13">
        <f t="shared" si="247"/>
        <v>41940.587233796294</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8">
        <f t="shared" si="244"/>
        <v>0</v>
      </c>
      <c r="P3944" t="e">
        <f t="shared" si="245"/>
        <v>#DIV/0!</v>
      </c>
      <c r="Q3944" t="s">
        <v>8318</v>
      </c>
      <c r="R3944" t="s">
        <v>8319</v>
      </c>
      <c r="S3944" s="13">
        <f t="shared" si="246"/>
        <v>42171.904097222221</v>
      </c>
      <c r="T3944" s="13">
        <f t="shared" si="247"/>
        <v>42111.904097222221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8">
        <f t="shared" si="244"/>
        <v>0.35639999999999999</v>
      </c>
      <c r="P3945">
        <f t="shared" si="245"/>
        <v>137.08000000000001</v>
      </c>
      <c r="Q3945" t="s">
        <v>8318</v>
      </c>
      <c r="R3945" t="s">
        <v>8319</v>
      </c>
      <c r="S3945" s="13">
        <f t="shared" si="246"/>
        <v>42310.701388888891</v>
      </c>
      <c r="T3945" s="13">
        <f t="shared" si="247"/>
        <v>42279.778564814813</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8">
        <f t="shared" si="244"/>
        <v>0</v>
      </c>
      <c r="P3946" t="e">
        <f t="shared" si="245"/>
        <v>#DIV/0!</v>
      </c>
      <c r="Q3946" t="s">
        <v>8318</v>
      </c>
      <c r="R3946" t="s">
        <v>8319</v>
      </c>
      <c r="S3946" s="13">
        <f t="shared" si="246"/>
        <v>42243.662905092591</v>
      </c>
      <c r="T3946" s="13">
        <f t="shared" si="247"/>
        <v>42213.662905092591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8">
        <f t="shared" si="244"/>
        <v>2.5000000000000001E-3</v>
      </c>
      <c r="P3947">
        <f t="shared" si="245"/>
        <v>5</v>
      </c>
      <c r="Q3947" t="s">
        <v>8318</v>
      </c>
      <c r="R3947" t="s">
        <v>8319</v>
      </c>
      <c r="S3947" s="13">
        <f t="shared" si="246"/>
        <v>42139.801712962959</v>
      </c>
      <c r="T3947" s="13">
        <f t="shared" si="247"/>
        <v>42109.801712962959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8">
        <f t="shared" si="244"/>
        <v>3.2500000000000001E-2</v>
      </c>
      <c r="P3948">
        <f t="shared" si="245"/>
        <v>39</v>
      </c>
      <c r="Q3948" t="s">
        <v>8318</v>
      </c>
      <c r="R3948" t="s">
        <v>8319</v>
      </c>
      <c r="S3948" s="13">
        <f t="shared" si="246"/>
        <v>42063.333333333328</v>
      </c>
      <c r="T3948" s="13">
        <f t="shared" si="247"/>
        <v>42031.833587962959</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8">
        <f t="shared" si="244"/>
        <v>3.3666666666666664E-2</v>
      </c>
      <c r="P3949">
        <f t="shared" si="245"/>
        <v>50.5</v>
      </c>
      <c r="Q3949" t="s">
        <v>8318</v>
      </c>
      <c r="R3949" t="s">
        <v>8319</v>
      </c>
      <c r="S3949" s="13">
        <f t="shared" si="246"/>
        <v>42645.142870370371</v>
      </c>
      <c r="T3949" s="13">
        <f t="shared" si="247"/>
        <v>42615.142870370371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8">
        <f t="shared" si="244"/>
        <v>0</v>
      </c>
      <c r="P3950" t="e">
        <f t="shared" si="245"/>
        <v>#DIV/0!</v>
      </c>
      <c r="Q3950" t="s">
        <v>8318</v>
      </c>
      <c r="R3950" t="s">
        <v>8319</v>
      </c>
      <c r="S3950" s="13">
        <f t="shared" si="246"/>
        <v>41889.325497685182</v>
      </c>
      <c r="T3950" s="13">
        <f t="shared" si="247"/>
        <v>41829.325497685182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8">
        <f t="shared" si="244"/>
        <v>0.15770000000000001</v>
      </c>
      <c r="P3951">
        <f t="shared" si="245"/>
        <v>49.28</v>
      </c>
      <c r="Q3951" t="s">
        <v>8318</v>
      </c>
      <c r="R3951" t="s">
        <v>8319</v>
      </c>
      <c r="S3951" s="13">
        <f t="shared" si="246"/>
        <v>42046.120613425926</v>
      </c>
      <c r="T3951" s="13">
        <f t="shared" si="247"/>
        <v>42016.120613425926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8">
        <f t="shared" si="244"/>
        <v>6.2500000000000003E-3</v>
      </c>
      <c r="P3952">
        <f t="shared" si="245"/>
        <v>25</v>
      </c>
      <c r="Q3952" t="s">
        <v>8318</v>
      </c>
      <c r="R3952" t="s">
        <v>8319</v>
      </c>
      <c r="S3952" s="13">
        <f t="shared" si="246"/>
        <v>42468.774305555555</v>
      </c>
      <c r="T3952" s="13">
        <f t="shared" si="247"/>
        <v>42439.702314814815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8">
        <f t="shared" si="244"/>
        <v>5.0000000000000004E-6</v>
      </c>
      <c r="P3953">
        <f t="shared" si="245"/>
        <v>1</v>
      </c>
      <c r="Q3953" t="s">
        <v>8318</v>
      </c>
      <c r="R3953" t="s">
        <v>8319</v>
      </c>
      <c r="S3953" s="13">
        <f t="shared" si="246"/>
        <v>42493.784050925926</v>
      </c>
      <c r="T3953" s="13">
        <f t="shared" si="247"/>
        <v>42433.825717592597</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8">
        <f t="shared" si="244"/>
        <v>9.6153846153846159E-4</v>
      </c>
      <c r="P3954">
        <f t="shared" si="245"/>
        <v>25</v>
      </c>
      <c r="Q3954" t="s">
        <v>8318</v>
      </c>
      <c r="R3954" t="s">
        <v>8319</v>
      </c>
      <c r="S3954" s="13">
        <f t="shared" si="246"/>
        <v>42303.790393518517</v>
      </c>
      <c r="T3954" s="13">
        <f t="shared" si="247"/>
        <v>42243.790393518517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8">
        <f t="shared" si="244"/>
        <v>0</v>
      </c>
      <c r="P3955" t="e">
        <f t="shared" si="245"/>
        <v>#DIV/0!</v>
      </c>
      <c r="Q3955" t="s">
        <v>8318</v>
      </c>
      <c r="R3955" t="s">
        <v>8319</v>
      </c>
      <c r="S3955" s="13">
        <f t="shared" si="246"/>
        <v>42580.978472222225</v>
      </c>
      <c r="T3955" s="13">
        <f t="shared" si="247"/>
        <v>42550.048449074078</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8">
        <f t="shared" si="244"/>
        <v>0</v>
      </c>
      <c r="P3956" t="e">
        <f t="shared" si="245"/>
        <v>#DIV/0!</v>
      </c>
      <c r="Q3956" t="s">
        <v>8318</v>
      </c>
      <c r="R3956" t="s">
        <v>8319</v>
      </c>
      <c r="S3956" s="13">
        <f t="shared" si="246"/>
        <v>41834.651203703703</v>
      </c>
      <c r="T3956" s="13">
        <f t="shared" si="247"/>
        <v>41774.651203703703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8">
        <f t="shared" si="244"/>
        <v>0.24285714285714285</v>
      </c>
      <c r="P3957">
        <f t="shared" si="245"/>
        <v>53.13</v>
      </c>
      <c r="Q3957" t="s">
        <v>8318</v>
      </c>
      <c r="R3957" t="s">
        <v>8319</v>
      </c>
      <c r="S3957" s="13">
        <f t="shared" si="246"/>
        <v>42336.890520833331</v>
      </c>
      <c r="T3957" s="13">
        <f t="shared" si="247"/>
        <v>42306.848854166667</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8">
        <f t="shared" si="244"/>
        <v>0</v>
      </c>
      <c r="P3958" t="e">
        <f t="shared" si="245"/>
        <v>#DIV/0!</v>
      </c>
      <c r="Q3958" t="s">
        <v>8318</v>
      </c>
      <c r="R3958" t="s">
        <v>8319</v>
      </c>
      <c r="S3958" s="13">
        <f t="shared" si="246"/>
        <v>42485.013888888891</v>
      </c>
      <c r="T3958" s="13">
        <f t="shared" si="247"/>
        <v>42457.932025462964</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8">
        <f t="shared" si="244"/>
        <v>2.5000000000000001E-4</v>
      </c>
      <c r="P3959">
        <f t="shared" si="245"/>
        <v>7</v>
      </c>
      <c r="Q3959" t="s">
        <v>8318</v>
      </c>
      <c r="R3959" t="s">
        <v>8319</v>
      </c>
      <c r="S3959" s="13">
        <f t="shared" si="246"/>
        <v>42559.976319444439</v>
      </c>
      <c r="T3959" s="13">
        <f t="shared" si="247"/>
        <v>42513.976319444439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8">
        <f t="shared" si="244"/>
        <v>0.32050000000000001</v>
      </c>
      <c r="P3960">
        <f t="shared" si="245"/>
        <v>40.06</v>
      </c>
      <c r="Q3960" t="s">
        <v>8318</v>
      </c>
      <c r="R3960" t="s">
        <v>8319</v>
      </c>
      <c r="S3960" s="13">
        <f t="shared" si="246"/>
        <v>41853.583333333336</v>
      </c>
      <c r="T3960" s="13">
        <f t="shared" si="247"/>
        <v>41816.950370370374</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8">
        <f t="shared" si="244"/>
        <v>0.24333333333333335</v>
      </c>
      <c r="P3961">
        <f t="shared" si="245"/>
        <v>24.33</v>
      </c>
      <c r="Q3961" t="s">
        <v>8318</v>
      </c>
      <c r="R3961" t="s">
        <v>8319</v>
      </c>
      <c r="S3961" s="13">
        <f t="shared" si="246"/>
        <v>41910.788842592592</v>
      </c>
      <c r="T3961" s="13">
        <f t="shared" si="247"/>
        <v>41880.788842592592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8">
        <f t="shared" si="244"/>
        <v>1.4999999999999999E-2</v>
      </c>
      <c r="P3962">
        <f t="shared" si="245"/>
        <v>11.25</v>
      </c>
      <c r="Q3962" t="s">
        <v>8318</v>
      </c>
      <c r="R3962" t="s">
        <v>8319</v>
      </c>
      <c r="S3962" s="13">
        <f t="shared" si="246"/>
        <v>42372.845555555556</v>
      </c>
      <c r="T3962" s="13">
        <f t="shared" si="247"/>
        <v>42342.845555555556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8">
        <f t="shared" si="244"/>
        <v>4.1999999999999997E-3</v>
      </c>
      <c r="P3963">
        <f t="shared" si="245"/>
        <v>10.5</v>
      </c>
      <c r="Q3963" t="s">
        <v>8318</v>
      </c>
      <c r="R3963" t="s">
        <v>8319</v>
      </c>
      <c r="S3963" s="13">
        <f t="shared" si="246"/>
        <v>41767.891319444447</v>
      </c>
      <c r="T3963" s="13">
        <f t="shared" si="247"/>
        <v>41745.891319444447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8">
        <f t="shared" si="244"/>
        <v>3.214285714285714E-2</v>
      </c>
      <c r="P3964">
        <f t="shared" si="245"/>
        <v>15</v>
      </c>
      <c r="Q3964" t="s">
        <v>8318</v>
      </c>
      <c r="R3964" t="s">
        <v>8319</v>
      </c>
      <c r="S3964" s="13">
        <f t="shared" si="246"/>
        <v>42336.621458333335</v>
      </c>
      <c r="T3964" s="13">
        <f t="shared" si="247"/>
        <v>42311.621458333335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8">
        <f t="shared" si="244"/>
        <v>0</v>
      </c>
      <c r="P3965" t="e">
        <f t="shared" si="245"/>
        <v>#DIV/0!</v>
      </c>
      <c r="Q3965" t="s">
        <v>8318</v>
      </c>
      <c r="R3965" t="s">
        <v>8319</v>
      </c>
      <c r="S3965" s="13">
        <f t="shared" si="246"/>
        <v>42326.195798611108</v>
      </c>
      <c r="T3965" s="13">
        <f t="shared" si="247"/>
        <v>42296.154131944444</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8">
        <f t="shared" si="244"/>
        <v>6.3E-2</v>
      </c>
      <c r="P3966">
        <f t="shared" si="245"/>
        <v>42</v>
      </c>
      <c r="Q3966" t="s">
        <v>8318</v>
      </c>
      <c r="R3966" t="s">
        <v>8319</v>
      </c>
      <c r="S3966" s="13">
        <f t="shared" si="246"/>
        <v>42113.680393518516</v>
      </c>
      <c r="T3966" s="13">
        <f t="shared" si="247"/>
        <v>42053.722060185188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8">
        <f t="shared" si="244"/>
        <v>0.14249999999999999</v>
      </c>
      <c r="P3967">
        <f t="shared" si="245"/>
        <v>71.25</v>
      </c>
      <c r="Q3967" t="s">
        <v>8318</v>
      </c>
      <c r="R3967" t="s">
        <v>8319</v>
      </c>
      <c r="S3967" s="13">
        <f t="shared" si="246"/>
        <v>42474.194212962961</v>
      </c>
      <c r="T3967" s="13">
        <f t="shared" si="247"/>
        <v>42414.235879629632</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8">
        <f t="shared" si="244"/>
        <v>6.0000000000000001E-3</v>
      </c>
      <c r="P3968">
        <f t="shared" si="245"/>
        <v>22.5</v>
      </c>
      <c r="Q3968" t="s">
        <v>8318</v>
      </c>
      <c r="R3968" t="s">
        <v>8319</v>
      </c>
      <c r="S3968" s="13">
        <f t="shared" si="246"/>
        <v>41844.124305555553</v>
      </c>
      <c r="T3968" s="13">
        <f t="shared" si="247"/>
        <v>41801.711550925924</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8">
        <f t="shared" si="244"/>
        <v>0.2411764705882353</v>
      </c>
      <c r="P3969">
        <f t="shared" si="245"/>
        <v>41</v>
      </c>
      <c r="Q3969" t="s">
        <v>8318</v>
      </c>
      <c r="R3969" t="s">
        <v>8319</v>
      </c>
      <c r="S3969" s="13">
        <f t="shared" si="246"/>
        <v>42800.290590277778</v>
      </c>
      <c r="T3969" s="13">
        <f t="shared" si="247"/>
        <v>42770.290590277778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8">
        <f t="shared" si="244"/>
        <v>0.10539999999999999</v>
      </c>
      <c r="P3970">
        <f t="shared" si="245"/>
        <v>47.91</v>
      </c>
      <c r="Q3970" t="s">
        <v>8318</v>
      </c>
      <c r="R3970" t="s">
        <v>8319</v>
      </c>
      <c r="S3970" s="13">
        <f t="shared" si="246"/>
        <v>42512.815659722226</v>
      </c>
      <c r="T3970" s="13">
        <f t="shared" si="247"/>
        <v>42452.815659722226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8">
        <f t="shared" ref="O3971:O4034" si="248">E3971/D3971</f>
        <v>7.4690265486725665E-2</v>
      </c>
      <c r="P3971">
        <f t="shared" ref="P3971:P4034" si="249">ROUND((E3971/L3971),2)</f>
        <v>35.17</v>
      </c>
      <c r="Q3971" t="s">
        <v>8318</v>
      </c>
      <c r="R3971" t="s">
        <v>8319</v>
      </c>
      <c r="S3971" s="13">
        <f t="shared" ref="S3971:S4034" si="250">(((I3971/60)/60)/24)+DATE(1970,1,1)</f>
        <v>42611.163194444445</v>
      </c>
      <c r="T3971" s="13">
        <f t="shared" ref="T3971:T4034" si="251">(((J3971/60)/60)/24)+DATE(1970,1,1)</f>
        <v>42601.854699074072</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8">
        <f t="shared" si="248"/>
        <v>7.3333333333333334E-4</v>
      </c>
      <c r="P3972">
        <f t="shared" si="249"/>
        <v>5.5</v>
      </c>
      <c r="Q3972" t="s">
        <v>8318</v>
      </c>
      <c r="R3972" t="s">
        <v>8319</v>
      </c>
      <c r="S3972" s="13">
        <f t="shared" si="250"/>
        <v>42477.863553240735</v>
      </c>
      <c r="T3972" s="13">
        <f t="shared" si="251"/>
        <v>42447.863553240735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8">
        <f t="shared" si="248"/>
        <v>9.7142857142857135E-3</v>
      </c>
      <c r="P3973">
        <f t="shared" si="249"/>
        <v>22.67</v>
      </c>
      <c r="Q3973" t="s">
        <v>8318</v>
      </c>
      <c r="R3973" t="s">
        <v>8319</v>
      </c>
      <c r="S3973" s="13">
        <f t="shared" si="250"/>
        <v>41841.536180555559</v>
      </c>
      <c r="T3973" s="13">
        <f t="shared" si="251"/>
        <v>41811.536180555559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8">
        <f t="shared" si="248"/>
        <v>0.21099999999999999</v>
      </c>
      <c r="P3974">
        <f t="shared" si="249"/>
        <v>26.38</v>
      </c>
      <c r="Q3974" t="s">
        <v>8318</v>
      </c>
      <c r="R3974" t="s">
        <v>8319</v>
      </c>
      <c r="S3974" s="13">
        <f t="shared" si="250"/>
        <v>42041.067523148144</v>
      </c>
      <c r="T3974" s="13">
        <f t="shared" si="251"/>
        <v>41981.067523148144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8">
        <f t="shared" si="248"/>
        <v>0.78100000000000003</v>
      </c>
      <c r="P3975">
        <f t="shared" si="249"/>
        <v>105.54</v>
      </c>
      <c r="Q3975" t="s">
        <v>8318</v>
      </c>
      <c r="R3975" t="s">
        <v>8319</v>
      </c>
      <c r="S3975" s="13">
        <f t="shared" si="250"/>
        <v>42499.166666666672</v>
      </c>
      <c r="T3975" s="13">
        <f t="shared" si="251"/>
        <v>42469.68414351852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8">
        <f t="shared" si="248"/>
        <v>0.32</v>
      </c>
      <c r="P3976">
        <f t="shared" si="249"/>
        <v>29.09</v>
      </c>
      <c r="Q3976" t="s">
        <v>8318</v>
      </c>
      <c r="R3976" t="s">
        <v>8319</v>
      </c>
      <c r="S3976" s="13">
        <f t="shared" si="250"/>
        <v>42523.546851851846</v>
      </c>
      <c r="T3976" s="13">
        <f t="shared" si="251"/>
        <v>42493.546851851846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8">
        <f t="shared" si="248"/>
        <v>0</v>
      </c>
      <c r="P3977" t="e">
        <f t="shared" si="249"/>
        <v>#DIV/0!</v>
      </c>
      <c r="Q3977" t="s">
        <v>8318</v>
      </c>
      <c r="R3977" t="s">
        <v>8319</v>
      </c>
      <c r="S3977" s="13">
        <f t="shared" si="250"/>
        <v>42564.866875</v>
      </c>
      <c r="T3977" s="13">
        <f t="shared" si="251"/>
        <v>42534.866875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8">
        <f t="shared" si="248"/>
        <v>0.47692307692307695</v>
      </c>
      <c r="P3978">
        <f t="shared" si="249"/>
        <v>62</v>
      </c>
      <c r="Q3978" t="s">
        <v>8318</v>
      </c>
      <c r="R3978" t="s">
        <v>8319</v>
      </c>
      <c r="S3978" s="13">
        <f t="shared" si="250"/>
        <v>41852.291666666664</v>
      </c>
      <c r="T3978" s="13">
        <f t="shared" si="251"/>
        <v>41830.858344907407</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8">
        <f t="shared" si="248"/>
        <v>1.4500000000000001E-2</v>
      </c>
      <c r="P3979">
        <f t="shared" si="249"/>
        <v>217.5</v>
      </c>
      <c r="Q3979" t="s">
        <v>8318</v>
      </c>
      <c r="R3979" t="s">
        <v>8319</v>
      </c>
      <c r="S3979" s="13">
        <f t="shared" si="250"/>
        <v>42573.788564814815</v>
      </c>
      <c r="T3979" s="13">
        <f t="shared" si="251"/>
        <v>42543.788564814815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8">
        <f t="shared" si="248"/>
        <v>0.107</v>
      </c>
      <c r="P3980">
        <f t="shared" si="249"/>
        <v>26.75</v>
      </c>
      <c r="Q3980" t="s">
        <v>8318</v>
      </c>
      <c r="R3980" t="s">
        <v>8319</v>
      </c>
      <c r="S3980" s="13">
        <f t="shared" si="250"/>
        <v>42035.642974537041</v>
      </c>
      <c r="T3980" s="13">
        <f t="shared" si="251"/>
        <v>41975.642974537041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8">
        <f t="shared" si="248"/>
        <v>1.8333333333333333E-2</v>
      </c>
      <c r="P3981">
        <f t="shared" si="249"/>
        <v>18.329999999999998</v>
      </c>
      <c r="Q3981" t="s">
        <v>8318</v>
      </c>
      <c r="R3981" t="s">
        <v>8319</v>
      </c>
      <c r="S3981" s="13">
        <f t="shared" si="250"/>
        <v>42092.833333333328</v>
      </c>
      <c r="T3981" s="13">
        <f t="shared" si="251"/>
        <v>42069.903437500005</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8">
        <f t="shared" si="248"/>
        <v>0.18</v>
      </c>
      <c r="P3982">
        <f t="shared" si="249"/>
        <v>64.290000000000006</v>
      </c>
      <c r="Q3982" t="s">
        <v>8318</v>
      </c>
      <c r="R3982" t="s">
        <v>8319</v>
      </c>
      <c r="S3982" s="13">
        <f t="shared" si="250"/>
        <v>41825.598923611113</v>
      </c>
      <c r="T3982" s="13">
        <f t="shared" si="251"/>
        <v>41795.598923611113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8">
        <f t="shared" si="248"/>
        <v>4.0833333333333333E-2</v>
      </c>
      <c r="P3983">
        <f t="shared" si="249"/>
        <v>175</v>
      </c>
      <c r="Q3983" t="s">
        <v>8318</v>
      </c>
      <c r="R3983" t="s">
        <v>8319</v>
      </c>
      <c r="S3983" s="13">
        <f t="shared" si="250"/>
        <v>42568.179965277777</v>
      </c>
      <c r="T3983" s="13">
        <f t="shared" si="251"/>
        <v>42508.179965277777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8">
        <f t="shared" si="248"/>
        <v>0.2</v>
      </c>
      <c r="P3984">
        <f t="shared" si="249"/>
        <v>34</v>
      </c>
      <c r="Q3984" t="s">
        <v>8318</v>
      </c>
      <c r="R3984" t="s">
        <v>8319</v>
      </c>
      <c r="S3984" s="13">
        <f t="shared" si="250"/>
        <v>42192.809953703705</v>
      </c>
      <c r="T3984" s="13">
        <f t="shared" si="251"/>
        <v>42132.809953703705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8">
        <f t="shared" si="248"/>
        <v>0.34802513464991025</v>
      </c>
      <c r="P3985">
        <f t="shared" si="249"/>
        <v>84.28</v>
      </c>
      <c r="Q3985" t="s">
        <v>8318</v>
      </c>
      <c r="R3985" t="s">
        <v>8319</v>
      </c>
      <c r="S3985" s="13">
        <f t="shared" si="250"/>
        <v>41779.290972222225</v>
      </c>
      <c r="T3985" s="13">
        <f t="shared" si="251"/>
        <v>41747.86986111111</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8">
        <f t="shared" si="248"/>
        <v>6.3333333333333339E-2</v>
      </c>
      <c r="P3986">
        <f t="shared" si="249"/>
        <v>9.5</v>
      </c>
      <c r="Q3986" t="s">
        <v>8318</v>
      </c>
      <c r="R3986" t="s">
        <v>8319</v>
      </c>
      <c r="S3986" s="13">
        <f t="shared" si="250"/>
        <v>41951</v>
      </c>
      <c r="T3986" s="13">
        <f t="shared" si="251"/>
        <v>41920.963472222218</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8">
        <f t="shared" si="248"/>
        <v>0.32050000000000001</v>
      </c>
      <c r="P3987">
        <f t="shared" si="249"/>
        <v>33.74</v>
      </c>
      <c r="Q3987" t="s">
        <v>8318</v>
      </c>
      <c r="R3987" t="s">
        <v>8319</v>
      </c>
      <c r="S3987" s="13">
        <f t="shared" si="250"/>
        <v>42420.878472222219</v>
      </c>
      <c r="T3987" s="13">
        <f t="shared" si="251"/>
        <v>42399.707407407404</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8">
        <f t="shared" si="248"/>
        <v>9.7600000000000006E-2</v>
      </c>
      <c r="P3988">
        <f t="shared" si="249"/>
        <v>37.54</v>
      </c>
      <c r="Q3988" t="s">
        <v>8318</v>
      </c>
      <c r="R3988" t="s">
        <v>8319</v>
      </c>
      <c r="S3988" s="13">
        <f t="shared" si="250"/>
        <v>42496.544444444444</v>
      </c>
      <c r="T3988" s="13">
        <f t="shared" si="251"/>
        <v>42467.548541666663</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8">
        <f t="shared" si="248"/>
        <v>0.3775</v>
      </c>
      <c r="P3989">
        <f t="shared" si="249"/>
        <v>11.62</v>
      </c>
      <c r="Q3989" t="s">
        <v>8318</v>
      </c>
      <c r="R3989" t="s">
        <v>8319</v>
      </c>
      <c r="S3989" s="13">
        <f t="shared" si="250"/>
        <v>41775.92465277778</v>
      </c>
      <c r="T3989" s="13">
        <f t="shared" si="251"/>
        <v>41765.92465277778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8">
        <f t="shared" si="248"/>
        <v>2.1333333333333333E-2</v>
      </c>
      <c r="P3990">
        <f t="shared" si="249"/>
        <v>8</v>
      </c>
      <c r="Q3990" t="s">
        <v>8318</v>
      </c>
      <c r="R3990" t="s">
        <v>8319</v>
      </c>
      <c r="S3990" s="13">
        <f t="shared" si="250"/>
        <v>42245.08116898148</v>
      </c>
      <c r="T3990" s="13">
        <f t="shared" si="251"/>
        <v>42230.08116898148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8">
        <f t="shared" si="248"/>
        <v>0</v>
      </c>
      <c r="P3991" t="e">
        <f t="shared" si="249"/>
        <v>#DIV/0!</v>
      </c>
      <c r="Q3991" t="s">
        <v>8318</v>
      </c>
      <c r="R3991" t="s">
        <v>8319</v>
      </c>
      <c r="S3991" s="13">
        <f t="shared" si="250"/>
        <v>42316.791446759264</v>
      </c>
      <c r="T3991" s="13">
        <f t="shared" si="251"/>
        <v>42286.749780092592</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8">
        <f t="shared" si="248"/>
        <v>4.1818181818181817E-2</v>
      </c>
      <c r="P3992">
        <f t="shared" si="249"/>
        <v>23</v>
      </c>
      <c r="Q3992" t="s">
        <v>8318</v>
      </c>
      <c r="R3992" t="s">
        <v>8319</v>
      </c>
      <c r="S3992" s="13">
        <f t="shared" si="250"/>
        <v>42431.672372685185</v>
      </c>
      <c r="T3992" s="13">
        <f t="shared" si="251"/>
        <v>42401.672372685185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8">
        <f t="shared" si="248"/>
        <v>0.2</v>
      </c>
      <c r="P3993">
        <f t="shared" si="249"/>
        <v>100</v>
      </c>
      <c r="Q3993" t="s">
        <v>8318</v>
      </c>
      <c r="R3993" t="s">
        <v>8319</v>
      </c>
      <c r="S3993" s="13">
        <f t="shared" si="250"/>
        <v>42155.644467592589</v>
      </c>
      <c r="T3993" s="13">
        <f t="shared" si="251"/>
        <v>42125.644467592589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8">
        <f t="shared" si="248"/>
        <v>5.4100000000000002E-2</v>
      </c>
      <c r="P3994">
        <f t="shared" si="249"/>
        <v>60.11</v>
      </c>
      <c r="Q3994" t="s">
        <v>8318</v>
      </c>
      <c r="R3994" t="s">
        <v>8319</v>
      </c>
      <c r="S3994" s="13">
        <f t="shared" si="250"/>
        <v>42349.982164351852</v>
      </c>
      <c r="T3994" s="13">
        <f t="shared" si="251"/>
        <v>42289.94049768518</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8">
        <f t="shared" si="248"/>
        <v>6.0000000000000002E-5</v>
      </c>
      <c r="P3995">
        <f t="shared" si="249"/>
        <v>3</v>
      </c>
      <c r="Q3995" t="s">
        <v>8318</v>
      </c>
      <c r="R3995" t="s">
        <v>8319</v>
      </c>
      <c r="S3995" s="13">
        <f t="shared" si="250"/>
        <v>42137.864722222221</v>
      </c>
      <c r="T3995" s="13">
        <f t="shared" si="251"/>
        <v>42107.864722222221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8">
        <f t="shared" si="248"/>
        <v>2.5000000000000001E-3</v>
      </c>
      <c r="P3996">
        <f t="shared" si="249"/>
        <v>5</v>
      </c>
      <c r="Q3996" t="s">
        <v>8318</v>
      </c>
      <c r="R3996" t="s">
        <v>8319</v>
      </c>
      <c r="S3996" s="13">
        <f t="shared" si="250"/>
        <v>41839.389930555553</v>
      </c>
      <c r="T3996" s="13">
        <f t="shared" si="251"/>
        <v>41809.389930555553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8">
        <f t="shared" si="248"/>
        <v>0.35</v>
      </c>
      <c r="P3997">
        <f t="shared" si="249"/>
        <v>17.5</v>
      </c>
      <c r="Q3997" t="s">
        <v>8318</v>
      </c>
      <c r="R3997" t="s">
        <v>8319</v>
      </c>
      <c r="S3997" s="13">
        <f t="shared" si="250"/>
        <v>42049.477083333331</v>
      </c>
      <c r="T3997" s="13">
        <f t="shared" si="251"/>
        <v>42019.683761574073</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8">
        <f t="shared" si="248"/>
        <v>0.16566666666666666</v>
      </c>
      <c r="P3998">
        <f t="shared" si="249"/>
        <v>29.24</v>
      </c>
      <c r="Q3998" t="s">
        <v>8318</v>
      </c>
      <c r="R3998" t="s">
        <v>8319</v>
      </c>
      <c r="S3998" s="13">
        <f t="shared" si="250"/>
        <v>41963.669444444444</v>
      </c>
      <c r="T3998" s="13">
        <f t="shared" si="251"/>
        <v>41950.26694444444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8">
        <f t="shared" si="248"/>
        <v>0</v>
      </c>
      <c r="P3999" t="e">
        <f t="shared" si="249"/>
        <v>#DIV/0!</v>
      </c>
      <c r="Q3999" t="s">
        <v>8318</v>
      </c>
      <c r="R3999" t="s">
        <v>8319</v>
      </c>
      <c r="S3999" s="13">
        <f t="shared" si="250"/>
        <v>42099.349780092598</v>
      </c>
      <c r="T3999" s="13">
        <f t="shared" si="251"/>
        <v>42069.391446759255</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8">
        <f t="shared" si="248"/>
        <v>0.57199999999999995</v>
      </c>
      <c r="P4000">
        <f t="shared" si="249"/>
        <v>59.58</v>
      </c>
      <c r="Q4000" t="s">
        <v>8318</v>
      </c>
      <c r="R4000" t="s">
        <v>8319</v>
      </c>
      <c r="S4000" s="13">
        <f t="shared" si="250"/>
        <v>42091.921597222223</v>
      </c>
      <c r="T4000" s="13">
        <f t="shared" si="251"/>
        <v>42061.963263888887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8">
        <f t="shared" si="248"/>
        <v>0.16514285714285715</v>
      </c>
      <c r="P4001">
        <f t="shared" si="249"/>
        <v>82.57</v>
      </c>
      <c r="Q4001" t="s">
        <v>8318</v>
      </c>
      <c r="R4001" t="s">
        <v>8319</v>
      </c>
      <c r="S4001" s="13">
        <f t="shared" si="250"/>
        <v>41882.827650462961</v>
      </c>
      <c r="T4001" s="13">
        <f t="shared" si="251"/>
        <v>41842.828680555554</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8">
        <f t="shared" si="248"/>
        <v>1.25E-3</v>
      </c>
      <c r="P4002">
        <f t="shared" si="249"/>
        <v>10</v>
      </c>
      <c r="Q4002" t="s">
        <v>8318</v>
      </c>
      <c r="R4002" t="s">
        <v>8319</v>
      </c>
      <c r="S4002" s="13">
        <f t="shared" si="250"/>
        <v>42497.603680555556</v>
      </c>
      <c r="T4002" s="13">
        <f t="shared" si="251"/>
        <v>42437.64534722222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8">
        <f t="shared" si="248"/>
        <v>0.3775</v>
      </c>
      <c r="P4003">
        <f t="shared" si="249"/>
        <v>32.36</v>
      </c>
      <c r="Q4003" t="s">
        <v>8318</v>
      </c>
      <c r="R4003" t="s">
        <v>8319</v>
      </c>
      <c r="S4003" s="13">
        <f t="shared" si="250"/>
        <v>42795.791666666672</v>
      </c>
      <c r="T4003" s="13">
        <f t="shared" si="251"/>
        <v>42775.964212962965</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8">
        <f t="shared" si="248"/>
        <v>1.84E-2</v>
      </c>
      <c r="P4004">
        <f t="shared" si="249"/>
        <v>5.75</v>
      </c>
      <c r="Q4004" t="s">
        <v>8318</v>
      </c>
      <c r="R4004" t="s">
        <v>8319</v>
      </c>
      <c r="S4004" s="13">
        <f t="shared" si="250"/>
        <v>41909.043530092589</v>
      </c>
      <c r="T4004" s="13">
        <f t="shared" si="251"/>
        <v>41879.043530092589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8">
        <f t="shared" si="248"/>
        <v>0.10050000000000001</v>
      </c>
      <c r="P4005">
        <f t="shared" si="249"/>
        <v>100.5</v>
      </c>
      <c r="Q4005" t="s">
        <v>8318</v>
      </c>
      <c r="R4005" t="s">
        <v>8319</v>
      </c>
      <c r="S4005" s="13">
        <f t="shared" si="250"/>
        <v>42050.587349537032</v>
      </c>
      <c r="T4005" s="13">
        <f t="shared" si="251"/>
        <v>42020.587349537032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8">
        <f t="shared" si="248"/>
        <v>2E-3</v>
      </c>
      <c r="P4006">
        <f t="shared" si="249"/>
        <v>1</v>
      </c>
      <c r="Q4006" t="s">
        <v>8318</v>
      </c>
      <c r="R4006" t="s">
        <v>8319</v>
      </c>
      <c r="S4006" s="13">
        <f t="shared" si="250"/>
        <v>41920.16269675926</v>
      </c>
      <c r="T4006" s="13">
        <f t="shared" si="251"/>
        <v>41890.16269675926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8">
        <f t="shared" si="248"/>
        <v>1.3333333333333334E-2</v>
      </c>
      <c r="P4007">
        <f t="shared" si="249"/>
        <v>20</v>
      </c>
      <c r="Q4007" t="s">
        <v>8318</v>
      </c>
      <c r="R4007" t="s">
        <v>8319</v>
      </c>
      <c r="S4007" s="13">
        <f t="shared" si="250"/>
        <v>41932.807696759257</v>
      </c>
      <c r="T4007" s="13">
        <f t="shared" si="251"/>
        <v>41872.807696759257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8">
        <f t="shared" si="248"/>
        <v>6.666666666666667E-5</v>
      </c>
      <c r="P4008">
        <f t="shared" si="249"/>
        <v>2</v>
      </c>
      <c r="Q4008" t="s">
        <v>8318</v>
      </c>
      <c r="R4008" t="s">
        <v>8319</v>
      </c>
      <c r="S4008" s="13">
        <f t="shared" si="250"/>
        <v>42416.772997685184</v>
      </c>
      <c r="T4008" s="13">
        <f t="shared" si="251"/>
        <v>42391.772997685184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8">
        <f t="shared" si="248"/>
        <v>2.5000000000000001E-3</v>
      </c>
      <c r="P4009">
        <f t="shared" si="249"/>
        <v>5</v>
      </c>
      <c r="Q4009" t="s">
        <v>8318</v>
      </c>
      <c r="R4009" t="s">
        <v>8319</v>
      </c>
      <c r="S4009" s="13">
        <f t="shared" si="250"/>
        <v>41877.686111111114</v>
      </c>
      <c r="T4009" s="13">
        <f t="shared" si="251"/>
        <v>41848.772928240738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8">
        <f t="shared" si="248"/>
        <v>0.06</v>
      </c>
      <c r="P4010">
        <f t="shared" si="249"/>
        <v>15</v>
      </c>
      <c r="Q4010" t="s">
        <v>8318</v>
      </c>
      <c r="R4010" t="s">
        <v>8319</v>
      </c>
      <c r="S4010" s="13">
        <f t="shared" si="250"/>
        <v>42207.964201388888</v>
      </c>
      <c r="T4010" s="13">
        <f t="shared" si="251"/>
        <v>42177.964201388888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8">
        <f t="shared" si="248"/>
        <v>3.8860103626943004E-2</v>
      </c>
      <c r="P4011">
        <f t="shared" si="249"/>
        <v>25</v>
      </c>
      <c r="Q4011" t="s">
        <v>8318</v>
      </c>
      <c r="R4011" t="s">
        <v>8319</v>
      </c>
      <c r="S4011" s="13">
        <f t="shared" si="250"/>
        <v>41891.700925925928</v>
      </c>
      <c r="T4011" s="13">
        <f t="shared" si="251"/>
        <v>41851.700925925928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8">
        <f t="shared" si="248"/>
        <v>0.24194444444444443</v>
      </c>
      <c r="P4012">
        <f t="shared" si="249"/>
        <v>45.84</v>
      </c>
      <c r="Q4012" t="s">
        <v>8318</v>
      </c>
      <c r="R4012" t="s">
        <v>8319</v>
      </c>
      <c r="S4012" s="13">
        <f t="shared" si="250"/>
        <v>41938.770439814813</v>
      </c>
      <c r="T4012" s="13">
        <f t="shared" si="251"/>
        <v>41921.770439814813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8">
        <f t="shared" si="248"/>
        <v>7.5999999999999998E-2</v>
      </c>
      <c r="P4013">
        <f t="shared" si="249"/>
        <v>4.75</v>
      </c>
      <c r="Q4013" t="s">
        <v>8318</v>
      </c>
      <c r="R4013" t="s">
        <v>8319</v>
      </c>
      <c r="S4013" s="13">
        <f t="shared" si="250"/>
        <v>42032.54488425926</v>
      </c>
      <c r="T4013" s="13">
        <f t="shared" si="251"/>
        <v>42002.54488425926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8">
        <f t="shared" si="248"/>
        <v>0</v>
      </c>
      <c r="P4014" t="e">
        <f t="shared" si="249"/>
        <v>#DIV/0!</v>
      </c>
      <c r="Q4014" t="s">
        <v>8318</v>
      </c>
      <c r="R4014" t="s">
        <v>8319</v>
      </c>
      <c r="S4014" s="13">
        <f t="shared" si="250"/>
        <v>42126.544548611113</v>
      </c>
      <c r="T4014" s="13">
        <f t="shared" si="251"/>
        <v>42096.544548611113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8">
        <f t="shared" si="248"/>
        <v>1.2999999999999999E-2</v>
      </c>
      <c r="P4015">
        <f t="shared" si="249"/>
        <v>13</v>
      </c>
      <c r="Q4015" t="s">
        <v>8318</v>
      </c>
      <c r="R4015" t="s">
        <v>8319</v>
      </c>
      <c r="S4015" s="13">
        <f t="shared" si="250"/>
        <v>42051.301192129627</v>
      </c>
      <c r="T4015" s="13">
        <f t="shared" si="251"/>
        <v>42021.301192129627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8">
        <f t="shared" si="248"/>
        <v>0</v>
      </c>
      <c r="P4016" t="e">
        <f t="shared" si="249"/>
        <v>#DIV/0!</v>
      </c>
      <c r="Q4016" t="s">
        <v>8318</v>
      </c>
      <c r="R4016" t="s">
        <v>8319</v>
      </c>
      <c r="S4016" s="13">
        <f t="shared" si="250"/>
        <v>42434.246168981481</v>
      </c>
      <c r="T4016" s="13">
        <f t="shared" si="251"/>
        <v>42419.246168981481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8">
        <f t="shared" si="248"/>
        <v>1.4285714285714287E-4</v>
      </c>
      <c r="P4017">
        <f t="shared" si="249"/>
        <v>1</v>
      </c>
      <c r="Q4017" t="s">
        <v>8318</v>
      </c>
      <c r="R4017" t="s">
        <v>8319</v>
      </c>
      <c r="S4017" s="13">
        <f t="shared" si="250"/>
        <v>42204.780821759254</v>
      </c>
      <c r="T4017" s="13">
        <f t="shared" si="251"/>
        <v>42174.780821759254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8">
        <f t="shared" si="248"/>
        <v>0.14000000000000001</v>
      </c>
      <c r="P4018">
        <f t="shared" si="249"/>
        <v>10</v>
      </c>
      <c r="Q4018" t="s">
        <v>8318</v>
      </c>
      <c r="R4018" t="s">
        <v>8319</v>
      </c>
      <c r="S4018" s="13">
        <f t="shared" si="250"/>
        <v>41899.872685185182</v>
      </c>
      <c r="T4018" s="13">
        <f t="shared" si="251"/>
        <v>41869.872685185182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8">
        <f t="shared" si="248"/>
        <v>1.0500000000000001E-2</v>
      </c>
      <c r="P4019">
        <f t="shared" si="249"/>
        <v>52.5</v>
      </c>
      <c r="Q4019" t="s">
        <v>8318</v>
      </c>
      <c r="R4019" t="s">
        <v>8319</v>
      </c>
      <c r="S4019" s="13">
        <f t="shared" si="250"/>
        <v>41886.672152777777</v>
      </c>
      <c r="T4019" s="13">
        <f t="shared" si="251"/>
        <v>41856.672152777777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8">
        <f t="shared" si="248"/>
        <v>8.666666666666667E-2</v>
      </c>
      <c r="P4020">
        <f t="shared" si="249"/>
        <v>32.5</v>
      </c>
      <c r="Q4020" t="s">
        <v>8318</v>
      </c>
      <c r="R4020" t="s">
        <v>8319</v>
      </c>
      <c r="S4020" s="13">
        <f t="shared" si="250"/>
        <v>42650.91097222222</v>
      </c>
      <c r="T4020" s="13">
        <f t="shared" si="251"/>
        <v>42620.91097222222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8">
        <f t="shared" si="248"/>
        <v>8.2857142857142851E-3</v>
      </c>
      <c r="P4021">
        <f t="shared" si="249"/>
        <v>7.25</v>
      </c>
      <c r="Q4021" t="s">
        <v>8318</v>
      </c>
      <c r="R4021" t="s">
        <v>8319</v>
      </c>
      <c r="S4021" s="13">
        <f t="shared" si="250"/>
        <v>42475.686111111107</v>
      </c>
      <c r="T4021" s="13">
        <f t="shared" si="251"/>
        <v>42417.675879629634</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8">
        <f t="shared" si="248"/>
        <v>0.16666666666666666</v>
      </c>
      <c r="P4022">
        <f t="shared" si="249"/>
        <v>33.33</v>
      </c>
      <c r="Q4022" t="s">
        <v>8318</v>
      </c>
      <c r="R4022" t="s">
        <v>8319</v>
      </c>
      <c r="S4022" s="13">
        <f t="shared" si="250"/>
        <v>42087.149293981478</v>
      </c>
      <c r="T4022" s="13">
        <f t="shared" si="251"/>
        <v>42057.190960648149</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8">
        <f t="shared" si="248"/>
        <v>8.3333333333333332E-3</v>
      </c>
      <c r="P4023">
        <f t="shared" si="249"/>
        <v>62.5</v>
      </c>
      <c r="Q4023" t="s">
        <v>8318</v>
      </c>
      <c r="R4023" t="s">
        <v>8319</v>
      </c>
      <c r="S4023" s="13">
        <f t="shared" si="250"/>
        <v>41938.911550925928</v>
      </c>
      <c r="T4023" s="13">
        <f t="shared" si="251"/>
        <v>41878.911550925928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8">
        <f t="shared" si="248"/>
        <v>0.69561111111111107</v>
      </c>
      <c r="P4024">
        <f t="shared" si="249"/>
        <v>63.56</v>
      </c>
      <c r="Q4024" t="s">
        <v>8318</v>
      </c>
      <c r="R4024" t="s">
        <v>8319</v>
      </c>
      <c r="S4024" s="13">
        <f t="shared" si="250"/>
        <v>42036.120833333334</v>
      </c>
      <c r="T4024" s="13">
        <f t="shared" si="251"/>
        <v>41990.584108796291</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8">
        <f t="shared" si="248"/>
        <v>0</v>
      </c>
      <c r="P4025" t="e">
        <f t="shared" si="249"/>
        <v>#DIV/0!</v>
      </c>
      <c r="Q4025" t="s">
        <v>8318</v>
      </c>
      <c r="R4025" t="s">
        <v>8319</v>
      </c>
      <c r="S4025" s="13">
        <f t="shared" si="250"/>
        <v>42453.957905092597</v>
      </c>
      <c r="T4025" s="13">
        <f t="shared" si="251"/>
        <v>42408.999571759254</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8">
        <f t="shared" si="248"/>
        <v>1.2500000000000001E-2</v>
      </c>
      <c r="P4026">
        <f t="shared" si="249"/>
        <v>10</v>
      </c>
      <c r="Q4026" t="s">
        <v>8318</v>
      </c>
      <c r="R4026" t="s">
        <v>8319</v>
      </c>
      <c r="S4026" s="13">
        <f t="shared" si="250"/>
        <v>42247.670104166667</v>
      </c>
      <c r="T4026" s="13">
        <f t="shared" si="251"/>
        <v>42217.670104166667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8">
        <f t="shared" si="248"/>
        <v>0.05</v>
      </c>
      <c r="P4027">
        <f t="shared" si="249"/>
        <v>62.5</v>
      </c>
      <c r="Q4027" t="s">
        <v>8318</v>
      </c>
      <c r="R4027" t="s">
        <v>8319</v>
      </c>
      <c r="S4027" s="13">
        <f t="shared" si="250"/>
        <v>42211.237685185188</v>
      </c>
      <c r="T4027" s="13">
        <f t="shared" si="251"/>
        <v>42151.237685185188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8">
        <f t="shared" si="248"/>
        <v>0</v>
      </c>
      <c r="P4028" t="e">
        <f t="shared" si="249"/>
        <v>#DIV/0!</v>
      </c>
      <c r="Q4028" t="s">
        <v>8318</v>
      </c>
      <c r="R4028" t="s">
        <v>8319</v>
      </c>
      <c r="S4028" s="13">
        <f t="shared" si="250"/>
        <v>42342.697210648148</v>
      </c>
      <c r="T4028" s="13">
        <f t="shared" si="251"/>
        <v>42282.655543981484</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8">
        <f t="shared" si="248"/>
        <v>7.166666666666667E-2</v>
      </c>
      <c r="P4029">
        <f t="shared" si="249"/>
        <v>30.71</v>
      </c>
      <c r="Q4029" t="s">
        <v>8318</v>
      </c>
      <c r="R4029" t="s">
        <v>8319</v>
      </c>
      <c r="S4029" s="13">
        <f t="shared" si="250"/>
        <v>42789.041666666672</v>
      </c>
      <c r="T4029" s="13">
        <f t="shared" si="251"/>
        <v>42768.97084490741</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8">
        <f t="shared" si="248"/>
        <v>0.28050000000000003</v>
      </c>
      <c r="P4030">
        <f t="shared" si="249"/>
        <v>51</v>
      </c>
      <c r="Q4030" t="s">
        <v>8318</v>
      </c>
      <c r="R4030" t="s">
        <v>8319</v>
      </c>
      <c r="S4030" s="13">
        <f t="shared" si="250"/>
        <v>41795.938657407409</v>
      </c>
      <c r="T4030" s="13">
        <f t="shared" si="251"/>
        <v>41765.938657407409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8">
        <f t="shared" si="248"/>
        <v>0</v>
      </c>
      <c r="P4031" t="e">
        <f t="shared" si="249"/>
        <v>#DIV/0!</v>
      </c>
      <c r="Q4031" t="s">
        <v>8318</v>
      </c>
      <c r="R4031" t="s">
        <v>8319</v>
      </c>
      <c r="S4031" s="13">
        <f t="shared" si="250"/>
        <v>42352.025115740747</v>
      </c>
      <c r="T4031" s="13">
        <f t="shared" si="251"/>
        <v>42322.025115740747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8">
        <f t="shared" si="248"/>
        <v>0.16</v>
      </c>
      <c r="P4032">
        <f t="shared" si="249"/>
        <v>66.67</v>
      </c>
      <c r="Q4032" t="s">
        <v>8318</v>
      </c>
      <c r="R4032" t="s">
        <v>8319</v>
      </c>
      <c r="S4032" s="13">
        <f t="shared" si="250"/>
        <v>42403.784027777772</v>
      </c>
      <c r="T4032" s="13">
        <f t="shared" si="251"/>
        <v>42374.655081018514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8">
        <f t="shared" si="248"/>
        <v>0</v>
      </c>
      <c r="P4033" t="e">
        <f t="shared" si="249"/>
        <v>#DIV/0!</v>
      </c>
      <c r="Q4033" t="s">
        <v>8318</v>
      </c>
      <c r="R4033" t="s">
        <v>8319</v>
      </c>
      <c r="S4033" s="13">
        <f t="shared" si="250"/>
        <v>41991.626898148148</v>
      </c>
      <c r="T4033" s="13">
        <f t="shared" si="251"/>
        <v>41941.585231481484</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8">
        <f t="shared" si="248"/>
        <v>6.8287037037037035E-2</v>
      </c>
      <c r="P4034">
        <f t="shared" si="249"/>
        <v>59</v>
      </c>
      <c r="Q4034" t="s">
        <v>8318</v>
      </c>
      <c r="R4034" t="s">
        <v>8319</v>
      </c>
      <c r="S4034" s="13">
        <f t="shared" si="250"/>
        <v>42353.85087962963</v>
      </c>
      <c r="T4034" s="13">
        <f t="shared" si="251"/>
        <v>42293.809212962966</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8">
        <f t="shared" ref="O4035:O4098" si="252">E4035/D4035</f>
        <v>0.25698702928870293</v>
      </c>
      <c r="P4035">
        <f t="shared" ref="P4035:P4098" si="253">ROUND((E4035/L4035),2)</f>
        <v>65.34</v>
      </c>
      <c r="Q4035" t="s">
        <v>8318</v>
      </c>
      <c r="R4035" t="s">
        <v>8319</v>
      </c>
      <c r="S4035" s="13">
        <f t="shared" ref="S4035:S4098" si="254">(((I4035/60)/60)/24)+DATE(1970,1,1)</f>
        <v>42645.375</v>
      </c>
      <c r="T4035" s="13">
        <f t="shared" ref="T4035:T4098" si="255">(((J4035/60)/60)/24)+DATE(1970,1,1)</f>
        <v>42614.268796296295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8">
        <f t="shared" si="252"/>
        <v>1.4814814814814815E-2</v>
      </c>
      <c r="P4036">
        <f t="shared" si="253"/>
        <v>100</v>
      </c>
      <c r="Q4036" t="s">
        <v>8318</v>
      </c>
      <c r="R4036" t="s">
        <v>8319</v>
      </c>
      <c r="S4036" s="13">
        <f t="shared" si="254"/>
        <v>42097.905671296292</v>
      </c>
      <c r="T4036" s="13">
        <f t="shared" si="255"/>
        <v>42067.947337962964</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8">
        <f t="shared" si="252"/>
        <v>0.36849999999999999</v>
      </c>
      <c r="P4037">
        <f t="shared" si="253"/>
        <v>147.4</v>
      </c>
      <c r="Q4037" t="s">
        <v>8318</v>
      </c>
      <c r="R4037" t="s">
        <v>8319</v>
      </c>
      <c r="S4037" s="13">
        <f t="shared" si="254"/>
        <v>41933.882951388885</v>
      </c>
      <c r="T4037" s="13">
        <f t="shared" si="255"/>
        <v>41903.882951388885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8">
        <f t="shared" si="252"/>
        <v>0.47049999999999997</v>
      </c>
      <c r="P4038">
        <f t="shared" si="253"/>
        <v>166.06</v>
      </c>
      <c r="Q4038" t="s">
        <v>8318</v>
      </c>
      <c r="R4038" t="s">
        <v>8319</v>
      </c>
      <c r="S4038" s="13">
        <f t="shared" si="254"/>
        <v>41821.9375</v>
      </c>
      <c r="T4038" s="13">
        <f t="shared" si="255"/>
        <v>41804.937083333331</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8">
        <f t="shared" si="252"/>
        <v>0.11428571428571428</v>
      </c>
      <c r="P4039">
        <f t="shared" si="253"/>
        <v>40</v>
      </c>
      <c r="Q4039" t="s">
        <v>8318</v>
      </c>
      <c r="R4039" t="s">
        <v>8319</v>
      </c>
      <c r="S4039" s="13">
        <f t="shared" si="254"/>
        <v>42514.600694444445</v>
      </c>
      <c r="T4039" s="13">
        <f t="shared" si="255"/>
        <v>42497.070775462969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8">
        <f t="shared" si="252"/>
        <v>0.12039999999999999</v>
      </c>
      <c r="P4040">
        <f t="shared" si="253"/>
        <v>75.25</v>
      </c>
      <c r="Q4040" t="s">
        <v>8318</v>
      </c>
      <c r="R4040" t="s">
        <v>8319</v>
      </c>
      <c r="S4040" s="13">
        <f t="shared" si="254"/>
        <v>41929.798726851855</v>
      </c>
      <c r="T4040" s="13">
        <f t="shared" si="255"/>
        <v>41869.798726851855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8">
        <f t="shared" si="252"/>
        <v>0.6</v>
      </c>
      <c r="P4041">
        <f t="shared" si="253"/>
        <v>60</v>
      </c>
      <c r="Q4041" t="s">
        <v>8318</v>
      </c>
      <c r="R4041" t="s">
        <v>8319</v>
      </c>
      <c r="S4041" s="13">
        <f t="shared" si="254"/>
        <v>42339.249305555553</v>
      </c>
      <c r="T4041" s="13">
        <f t="shared" si="255"/>
        <v>42305.670914351853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8">
        <f t="shared" si="252"/>
        <v>0.3125</v>
      </c>
      <c r="P4042">
        <f t="shared" si="253"/>
        <v>1250</v>
      </c>
      <c r="Q4042" t="s">
        <v>8318</v>
      </c>
      <c r="R4042" t="s">
        <v>8319</v>
      </c>
      <c r="S4042" s="13">
        <f t="shared" si="254"/>
        <v>42203.125</v>
      </c>
      <c r="T4042" s="13">
        <f t="shared" si="255"/>
        <v>42144.231527777782</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8">
        <f t="shared" si="252"/>
        <v>4.1999999999999997E-3</v>
      </c>
      <c r="P4043">
        <f t="shared" si="253"/>
        <v>10.5</v>
      </c>
      <c r="Q4043" t="s">
        <v>8318</v>
      </c>
      <c r="R4043" t="s">
        <v>8319</v>
      </c>
      <c r="S4043" s="13">
        <f t="shared" si="254"/>
        <v>42619.474004629628</v>
      </c>
      <c r="T4043" s="13">
        <f t="shared" si="255"/>
        <v>42559.474004629628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8">
        <f t="shared" si="252"/>
        <v>2.0999999999999999E-3</v>
      </c>
      <c r="P4044">
        <f t="shared" si="253"/>
        <v>7</v>
      </c>
      <c r="Q4044" t="s">
        <v>8318</v>
      </c>
      <c r="R4044" t="s">
        <v>8319</v>
      </c>
      <c r="S4044" s="13">
        <f t="shared" si="254"/>
        <v>42024.802777777775</v>
      </c>
      <c r="T4044" s="13">
        <f t="shared" si="255"/>
        <v>41995.084074074075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8">
        <f t="shared" si="252"/>
        <v>0</v>
      </c>
      <c r="P4045" t="e">
        <f t="shared" si="253"/>
        <v>#DIV/0!</v>
      </c>
      <c r="Q4045" t="s">
        <v>8318</v>
      </c>
      <c r="R4045" t="s">
        <v>8319</v>
      </c>
      <c r="S4045" s="13">
        <f t="shared" si="254"/>
        <v>41963.957465277781</v>
      </c>
      <c r="T4045" s="13">
        <f t="shared" si="255"/>
        <v>41948.957465277781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8">
        <f t="shared" si="252"/>
        <v>0.375</v>
      </c>
      <c r="P4046">
        <f t="shared" si="253"/>
        <v>56.25</v>
      </c>
      <c r="Q4046" t="s">
        <v>8318</v>
      </c>
      <c r="R4046" t="s">
        <v>8319</v>
      </c>
      <c r="S4046" s="13">
        <f t="shared" si="254"/>
        <v>42104.208333333328</v>
      </c>
      <c r="T4046" s="13">
        <f t="shared" si="255"/>
        <v>42074.219699074078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8">
        <f t="shared" si="252"/>
        <v>2.0000000000000001E-4</v>
      </c>
      <c r="P4047">
        <f t="shared" si="253"/>
        <v>1</v>
      </c>
      <c r="Q4047" t="s">
        <v>8318</v>
      </c>
      <c r="R4047" t="s">
        <v>8319</v>
      </c>
      <c r="S4047" s="13">
        <f t="shared" si="254"/>
        <v>41872.201261574075</v>
      </c>
      <c r="T4047" s="13">
        <f t="shared" si="255"/>
        <v>41842.201261574075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8">
        <f t="shared" si="252"/>
        <v>8.2142857142857142E-2</v>
      </c>
      <c r="P4048">
        <f t="shared" si="253"/>
        <v>38.33</v>
      </c>
      <c r="Q4048" t="s">
        <v>8318</v>
      </c>
      <c r="R4048" t="s">
        <v>8319</v>
      </c>
      <c r="S4048" s="13">
        <f t="shared" si="254"/>
        <v>41934.650578703702</v>
      </c>
      <c r="T4048" s="13">
        <f t="shared" si="255"/>
        <v>41904.650578703702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8">
        <f t="shared" si="252"/>
        <v>2.1999999999999999E-2</v>
      </c>
      <c r="P4049">
        <f t="shared" si="253"/>
        <v>27.5</v>
      </c>
      <c r="Q4049" t="s">
        <v>8318</v>
      </c>
      <c r="R4049" t="s">
        <v>8319</v>
      </c>
      <c r="S4049" s="13">
        <f t="shared" si="254"/>
        <v>42015.041666666672</v>
      </c>
      <c r="T4049" s="13">
        <f t="shared" si="255"/>
        <v>41991.022488425922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8">
        <f t="shared" si="252"/>
        <v>0.17652941176470588</v>
      </c>
      <c r="P4050">
        <f t="shared" si="253"/>
        <v>32.979999999999997</v>
      </c>
      <c r="Q4050" t="s">
        <v>8318</v>
      </c>
      <c r="R4050" t="s">
        <v>8319</v>
      </c>
      <c r="S4050" s="13">
        <f t="shared" si="254"/>
        <v>42471.467442129629</v>
      </c>
      <c r="T4050" s="13">
        <f t="shared" si="255"/>
        <v>42436.509108796294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8">
        <f t="shared" si="252"/>
        <v>8.0000000000000004E-4</v>
      </c>
      <c r="P4051">
        <f t="shared" si="253"/>
        <v>16</v>
      </c>
      <c r="Q4051" t="s">
        <v>8318</v>
      </c>
      <c r="R4051" t="s">
        <v>8319</v>
      </c>
      <c r="S4051" s="13">
        <f t="shared" si="254"/>
        <v>42199.958506944444</v>
      </c>
      <c r="T4051" s="13">
        <f t="shared" si="255"/>
        <v>42169.958506944444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8">
        <f t="shared" si="252"/>
        <v>6.6666666666666664E-4</v>
      </c>
      <c r="P4052">
        <f t="shared" si="253"/>
        <v>1</v>
      </c>
      <c r="Q4052" t="s">
        <v>8318</v>
      </c>
      <c r="R4052" t="s">
        <v>8319</v>
      </c>
      <c r="S4052" s="13">
        <f t="shared" si="254"/>
        <v>41935.636469907404</v>
      </c>
      <c r="T4052" s="13">
        <f t="shared" si="255"/>
        <v>41905.636469907404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8">
        <f t="shared" si="252"/>
        <v>0</v>
      </c>
      <c r="P4053" t="e">
        <f t="shared" si="253"/>
        <v>#DIV/0!</v>
      </c>
      <c r="Q4053" t="s">
        <v>8318</v>
      </c>
      <c r="R4053" t="s">
        <v>8319</v>
      </c>
      <c r="S4053" s="13">
        <f t="shared" si="254"/>
        <v>41768.286805555559</v>
      </c>
      <c r="T4053" s="13">
        <f t="shared" si="255"/>
        <v>41761.810150462967</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8">
        <f t="shared" si="252"/>
        <v>0.37533333333333335</v>
      </c>
      <c r="P4054">
        <f t="shared" si="253"/>
        <v>86.62</v>
      </c>
      <c r="Q4054" t="s">
        <v>8318</v>
      </c>
      <c r="R4054" t="s">
        <v>8319</v>
      </c>
      <c r="S4054" s="13">
        <f t="shared" si="254"/>
        <v>41925.878657407404</v>
      </c>
      <c r="T4054" s="13">
        <f t="shared" si="255"/>
        <v>41865.878657407404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8">
        <f t="shared" si="252"/>
        <v>0.22</v>
      </c>
      <c r="P4055">
        <f t="shared" si="253"/>
        <v>55</v>
      </c>
      <c r="Q4055" t="s">
        <v>8318</v>
      </c>
      <c r="R4055" t="s">
        <v>8319</v>
      </c>
      <c r="S4055" s="13">
        <f t="shared" si="254"/>
        <v>41958.833333333328</v>
      </c>
      <c r="T4055" s="13">
        <f t="shared" si="255"/>
        <v>41928.690138888887</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8">
        <f t="shared" si="252"/>
        <v>0</v>
      </c>
      <c r="P4056" t="e">
        <f t="shared" si="253"/>
        <v>#DIV/0!</v>
      </c>
      <c r="Q4056" t="s">
        <v>8318</v>
      </c>
      <c r="R4056" t="s">
        <v>8319</v>
      </c>
      <c r="S4056" s="13">
        <f t="shared" si="254"/>
        <v>42644.166666666672</v>
      </c>
      <c r="T4056" s="13">
        <f t="shared" si="255"/>
        <v>42613.841261574074</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8">
        <f t="shared" si="252"/>
        <v>0.1762</v>
      </c>
      <c r="P4057">
        <f t="shared" si="253"/>
        <v>41.95</v>
      </c>
      <c r="Q4057" t="s">
        <v>8318</v>
      </c>
      <c r="R4057" t="s">
        <v>8319</v>
      </c>
      <c r="S4057" s="13">
        <f t="shared" si="254"/>
        <v>41809.648506944446</v>
      </c>
      <c r="T4057" s="13">
        <f t="shared" si="255"/>
        <v>41779.648506944446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8">
        <f t="shared" si="252"/>
        <v>0.53</v>
      </c>
      <c r="P4058">
        <f t="shared" si="253"/>
        <v>88.33</v>
      </c>
      <c r="Q4058" t="s">
        <v>8318</v>
      </c>
      <c r="R4058" t="s">
        <v>8319</v>
      </c>
      <c r="S4058" s="13">
        <f t="shared" si="254"/>
        <v>42554.832638888889</v>
      </c>
      <c r="T4058" s="13">
        <f t="shared" si="255"/>
        <v>42534.933321759265</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8">
        <f t="shared" si="252"/>
        <v>0.22142857142857142</v>
      </c>
      <c r="P4059">
        <f t="shared" si="253"/>
        <v>129.16999999999999</v>
      </c>
      <c r="Q4059" t="s">
        <v>8318</v>
      </c>
      <c r="R4059" t="s">
        <v>8319</v>
      </c>
      <c r="S4059" s="13">
        <f t="shared" si="254"/>
        <v>42333.958333333328</v>
      </c>
      <c r="T4059" s="13">
        <f t="shared" si="255"/>
        <v>42310.968518518523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8">
        <f t="shared" si="252"/>
        <v>2.5333333333333333E-2</v>
      </c>
      <c r="P4060">
        <f t="shared" si="253"/>
        <v>23.75</v>
      </c>
      <c r="Q4060" t="s">
        <v>8318</v>
      </c>
      <c r="R4060" t="s">
        <v>8319</v>
      </c>
      <c r="S4060" s="13">
        <f t="shared" si="254"/>
        <v>42461.165972222225</v>
      </c>
      <c r="T4060" s="13">
        <f t="shared" si="255"/>
        <v>42446.060694444444</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8">
        <f t="shared" si="252"/>
        <v>2.5000000000000001E-2</v>
      </c>
      <c r="P4061">
        <f t="shared" si="253"/>
        <v>35.71</v>
      </c>
      <c r="Q4061" t="s">
        <v>8318</v>
      </c>
      <c r="R4061" t="s">
        <v>8319</v>
      </c>
      <c r="S4061" s="13">
        <f t="shared" si="254"/>
        <v>41898.125</v>
      </c>
      <c r="T4061" s="13">
        <f t="shared" si="255"/>
        <v>41866.640648148146</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8">
        <f t="shared" si="252"/>
        <v>2.8500000000000001E-2</v>
      </c>
      <c r="P4062">
        <f t="shared" si="253"/>
        <v>57</v>
      </c>
      <c r="Q4062" t="s">
        <v>8318</v>
      </c>
      <c r="R4062" t="s">
        <v>8319</v>
      </c>
      <c r="S4062" s="13">
        <f t="shared" si="254"/>
        <v>41813.666666666664</v>
      </c>
      <c r="T4062" s="13">
        <f t="shared" si="255"/>
        <v>41779.695092592592</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8">
        <f t="shared" si="252"/>
        <v>0</v>
      </c>
      <c r="P4063" t="e">
        <f t="shared" si="253"/>
        <v>#DIV/0!</v>
      </c>
      <c r="Q4063" t="s">
        <v>8318</v>
      </c>
      <c r="R4063" t="s">
        <v>8319</v>
      </c>
      <c r="S4063" s="13">
        <f t="shared" si="254"/>
        <v>42481.099803240737</v>
      </c>
      <c r="T4063" s="13">
        <f t="shared" si="255"/>
        <v>42421.141469907408</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8">
        <f t="shared" si="252"/>
        <v>2.4500000000000001E-2</v>
      </c>
      <c r="P4064">
        <f t="shared" si="253"/>
        <v>163.33000000000001</v>
      </c>
      <c r="Q4064" t="s">
        <v>8318</v>
      </c>
      <c r="R4064" t="s">
        <v>8319</v>
      </c>
      <c r="S4064" s="13">
        <f t="shared" si="254"/>
        <v>42553.739212962959</v>
      </c>
      <c r="T4064" s="13">
        <f t="shared" si="255"/>
        <v>42523.739212962959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8">
        <f t="shared" si="252"/>
        <v>1.4210526315789474E-2</v>
      </c>
      <c r="P4065">
        <f t="shared" si="253"/>
        <v>15</v>
      </c>
      <c r="Q4065" t="s">
        <v>8318</v>
      </c>
      <c r="R4065" t="s">
        <v>8319</v>
      </c>
      <c r="S4065" s="13">
        <f t="shared" si="254"/>
        <v>41817.681527777779</v>
      </c>
      <c r="T4065" s="13">
        <f t="shared" si="255"/>
        <v>41787.681527777779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8">
        <f t="shared" si="252"/>
        <v>0.1925</v>
      </c>
      <c r="P4066">
        <f t="shared" si="253"/>
        <v>64.17</v>
      </c>
      <c r="Q4066" t="s">
        <v>8318</v>
      </c>
      <c r="R4066" t="s">
        <v>8319</v>
      </c>
      <c r="S4066" s="13">
        <f t="shared" si="254"/>
        <v>42123.588263888887</v>
      </c>
      <c r="T4066" s="13">
        <f t="shared" si="255"/>
        <v>42093.588263888887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8">
        <f t="shared" si="252"/>
        <v>6.7499999999999999E-3</v>
      </c>
      <c r="P4067">
        <f t="shared" si="253"/>
        <v>6.75</v>
      </c>
      <c r="Q4067" t="s">
        <v>8318</v>
      </c>
      <c r="R4067" t="s">
        <v>8319</v>
      </c>
      <c r="S4067" s="13">
        <f t="shared" si="254"/>
        <v>41863.951516203706</v>
      </c>
      <c r="T4067" s="13">
        <f t="shared" si="255"/>
        <v>41833.951516203706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8">
        <f t="shared" si="252"/>
        <v>1.6666666666666668E-3</v>
      </c>
      <c r="P4068">
        <f t="shared" si="253"/>
        <v>25</v>
      </c>
      <c r="Q4068" t="s">
        <v>8318</v>
      </c>
      <c r="R4068" t="s">
        <v>8319</v>
      </c>
      <c r="S4068" s="13">
        <f t="shared" si="254"/>
        <v>42509.039212962962</v>
      </c>
      <c r="T4068" s="13">
        <f t="shared" si="255"/>
        <v>42479.039212962962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8">
        <f t="shared" si="252"/>
        <v>0.60899999999999999</v>
      </c>
      <c r="P4069">
        <f t="shared" si="253"/>
        <v>179.12</v>
      </c>
      <c r="Q4069" t="s">
        <v>8318</v>
      </c>
      <c r="R4069" t="s">
        <v>8319</v>
      </c>
      <c r="S4069" s="13">
        <f t="shared" si="254"/>
        <v>42275.117476851854</v>
      </c>
      <c r="T4069" s="13">
        <f t="shared" si="255"/>
        <v>42235.117476851854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8">
        <f t="shared" si="252"/>
        <v>0.01</v>
      </c>
      <c r="P4070">
        <f t="shared" si="253"/>
        <v>34.950000000000003</v>
      </c>
      <c r="Q4070" t="s">
        <v>8318</v>
      </c>
      <c r="R4070" t="s">
        <v>8319</v>
      </c>
      <c r="S4070" s="13">
        <f t="shared" si="254"/>
        <v>42748.961805555555</v>
      </c>
      <c r="T4070" s="13">
        <f t="shared" si="255"/>
        <v>42718.963599537034</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8">
        <f t="shared" si="252"/>
        <v>0.34399999999999997</v>
      </c>
      <c r="P4071">
        <f t="shared" si="253"/>
        <v>33.08</v>
      </c>
      <c r="Q4071" t="s">
        <v>8318</v>
      </c>
      <c r="R4071" t="s">
        <v>8319</v>
      </c>
      <c r="S4071" s="13">
        <f t="shared" si="254"/>
        <v>42063.5</v>
      </c>
      <c r="T4071" s="13">
        <f t="shared" si="255"/>
        <v>42022.661527777775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8">
        <f t="shared" si="252"/>
        <v>0.16500000000000001</v>
      </c>
      <c r="P4072">
        <f t="shared" si="253"/>
        <v>27.5</v>
      </c>
      <c r="Q4072" t="s">
        <v>8318</v>
      </c>
      <c r="R4072" t="s">
        <v>8319</v>
      </c>
      <c r="S4072" s="13">
        <f t="shared" si="254"/>
        <v>42064.125</v>
      </c>
      <c r="T4072" s="13">
        <f t="shared" si="255"/>
        <v>42031.666898148149</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8">
        <f t="shared" si="252"/>
        <v>0</v>
      </c>
      <c r="P4073" t="e">
        <f t="shared" si="253"/>
        <v>#DIV/0!</v>
      </c>
      <c r="Q4073" t="s">
        <v>8318</v>
      </c>
      <c r="R4073" t="s">
        <v>8319</v>
      </c>
      <c r="S4073" s="13">
        <f t="shared" si="254"/>
        <v>42730.804756944446</v>
      </c>
      <c r="T4073" s="13">
        <f t="shared" si="255"/>
        <v>42700.804756944446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8">
        <f t="shared" si="252"/>
        <v>4.0000000000000001E-3</v>
      </c>
      <c r="P4074">
        <f t="shared" si="253"/>
        <v>2</v>
      </c>
      <c r="Q4074" t="s">
        <v>8318</v>
      </c>
      <c r="R4074" t="s">
        <v>8319</v>
      </c>
      <c r="S4074" s="13">
        <f t="shared" si="254"/>
        <v>41872.77443287037</v>
      </c>
      <c r="T4074" s="13">
        <f t="shared" si="255"/>
        <v>41812.77443287037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8">
        <f t="shared" si="252"/>
        <v>1.0571428571428572E-2</v>
      </c>
      <c r="P4075">
        <f t="shared" si="253"/>
        <v>18.5</v>
      </c>
      <c r="Q4075" t="s">
        <v>8318</v>
      </c>
      <c r="R4075" t="s">
        <v>8319</v>
      </c>
      <c r="S4075" s="13">
        <f t="shared" si="254"/>
        <v>42133.166666666672</v>
      </c>
      <c r="T4075" s="13">
        <f t="shared" si="255"/>
        <v>42078.34520833334</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8">
        <f t="shared" si="252"/>
        <v>0.26727272727272727</v>
      </c>
      <c r="P4076">
        <f t="shared" si="253"/>
        <v>35</v>
      </c>
      <c r="Q4076" t="s">
        <v>8318</v>
      </c>
      <c r="R4076" t="s">
        <v>8319</v>
      </c>
      <c r="S4076" s="13">
        <f t="shared" si="254"/>
        <v>42313.594618055555</v>
      </c>
      <c r="T4076" s="13">
        <f t="shared" si="255"/>
        <v>42283.552951388891</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8">
        <f t="shared" si="252"/>
        <v>0.28799999999999998</v>
      </c>
      <c r="P4077">
        <f t="shared" si="253"/>
        <v>44.31</v>
      </c>
      <c r="Q4077" t="s">
        <v>8318</v>
      </c>
      <c r="R4077" t="s">
        <v>8319</v>
      </c>
      <c r="S4077" s="13">
        <f t="shared" si="254"/>
        <v>41820.727777777778</v>
      </c>
      <c r="T4077" s="13">
        <f t="shared" si="255"/>
        <v>41779.045937499999</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8">
        <f t="shared" si="252"/>
        <v>0</v>
      </c>
      <c r="P4078" t="e">
        <f t="shared" si="253"/>
        <v>#DIV/0!</v>
      </c>
      <c r="Q4078" t="s">
        <v>8318</v>
      </c>
      <c r="R4078" t="s">
        <v>8319</v>
      </c>
      <c r="S4078" s="13">
        <f t="shared" si="254"/>
        <v>41933.82708333333</v>
      </c>
      <c r="T4078" s="13">
        <f t="shared" si="255"/>
        <v>41905.795706018522</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8">
        <f t="shared" si="252"/>
        <v>8.8999999999999996E-2</v>
      </c>
      <c r="P4079">
        <f t="shared" si="253"/>
        <v>222.5</v>
      </c>
      <c r="Q4079" t="s">
        <v>8318</v>
      </c>
      <c r="R4079" t="s">
        <v>8319</v>
      </c>
      <c r="S4079" s="13">
        <f t="shared" si="254"/>
        <v>42725.7105787037</v>
      </c>
      <c r="T4079" s="13">
        <f t="shared" si="255"/>
        <v>42695.7105787037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8">
        <f t="shared" si="252"/>
        <v>0</v>
      </c>
      <c r="P4080" t="e">
        <f t="shared" si="253"/>
        <v>#DIV/0!</v>
      </c>
      <c r="Q4080" t="s">
        <v>8318</v>
      </c>
      <c r="R4080" t="s">
        <v>8319</v>
      </c>
      <c r="S4080" s="13">
        <f t="shared" si="254"/>
        <v>42762.787523148145</v>
      </c>
      <c r="T4080" s="13">
        <f t="shared" si="255"/>
        <v>42732.787523148145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8">
        <f t="shared" si="252"/>
        <v>1.6666666666666668E-3</v>
      </c>
      <c r="P4081">
        <f t="shared" si="253"/>
        <v>5</v>
      </c>
      <c r="Q4081" t="s">
        <v>8318</v>
      </c>
      <c r="R4081" t="s">
        <v>8319</v>
      </c>
      <c r="S4081" s="13">
        <f t="shared" si="254"/>
        <v>42540.938900462963</v>
      </c>
      <c r="T4081" s="13">
        <f t="shared" si="255"/>
        <v>42510.938900462963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8">
        <f t="shared" si="252"/>
        <v>0</v>
      </c>
      <c r="P4082" t="e">
        <f t="shared" si="253"/>
        <v>#DIV/0!</v>
      </c>
      <c r="Q4082" t="s">
        <v>8318</v>
      </c>
      <c r="R4082" t="s">
        <v>8319</v>
      </c>
      <c r="S4082" s="13">
        <f t="shared" si="254"/>
        <v>42535.787500000006</v>
      </c>
      <c r="T4082" s="13">
        <f t="shared" si="255"/>
        <v>42511.698101851856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8">
        <f t="shared" si="252"/>
        <v>0.15737410071942445</v>
      </c>
      <c r="P4083">
        <f t="shared" si="253"/>
        <v>29.17</v>
      </c>
      <c r="Q4083" t="s">
        <v>8318</v>
      </c>
      <c r="R4083" t="s">
        <v>8319</v>
      </c>
      <c r="S4083" s="13">
        <f t="shared" si="254"/>
        <v>42071.539641203708</v>
      </c>
      <c r="T4083" s="13">
        <f t="shared" si="255"/>
        <v>42041.581307870365</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8">
        <f t="shared" si="252"/>
        <v>0.02</v>
      </c>
      <c r="P4084">
        <f t="shared" si="253"/>
        <v>1.5</v>
      </c>
      <c r="Q4084" t="s">
        <v>8318</v>
      </c>
      <c r="R4084" t="s">
        <v>8319</v>
      </c>
      <c r="S4084" s="13">
        <f t="shared" si="254"/>
        <v>42322.958333333328</v>
      </c>
      <c r="T4084" s="13">
        <f t="shared" si="255"/>
        <v>42307.189270833333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8">
        <f t="shared" si="252"/>
        <v>0.21685714285714286</v>
      </c>
      <c r="P4085">
        <f t="shared" si="253"/>
        <v>126.5</v>
      </c>
      <c r="Q4085" t="s">
        <v>8318</v>
      </c>
      <c r="R4085" t="s">
        <v>8319</v>
      </c>
      <c r="S4085" s="13">
        <f t="shared" si="254"/>
        <v>42383.761759259258</v>
      </c>
      <c r="T4085" s="13">
        <f t="shared" si="255"/>
        <v>42353.761759259258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8">
        <f t="shared" si="252"/>
        <v>3.3333333333333335E-3</v>
      </c>
      <c r="P4086">
        <f t="shared" si="253"/>
        <v>10</v>
      </c>
      <c r="Q4086" t="s">
        <v>8318</v>
      </c>
      <c r="R4086" t="s">
        <v>8319</v>
      </c>
      <c r="S4086" s="13">
        <f t="shared" si="254"/>
        <v>42652.436412037037</v>
      </c>
      <c r="T4086" s="13">
        <f t="shared" si="255"/>
        <v>42622.436412037037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8">
        <f t="shared" si="252"/>
        <v>2.8571428571428571E-3</v>
      </c>
      <c r="P4087">
        <f t="shared" si="253"/>
        <v>10</v>
      </c>
      <c r="Q4087" t="s">
        <v>8318</v>
      </c>
      <c r="R4087" t="s">
        <v>8319</v>
      </c>
      <c r="S4087" s="13">
        <f t="shared" si="254"/>
        <v>42087.165972222225</v>
      </c>
      <c r="T4087" s="13">
        <f t="shared" si="255"/>
        <v>42058.603877314818</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8">
        <f t="shared" si="252"/>
        <v>4.7E-2</v>
      </c>
      <c r="P4088">
        <f t="shared" si="253"/>
        <v>9.4</v>
      </c>
      <c r="Q4088" t="s">
        <v>8318</v>
      </c>
      <c r="R4088" t="s">
        <v>8319</v>
      </c>
      <c r="S4088" s="13">
        <f t="shared" si="254"/>
        <v>42329.166666666672</v>
      </c>
      <c r="T4088" s="13">
        <f t="shared" si="255"/>
        <v>42304.940960648149</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8">
        <f t="shared" si="252"/>
        <v>0</v>
      </c>
      <c r="P4089" t="e">
        <f t="shared" si="253"/>
        <v>#DIV/0!</v>
      </c>
      <c r="Q4089" t="s">
        <v>8318</v>
      </c>
      <c r="R4089" t="s">
        <v>8319</v>
      </c>
      <c r="S4089" s="13">
        <f t="shared" si="254"/>
        <v>42568.742893518516</v>
      </c>
      <c r="T4089" s="13">
        <f t="shared" si="255"/>
        <v>42538.742893518516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8">
        <f t="shared" si="252"/>
        <v>0.108</v>
      </c>
      <c r="P4090">
        <f t="shared" si="253"/>
        <v>72</v>
      </c>
      <c r="Q4090" t="s">
        <v>8318</v>
      </c>
      <c r="R4090" t="s">
        <v>8319</v>
      </c>
      <c r="S4090" s="13">
        <f t="shared" si="254"/>
        <v>42020.434722222228</v>
      </c>
      <c r="T4090" s="13">
        <f t="shared" si="255"/>
        <v>41990.612546296295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8">
        <f t="shared" si="252"/>
        <v>4.8000000000000001E-2</v>
      </c>
      <c r="P4091">
        <f t="shared" si="253"/>
        <v>30</v>
      </c>
      <c r="Q4091" t="s">
        <v>8318</v>
      </c>
      <c r="R4091" t="s">
        <v>8319</v>
      </c>
      <c r="S4091" s="13">
        <f t="shared" si="254"/>
        <v>42155.732638888891</v>
      </c>
      <c r="T4091" s="13">
        <f t="shared" si="255"/>
        <v>42122.732499999998</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8">
        <f t="shared" si="252"/>
        <v>3.2000000000000001E-2</v>
      </c>
      <c r="P4092">
        <f t="shared" si="253"/>
        <v>10.67</v>
      </c>
      <c r="Q4092" t="s">
        <v>8318</v>
      </c>
      <c r="R4092" t="s">
        <v>8319</v>
      </c>
      <c r="S4092" s="13">
        <f t="shared" si="254"/>
        <v>42223.625</v>
      </c>
      <c r="T4092" s="13">
        <f t="shared" si="255"/>
        <v>42209.67288194444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8">
        <f t="shared" si="252"/>
        <v>0.1275</v>
      </c>
      <c r="P4093">
        <f t="shared" si="253"/>
        <v>25.5</v>
      </c>
      <c r="Q4093" t="s">
        <v>8318</v>
      </c>
      <c r="R4093" t="s">
        <v>8319</v>
      </c>
      <c r="S4093" s="13">
        <f t="shared" si="254"/>
        <v>42020.506377314814</v>
      </c>
      <c r="T4093" s="13">
        <f t="shared" si="255"/>
        <v>41990.506377314814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8">
        <f t="shared" si="252"/>
        <v>1.8181818181818181E-4</v>
      </c>
      <c r="P4094">
        <f t="shared" si="253"/>
        <v>20</v>
      </c>
      <c r="Q4094" t="s">
        <v>8318</v>
      </c>
      <c r="R4094" t="s">
        <v>8319</v>
      </c>
      <c r="S4094" s="13">
        <f t="shared" si="254"/>
        <v>42099.153321759266</v>
      </c>
      <c r="T4094" s="13">
        <f t="shared" si="255"/>
        <v>42039.194988425923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8">
        <f t="shared" si="252"/>
        <v>2.4E-2</v>
      </c>
      <c r="P4095">
        <f t="shared" si="253"/>
        <v>15</v>
      </c>
      <c r="Q4095" t="s">
        <v>8318</v>
      </c>
      <c r="R4095" t="s">
        <v>8319</v>
      </c>
      <c r="S4095" s="13">
        <f t="shared" si="254"/>
        <v>42238.815891203703</v>
      </c>
      <c r="T4095" s="13">
        <f t="shared" si="255"/>
        <v>42178.815891203703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8">
        <f t="shared" si="252"/>
        <v>0.36499999999999999</v>
      </c>
      <c r="P4096">
        <f t="shared" si="253"/>
        <v>91.25</v>
      </c>
      <c r="Q4096" t="s">
        <v>8318</v>
      </c>
      <c r="R4096" t="s">
        <v>8319</v>
      </c>
      <c r="S4096" s="13">
        <f t="shared" si="254"/>
        <v>41934.207638888889</v>
      </c>
      <c r="T4096" s="13">
        <f t="shared" si="255"/>
        <v>41890.086805555555</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8">
        <f t="shared" si="252"/>
        <v>2.6666666666666668E-2</v>
      </c>
      <c r="P4097">
        <f t="shared" si="253"/>
        <v>800</v>
      </c>
      <c r="Q4097" t="s">
        <v>8318</v>
      </c>
      <c r="R4097" t="s">
        <v>8319</v>
      </c>
      <c r="S4097" s="13">
        <f t="shared" si="254"/>
        <v>42723.031828703708</v>
      </c>
      <c r="T4097" s="13">
        <f t="shared" si="255"/>
        <v>42693.031828703708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8">
        <f t="shared" si="252"/>
        <v>0.11428571428571428</v>
      </c>
      <c r="P4098">
        <f t="shared" si="253"/>
        <v>80</v>
      </c>
      <c r="Q4098" t="s">
        <v>8318</v>
      </c>
      <c r="R4098" t="s">
        <v>8319</v>
      </c>
      <c r="S4098" s="13">
        <f t="shared" si="254"/>
        <v>42794.368749999994</v>
      </c>
      <c r="T4098" s="13">
        <f t="shared" si="255"/>
        <v>42750.530312499999</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8">
        <f t="shared" ref="O4099:O4115" si="256">E4099/D4099</f>
        <v>0</v>
      </c>
      <c r="P4099" t="e">
        <f t="shared" ref="P4099:P4115" si="257">ROUND((E4099/L4099),2)</f>
        <v>#DIV/0!</v>
      </c>
      <c r="Q4099" t="s">
        <v>8318</v>
      </c>
      <c r="R4099" t="s">
        <v>8319</v>
      </c>
      <c r="S4099" s="13">
        <f t="shared" ref="S4099:S4115" si="258">(((I4099/60)/60)/24)+DATE(1970,1,1)</f>
        <v>42400.996527777781</v>
      </c>
      <c r="T4099" s="13">
        <f t="shared" ref="T4099:T4115" si="259">(((J4099/60)/60)/24)+DATE(1970,1,1)</f>
        <v>42344.824502314819</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8">
        <f t="shared" si="256"/>
        <v>0</v>
      </c>
      <c r="P4100" t="e">
        <f t="shared" si="257"/>
        <v>#DIV/0!</v>
      </c>
      <c r="Q4100" t="s">
        <v>8318</v>
      </c>
      <c r="R4100" t="s">
        <v>8319</v>
      </c>
      <c r="S4100" s="13">
        <f t="shared" si="258"/>
        <v>42525.722187499996</v>
      </c>
      <c r="T4100" s="13">
        <f t="shared" si="259"/>
        <v>42495.722187499996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8">
        <f t="shared" si="256"/>
        <v>1.1111111111111112E-2</v>
      </c>
      <c r="P4101">
        <f t="shared" si="257"/>
        <v>50</v>
      </c>
      <c r="Q4101" t="s">
        <v>8318</v>
      </c>
      <c r="R4101" t="s">
        <v>8319</v>
      </c>
      <c r="S4101" s="13">
        <f t="shared" si="258"/>
        <v>42615.850381944445</v>
      </c>
      <c r="T4101" s="13">
        <f t="shared" si="259"/>
        <v>42570.850381944445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8">
        <f t="shared" si="256"/>
        <v>0</v>
      </c>
      <c r="P4102" t="e">
        <f t="shared" si="257"/>
        <v>#DIV/0!</v>
      </c>
      <c r="Q4102" t="s">
        <v>8318</v>
      </c>
      <c r="R4102" t="s">
        <v>8319</v>
      </c>
      <c r="S4102" s="13">
        <f t="shared" si="258"/>
        <v>41937.124884259261</v>
      </c>
      <c r="T4102" s="13">
        <f t="shared" si="259"/>
        <v>41927.124884259261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8">
        <f t="shared" si="256"/>
        <v>0</v>
      </c>
      <c r="P4103" t="e">
        <f t="shared" si="257"/>
        <v>#DIV/0!</v>
      </c>
      <c r="Q4103" t="s">
        <v>8318</v>
      </c>
      <c r="R4103" t="s">
        <v>8319</v>
      </c>
      <c r="S4103" s="13">
        <f t="shared" si="258"/>
        <v>42760.903726851851</v>
      </c>
      <c r="T4103" s="13">
        <f t="shared" si="259"/>
        <v>42730.903726851851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8">
        <f t="shared" si="256"/>
        <v>0.27400000000000002</v>
      </c>
      <c r="P4104">
        <f t="shared" si="257"/>
        <v>22.83</v>
      </c>
      <c r="Q4104" t="s">
        <v>8318</v>
      </c>
      <c r="R4104" t="s">
        <v>8319</v>
      </c>
      <c r="S4104" s="13">
        <f t="shared" si="258"/>
        <v>42505.848067129627</v>
      </c>
      <c r="T4104" s="13">
        <f t="shared" si="259"/>
        <v>42475.848067129627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8">
        <f t="shared" si="256"/>
        <v>0.1</v>
      </c>
      <c r="P4105">
        <f t="shared" si="257"/>
        <v>16.670000000000002</v>
      </c>
      <c r="Q4105" t="s">
        <v>8318</v>
      </c>
      <c r="R4105" t="s">
        <v>8319</v>
      </c>
      <c r="S4105" s="13">
        <f t="shared" si="258"/>
        <v>42242.772222222222</v>
      </c>
      <c r="T4105" s="13">
        <f t="shared" si="259"/>
        <v>42188.83293981482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8">
        <f t="shared" si="256"/>
        <v>0.21366666666666667</v>
      </c>
      <c r="P4106">
        <f t="shared" si="257"/>
        <v>45.79</v>
      </c>
      <c r="Q4106" t="s">
        <v>8318</v>
      </c>
      <c r="R4106" t="s">
        <v>8319</v>
      </c>
      <c r="S4106" s="13">
        <f t="shared" si="258"/>
        <v>42670.278171296297</v>
      </c>
      <c r="T4106" s="13">
        <f t="shared" si="259"/>
        <v>42640.278171296297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8">
        <f t="shared" si="256"/>
        <v>6.9696969696969702E-2</v>
      </c>
      <c r="P4107">
        <f t="shared" si="257"/>
        <v>383.33</v>
      </c>
      <c r="Q4107" t="s">
        <v>8318</v>
      </c>
      <c r="R4107" t="s">
        <v>8319</v>
      </c>
      <c r="S4107" s="13">
        <f t="shared" si="258"/>
        <v>42730.010520833333</v>
      </c>
      <c r="T4107" s="13">
        <f t="shared" si="259"/>
        <v>42697.010520833333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8">
        <f t="shared" si="256"/>
        <v>0.70599999999999996</v>
      </c>
      <c r="P4108">
        <f t="shared" si="257"/>
        <v>106.97</v>
      </c>
      <c r="Q4108" t="s">
        <v>8318</v>
      </c>
      <c r="R4108" t="s">
        <v>8319</v>
      </c>
      <c r="S4108" s="13">
        <f t="shared" si="258"/>
        <v>42096.041666666672</v>
      </c>
      <c r="T4108" s="13">
        <f t="shared" si="259"/>
        <v>42053.049375000002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8">
        <f t="shared" si="256"/>
        <v>2.0500000000000001E-2</v>
      </c>
      <c r="P4109">
        <f t="shared" si="257"/>
        <v>10.25</v>
      </c>
      <c r="Q4109" t="s">
        <v>8318</v>
      </c>
      <c r="R4109" t="s">
        <v>8319</v>
      </c>
      <c r="S4109" s="13">
        <f t="shared" si="258"/>
        <v>41906.916678240741</v>
      </c>
      <c r="T4109" s="13">
        <f t="shared" si="259"/>
        <v>41883.916678240741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8">
        <f t="shared" si="256"/>
        <v>1.9666666666666666E-2</v>
      </c>
      <c r="P4110">
        <f t="shared" si="257"/>
        <v>59</v>
      </c>
      <c r="Q4110" t="s">
        <v>8318</v>
      </c>
      <c r="R4110" t="s">
        <v>8319</v>
      </c>
      <c r="S4110" s="13">
        <f t="shared" si="258"/>
        <v>42797.208333333328</v>
      </c>
      <c r="T4110" s="13">
        <f t="shared" si="259"/>
        <v>42767.031678240746</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8">
        <f t="shared" si="256"/>
        <v>0</v>
      </c>
      <c r="P4111" t="e">
        <f t="shared" si="257"/>
        <v>#DIV/0!</v>
      </c>
      <c r="Q4111" t="s">
        <v>8318</v>
      </c>
      <c r="R4111" t="s">
        <v>8319</v>
      </c>
      <c r="S4111" s="13">
        <f t="shared" si="258"/>
        <v>42337.581064814818</v>
      </c>
      <c r="T4111" s="13">
        <f t="shared" si="259"/>
        <v>42307.539398148147</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8">
        <f t="shared" si="256"/>
        <v>0.28666666666666668</v>
      </c>
      <c r="P4112">
        <f t="shared" si="257"/>
        <v>14.33</v>
      </c>
      <c r="Q4112" t="s">
        <v>8318</v>
      </c>
      <c r="R4112" t="s">
        <v>8319</v>
      </c>
      <c r="S4112" s="13">
        <f t="shared" si="258"/>
        <v>42572.626747685179</v>
      </c>
      <c r="T4112" s="13">
        <f t="shared" si="259"/>
        <v>42512.626747685179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8">
        <f t="shared" si="256"/>
        <v>3.1333333333333331E-2</v>
      </c>
      <c r="P4113">
        <f t="shared" si="257"/>
        <v>15.67</v>
      </c>
      <c r="Q4113" t="s">
        <v>8318</v>
      </c>
      <c r="R4113" t="s">
        <v>8319</v>
      </c>
      <c r="S4113" s="13">
        <f t="shared" si="258"/>
        <v>42059.135879629626</v>
      </c>
      <c r="T4113" s="13">
        <f t="shared" si="259"/>
        <v>42029.135879629626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8">
        <f t="shared" si="256"/>
        <v>4.0000000000000002E-4</v>
      </c>
      <c r="P4114">
        <f t="shared" si="257"/>
        <v>1</v>
      </c>
      <c r="Q4114" t="s">
        <v>8318</v>
      </c>
      <c r="R4114" t="s">
        <v>8319</v>
      </c>
      <c r="S4114" s="13">
        <f t="shared" si="258"/>
        <v>42428</v>
      </c>
      <c r="T4114" s="13">
        <f t="shared" si="259"/>
        <v>42400.946597222224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8">
        <f t="shared" si="256"/>
        <v>2E-3</v>
      </c>
      <c r="P4115">
        <f t="shared" si="257"/>
        <v>1</v>
      </c>
      <c r="Q4115" t="s">
        <v>8318</v>
      </c>
      <c r="R4115" t="s">
        <v>8319</v>
      </c>
      <c r="S4115" s="13">
        <f t="shared" si="258"/>
        <v>42377.273611111115</v>
      </c>
      <c r="T4115" s="13">
        <f t="shared" si="259"/>
        <v>42358.573182870372</v>
      </c>
    </row>
  </sheetData>
  <conditionalFormatting sqref="F1:F1048576">
    <cfRule type="cellIs" dxfId="5" priority="12" operator="equal">
      <formula>"canceled"</formula>
    </cfRule>
    <cfRule type="cellIs" dxfId="4" priority="13" operator="equal">
      <formula>"failed"</formula>
    </cfRule>
    <cfRule type="cellIs" dxfId="3" priority="14" operator="equal">
      <formula>"successful"</formula>
    </cfRule>
  </conditionalFormatting>
  <conditionalFormatting sqref="F1683">
    <cfRule type="cellIs" dxfId="2" priority="11" operator="equal">
      <formula>"live"</formula>
    </cfRule>
  </conditionalFormatting>
  <conditionalFormatting sqref="Q1">
    <cfRule type="colorScale" priority="7">
      <colorScale>
        <cfvo type="min"/>
        <cfvo type="percentile" val="100"/>
        <cfvo type="max"/>
        <color rgb="FFC00000"/>
        <color rgb="FFFFEB84"/>
        <color rgb="FF0070C0"/>
      </colorScale>
    </cfRule>
    <cfRule type="duplicateValues" dxfId="1" priority="8"/>
  </conditionalFormatting>
  <conditionalFormatting sqref="S1">
    <cfRule type="colorScale" priority="5">
      <colorScale>
        <cfvo type="min"/>
        <cfvo type="percentile" val="100"/>
        <cfvo type="max"/>
        <color rgb="FFC00000"/>
        <color rgb="FFFFEB84"/>
        <color rgb="FF0070C0"/>
      </colorScale>
    </cfRule>
    <cfRule type="duplicateValues" dxfId="0" priority="6"/>
  </conditionalFormatting>
  <conditionalFormatting sqref="O1:O1048576">
    <cfRule type="colorScale" priority="2">
      <colorScale>
        <cfvo type="num" val="0"/>
        <cfvo type="num" val="1"/>
        <cfvo type="num" val="2"/>
        <color rgb="FFC00000"/>
        <color rgb="FF92D050"/>
        <color rgb="FF00B0F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Instructions - Checklist</vt:lpstr>
      <vt:lpstr>Sheet2</vt:lpstr>
      <vt:lpstr>Sheet4</vt:lpstr>
      <vt:lpstr>Sheet5</vt:lpstr>
      <vt:lpstr>Sheet6</vt:lpstr>
      <vt:lpstr>Sheet7</vt:lpstr>
      <vt:lpstr>Bonus</vt:lpstr>
      <vt:lpstr>Stater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Terrence Gray</cp:lastModifiedBy>
  <dcterms:created xsi:type="dcterms:W3CDTF">2017-04-20T15:17:24Z</dcterms:created>
  <dcterms:modified xsi:type="dcterms:W3CDTF">2019-08-24T19:21:09Z</dcterms:modified>
</cp:coreProperties>
</file>