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anis_qrjodvo\Documents\GitHub\aac_neo_poc\node_data_upload\"/>
    </mc:Choice>
  </mc:AlternateContent>
  <xr:revisionPtr revIDLastSave="0" documentId="13_ncr:1_{A8D7A7A8-FB7D-48C7-B48B-B498C215D2D0}" xr6:coauthVersionLast="47" xr6:coauthVersionMax="47" xr10:uidLastSave="{00000000-0000-0000-0000-000000000000}"/>
  <bookViews>
    <workbookView xWindow="35880" yWindow="7470" windowWidth="29040" windowHeight="16440" firstSheet="3" activeTab="4" xr2:uid="{00000000-000D-0000-FFFF-FFFF00000000}"/>
  </bookViews>
  <sheets>
    <sheet name="1. Batching " sheetId="1" r:id="rId1"/>
    <sheet name="2.Ferry Cart " sheetId="2" r:id="rId2"/>
    <sheet name="3.Tilting Crane" sheetId="3" r:id="rId3"/>
    <sheet name="4.Cutting Report" sheetId="5" r:id="rId4"/>
    <sheet name="5.Autoclave" sheetId="7" r:id="rId5"/>
    <sheet name="6.Segregation Report" sheetId="8" r:id="rId6"/>
    <sheet name="Autoclave_Old" sheetId="6" r:id="rId7"/>
    <sheet name="Segregation Report_Old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8" l="1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4" i="8"/>
  <c r="Z4" i="7"/>
  <c r="T4" i="7"/>
  <c r="Y4" i="7"/>
  <c r="X4" i="7"/>
  <c r="U4" i="7"/>
  <c r="W23" i="6"/>
  <c r="V23" i="6"/>
  <c r="U23" i="6"/>
  <c r="R23" i="6"/>
  <c r="Q23" i="6"/>
  <c r="E26" i="4"/>
  <c r="E25" i="4"/>
  <c r="E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C13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D21" i="5"/>
  <c r="B11" i="6" s="1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B12" i="6" l="1"/>
  <c r="D11" i="6"/>
  <c r="G11" i="6" s="1"/>
  <c r="B13" i="6" l="1"/>
  <c r="B14" i="6" s="1"/>
  <c r="B15" i="6" s="1"/>
  <c r="D12" i="6"/>
  <c r="G12" i="6" s="1"/>
  <c r="B16" i="6" l="1"/>
  <c r="D15" i="6"/>
  <c r="G15" i="6" s="1"/>
  <c r="B17" i="6" l="1"/>
  <c r="D17" i="6" s="1"/>
  <c r="G17" i="6" s="1"/>
  <c r="D16" i="6"/>
  <c r="G16" i="6" s="1"/>
</calcChain>
</file>

<file path=xl/sharedStrings.xml><?xml version="1.0" encoding="utf-8"?>
<sst xmlns="http://schemas.openxmlformats.org/spreadsheetml/2006/main" count="604" uniqueCount="132">
  <si>
    <t>BATCHING REPORT</t>
  </si>
  <si>
    <t>Shift  :- Day/ Night</t>
  </si>
  <si>
    <t>Date :</t>
  </si>
  <si>
    <t>Sr. No.</t>
  </si>
  <si>
    <t>Batch No.</t>
  </si>
  <si>
    <t>Mould No.</t>
  </si>
  <si>
    <t>Fresh Slurry Kg</t>
  </si>
  <si>
    <t>Waste Slurry Kg</t>
  </si>
  <si>
    <t>Cement Kg</t>
  </si>
  <si>
    <t>Lime Kg</t>
  </si>
  <si>
    <t>Gypsum Kg</t>
  </si>
  <si>
    <t>Aluminum  Powder GM</t>
  </si>
  <si>
    <t>D C Powder GM</t>
  </si>
  <si>
    <t>Water Kg</t>
  </si>
  <si>
    <t>Solu. Oil Litre</t>
  </si>
  <si>
    <t>Mixing Time</t>
  </si>
  <si>
    <t>Discharge Time</t>
  </si>
  <si>
    <t>Discharge Temp.</t>
  </si>
  <si>
    <t>FERRY CART REPORT</t>
  </si>
  <si>
    <t>Flow</t>
  </si>
  <si>
    <t>Temp.</t>
  </si>
  <si>
    <t>Height</t>
  </si>
  <si>
    <t>Time</t>
  </si>
  <si>
    <t>Tilting Crane /RISING REPORT</t>
  </si>
  <si>
    <t>Rising   Less / Over / Ok</t>
  </si>
  <si>
    <t>Hardness</t>
  </si>
  <si>
    <t>Ok</t>
  </si>
  <si>
    <t>UNDER</t>
  </si>
  <si>
    <t>OVER</t>
  </si>
  <si>
    <t>CUTTING REPORT</t>
  </si>
  <si>
    <t>Cutting Time</t>
  </si>
  <si>
    <t>Block Size</t>
  </si>
  <si>
    <t>Dimension Check</t>
  </si>
  <si>
    <t>600x200x100</t>
  </si>
  <si>
    <t>AUTOCLAVE REPORT</t>
  </si>
  <si>
    <t>Autoclave Number</t>
  </si>
  <si>
    <t>SHIFT</t>
  </si>
  <si>
    <t>DAY</t>
  </si>
  <si>
    <t>NIGHT</t>
  </si>
  <si>
    <t>Batch Nos</t>
  </si>
  <si>
    <t>Pressure</t>
  </si>
  <si>
    <t>Duration</t>
  </si>
  <si>
    <t>Remark</t>
  </si>
  <si>
    <t>Standard Parameter</t>
  </si>
  <si>
    <t>Variation from Standard parameters</t>
  </si>
  <si>
    <t>Steam Sharing From</t>
  </si>
  <si>
    <t>Steam Sharing To</t>
  </si>
  <si>
    <t>Previous Door Open Time</t>
  </si>
  <si>
    <t>Door Close Time</t>
  </si>
  <si>
    <t>Door Open - Door Close</t>
  </si>
  <si>
    <t>Vacuum Finish</t>
  </si>
  <si>
    <t>Vacuum Time</t>
  </si>
  <si>
    <t>Slow Steam Start</t>
  </si>
  <si>
    <t>Fast Steam Start</t>
  </si>
  <si>
    <t>Max Pressure</t>
  </si>
  <si>
    <t>Steam Rising Time</t>
  </si>
  <si>
    <t>Release start</t>
  </si>
  <si>
    <t>Holding Time</t>
  </si>
  <si>
    <t>Door Open</t>
  </si>
  <si>
    <t>Total Cycle Time</t>
  </si>
  <si>
    <t>Segregation REPORT</t>
  </si>
  <si>
    <t>Size</t>
  </si>
  <si>
    <t>Total</t>
  </si>
  <si>
    <t>R.C</t>
  </si>
  <si>
    <t>C.C</t>
  </si>
  <si>
    <t>CD</t>
  </si>
  <si>
    <t>CHIP</t>
  </si>
  <si>
    <t>600X200X150MM</t>
  </si>
  <si>
    <t>-</t>
  </si>
  <si>
    <t>Total Blocks</t>
  </si>
  <si>
    <t>Damage Blocks</t>
  </si>
  <si>
    <t>Rejection %</t>
  </si>
  <si>
    <t>Tilting Crane Rejection</t>
  </si>
  <si>
    <t>Chipping Rejection</t>
  </si>
  <si>
    <t>Side Cutter Rejection</t>
  </si>
  <si>
    <t>Joined Rejection</t>
  </si>
  <si>
    <t>Trimming Rejection</t>
  </si>
  <si>
    <t>Wire Broken HC</t>
  </si>
  <si>
    <t>Wire Broken VC</t>
  </si>
  <si>
    <t>Rejected Due to HC</t>
  </si>
  <si>
    <t>Rejected Due to VC</t>
  </si>
  <si>
    <t>Previous Door Open Pressure</t>
  </si>
  <si>
    <t>Door Close Pressure</t>
  </si>
  <si>
    <t>Vacuum Finish Time</t>
  </si>
  <si>
    <t>Vacuum Finish Pressure</t>
  </si>
  <si>
    <t>Slow Steam Start Time</t>
  </si>
  <si>
    <t>Slow Steam Start Pressure</t>
  </si>
  <si>
    <t>Fast Steam Start Time</t>
  </si>
  <si>
    <t>Fast Steam Start  Pressure</t>
  </si>
  <si>
    <t>Max Pressure Time</t>
  </si>
  <si>
    <t>Release start Time</t>
  </si>
  <si>
    <t>Release start  Pressure</t>
  </si>
  <si>
    <t>Door Open Time</t>
  </si>
  <si>
    <t>Door Open  Pressure</t>
  </si>
  <si>
    <t>Door Close Duration</t>
  </si>
  <si>
    <t>Vaccum Finish Duration</t>
  </si>
  <si>
    <t>Slow Steam Duration</t>
  </si>
  <si>
    <t>Fast Steam Duration</t>
  </si>
  <si>
    <t>Max Pressure Duration</t>
  </si>
  <si>
    <t>Release start Duration</t>
  </si>
  <si>
    <t>Door Open  Duration</t>
  </si>
  <si>
    <t>Autoclave Id</t>
  </si>
  <si>
    <t>Shift</t>
  </si>
  <si>
    <t>Day</t>
  </si>
  <si>
    <t>Batches Processed</t>
  </si>
  <si>
    <t>1520, 1521, 1522, 1523, 1524, 1525, 1526, 1527, 1528, 1529, 1530, 1531, 1532, 1533, 1534, 1535, 1536, 1537</t>
  </si>
  <si>
    <t>Fast Steam Start Pressure</t>
  </si>
  <si>
    <t>1-RainCracks/Cuts</t>
  </si>
  <si>
    <t>1-CornerCracks/Cuts</t>
  </si>
  <si>
    <t>1-CornerDemage</t>
  </si>
  <si>
    <t>1-ChippedBlocks</t>
  </si>
  <si>
    <t>2-RainCracks/Cuts</t>
  </si>
  <si>
    <t>2-CornerCracks/Cuts</t>
  </si>
  <si>
    <t>2-CornerDemage</t>
  </si>
  <si>
    <t>2-ChippedBlocks</t>
  </si>
  <si>
    <t>3-RainCracks/Cuts</t>
  </si>
  <si>
    <t>3-CornerCracks/Cuts</t>
  </si>
  <si>
    <t>3-CornerDemage</t>
  </si>
  <si>
    <t>3-ChippedBlocks</t>
  </si>
  <si>
    <t>4-RainCracks/Cuts</t>
  </si>
  <si>
    <t>4-CornerCracks/Cuts</t>
  </si>
  <si>
    <t>4-CornerDemage</t>
  </si>
  <si>
    <t>4-ChippedBlocks</t>
  </si>
  <si>
    <t>5-RainCracks/Cuts</t>
  </si>
  <si>
    <t>5-CornerCracks/Cuts</t>
  </si>
  <si>
    <t>5-CornerDemage</t>
  </si>
  <si>
    <t>5-ChippedBlocks</t>
  </si>
  <si>
    <t>6-RainCracks/Cuts</t>
  </si>
  <si>
    <t>6-CornerCracks/Cuts</t>
  </si>
  <si>
    <t>6-CornerDemage</t>
  </si>
  <si>
    <t>6-ChippedBlocks</t>
  </si>
  <si>
    <t>Total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</si>
</sst>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5" fillId="0" borderId="4" xfId="0" applyFont="1" applyBorder="1"/>
    <xf numFmtId="0" fontId="0" fillId="0" borderId="4" xfId="0" applyBorder="1"/>
    <xf numFmtId="0" fontId="5" fillId="0" borderId="7" xfId="0" applyFont="1" applyBorder="1" applyAlignment="1">
      <alignment horizontal="centerContinuous" vertical="center" wrapText="1"/>
    </xf>
    <xf numFmtId="0" fontId="5" fillId="0" borderId="8" xfId="0" applyFont="1" applyBorder="1" applyAlignment="1">
      <alignment horizontal="centerContinuous" vertical="center" wrapText="1"/>
    </xf>
    <xf numFmtId="0" fontId="4" fillId="0" borderId="15" xfId="0" applyFont="1" applyBorder="1" applyAlignment="1">
      <alignment horizontal="center" vertical="center"/>
    </xf>
    <xf numFmtId="0" fontId="0" fillId="0" borderId="16" xfId="0" applyBorder="1"/>
    <xf numFmtId="0" fontId="5" fillId="0" borderId="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8" xfId="0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wrapText="1"/>
    </xf>
    <xf numFmtId="164" fontId="0" fillId="0" borderId="13" xfId="0" applyNumberForma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0" borderId="13" xfId="0" applyBorder="1" applyAlignment="1">
      <alignment horizontal="distributed"/>
    </xf>
    <xf numFmtId="164" fontId="0" fillId="3" borderId="13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distributed"/>
    </xf>
    <xf numFmtId="0" fontId="0" fillId="0" borderId="21" xfId="0" applyBorder="1" applyAlignment="1">
      <alignment horizontal="distributed"/>
    </xf>
    <xf numFmtId="0" fontId="0" fillId="0" borderId="18" xfId="0" applyBorder="1" applyAlignment="1">
      <alignment horizontal="distributed"/>
    </xf>
    <xf numFmtId="0" fontId="0" fillId="0" borderId="0" xfId="0" applyAlignment="1">
      <alignment horizontal="center"/>
    </xf>
    <xf numFmtId="0" fontId="0" fillId="0" borderId="0" xfId="0" applyAlignment="1">
      <alignment horizontal="distributed"/>
    </xf>
    <xf numFmtId="0" fontId="0" fillId="0" borderId="3" xfId="0" applyBorder="1" applyAlignment="1">
      <alignment horizontal="distributed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distributed"/>
    </xf>
    <xf numFmtId="0" fontId="6" fillId="0" borderId="22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2" xfId="0" applyBorder="1"/>
    <xf numFmtId="0" fontId="0" fillId="0" borderId="23" xfId="0" applyBorder="1" applyAlignment="1">
      <alignment horizontal="center" vertical="center" wrapText="1"/>
    </xf>
    <xf numFmtId="0" fontId="0" fillId="0" borderId="23" xfId="0" applyBorder="1"/>
    <xf numFmtId="0" fontId="0" fillId="0" borderId="23" xfId="0" applyBorder="1" applyAlignment="1">
      <alignment horizontal="distributed"/>
    </xf>
    <xf numFmtId="0" fontId="0" fillId="0" borderId="22" xfId="0" applyBorder="1" applyAlignment="1">
      <alignment horizontal="distributed"/>
    </xf>
    <xf numFmtId="0" fontId="0" fillId="5" borderId="13" xfId="0" applyFill="1" applyBorder="1" applyAlignment="1">
      <alignment horizontal="distributed"/>
    </xf>
    <xf numFmtId="0" fontId="0" fillId="0" borderId="12" xfId="0" applyBorder="1" applyAlignment="1">
      <alignment horizontal="distributed"/>
    </xf>
    <xf numFmtId="0" fontId="0" fillId="0" borderId="15" xfId="0" applyBorder="1" applyAlignment="1">
      <alignment horizontal="distributed"/>
    </xf>
    <xf numFmtId="0" fontId="0" fillId="0" borderId="7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2" xfId="0" applyFont="1" applyBorder="1" applyAlignment="1">
      <alignment horizontal="distributed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9" fillId="0" borderId="12" xfId="0" quotePrefix="1" applyFont="1" applyBorder="1" applyAlignment="1">
      <alignment horizontal="distributed"/>
    </xf>
    <xf numFmtId="0" fontId="3" fillId="0" borderId="24" xfId="0" applyFont="1" applyBorder="1" applyAlignment="1">
      <alignment horizontal="distributed" vertical="center"/>
    </xf>
    <xf numFmtId="0" fontId="3" fillId="0" borderId="21" xfId="0" applyFont="1" applyBorder="1" applyAlignment="1">
      <alignment horizont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distributed"/>
    </xf>
    <xf numFmtId="20" fontId="0" fillId="0" borderId="0" xfId="0" applyNumberFormat="1" applyAlignment="1">
      <alignment horizontal="distributed"/>
    </xf>
    <xf numFmtId="0" fontId="3" fillId="0" borderId="0" xfId="0" applyFont="1" applyAlignment="1">
      <alignment horizontal="distributed"/>
    </xf>
    <xf numFmtId="20" fontId="0" fillId="0" borderId="0" xfId="0" applyNumberFormat="1"/>
    <xf numFmtId="0" fontId="3" fillId="0" borderId="0" xfId="0" applyFont="1"/>
    <xf numFmtId="164" fontId="0" fillId="0" borderId="0" xfId="0" applyNumberFormat="1"/>
    <xf numFmtId="0" fontId="3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distributed"/>
    </xf>
    <xf numFmtId="0" fontId="3" fillId="0" borderId="13" xfId="0" applyFont="1" applyBorder="1"/>
    <xf numFmtId="20" fontId="0" fillId="0" borderId="13" xfId="0" applyNumberFormat="1" applyBorder="1" applyAlignment="1">
      <alignment horizontal="distributed"/>
    </xf>
    <xf numFmtId="20" fontId="0" fillId="0" borderId="13" xfId="0" applyNumberFormat="1" applyBorder="1"/>
    <xf numFmtId="164" fontId="3" fillId="0" borderId="13" xfId="0" applyNumberFormat="1" applyFont="1" applyBorder="1" applyAlignment="1">
      <alignment horizontal="center"/>
    </xf>
    <xf numFmtId="1" fontId="0" fillId="0" borderId="0" xfId="0" applyNumberFormat="1"/>
    <xf numFmtId="164" fontId="3" fillId="0" borderId="13" xfId="0" applyNumberFormat="1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1" fillId="0" borderId="24" xfId="0" applyFont="1" applyBorder="1" applyAlignment="1">
      <alignment horizontal="distributed"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E6" sqref="E6"/>
    </sheetView>
  </sheetViews>
  <sheetFormatPr defaultColWidth="9" defaultRowHeight="14.5"/>
  <cols>
    <col min="1" max="1" width="7.453125" customWidth="1"/>
    <col min="3" max="3" width="11" customWidth="1"/>
    <col min="6" max="6" width="7.81640625" customWidth="1"/>
    <col min="9" max="9" width="10.26953125" customWidth="1"/>
    <col min="10" max="10" width="7.54296875" customWidth="1"/>
    <col min="14" max="14" width="9.81640625" customWidth="1"/>
    <col min="15" max="15" width="9.54296875" customWidth="1"/>
  </cols>
  <sheetData>
    <row r="1" spans="1:15" ht="60" customHeight="1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</row>
    <row r="2" spans="1:15" ht="24" customHeight="1">
      <c r="A2" s="100" t="s">
        <v>1</v>
      </c>
      <c r="B2" s="101"/>
      <c r="C2" s="101"/>
      <c r="D2" s="1"/>
      <c r="E2" s="1"/>
      <c r="F2" s="1"/>
      <c r="G2" s="1"/>
      <c r="H2" s="1"/>
      <c r="I2" s="1"/>
      <c r="J2" s="1"/>
      <c r="K2" s="1"/>
      <c r="L2" s="1"/>
      <c r="M2" s="102" t="s">
        <v>2</v>
      </c>
      <c r="N2" s="102"/>
      <c r="O2" s="15"/>
    </row>
    <row r="3" spans="1:15" ht="43.5">
      <c r="A3" s="2" t="s">
        <v>3</v>
      </c>
      <c r="B3" s="3" t="s">
        <v>4</v>
      </c>
      <c r="C3" s="4" t="s">
        <v>5</v>
      </c>
      <c r="D3" s="5" t="s">
        <v>6</v>
      </c>
      <c r="E3" s="6" t="s">
        <v>7</v>
      </c>
      <c r="F3" s="5" t="s">
        <v>8</v>
      </c>
      <c r="G3" s="6" t="s">
        <v>9</v>
      </c>
      <c r="H3" s="5" t="s">
        <v>10</v>
      </c>
      <c r="I3" s="5" t="s">
        <v>11</v>
      </c>
      <c r="J3" s="6" t="s">
        <v>12</v>
      </c>
      <c r="K3" s="3" t="s">
        <v>13</v>
      </c>
      <c r="L3" s="6" t="s">
        <v>14</v>
      </c>
      <c r="M3" s="68" t="s">
        <v>15</v>
      </c>
      <c r="N3" s="6" t="s">
        <v>16</v>
      </c>
      <c r="O3" s="5" t="s">
        <v>17</v>
      </c>
    </row>
    <row r="4" spans="1:15">
      <c r="A4" s="9">
        <v>1</v>
      </c>
      <c r="B4" s="9">
        <v>1520</v>
      </c>
      <c r="C4" s="9">
        <v>3</v>
      </c>
      <c r="D4" s="9">
        <v>2395</v>
      </c>
      <c r="E4" s="9">
        <v>300</v>
      </c>
      <c r="F4" s="9">
        <v>340</v>
      </c>
      <c r="G4" s="9">
        <v>205</v>
      </c>
      <c r="H4" s="9">
        <v>25</v>
      </c>
      <c r="I4" s="9">
        <v>1230</v>
      </c>
      <c r="J4" s="9">
        <v>15</v>
      </c>
      <c r="K4" s="9">
        <v>110</v>
      </c>
      <c r="L4" s="9">
        <v>3</v>
      </c>
      <c r="M4" s="69">
        <v>2.8</v>
      </c>
      <c r="N4" s="60">
        <v>0.16944444444444401</v>
      </c>
      <c r="O4" s="9">
        <v>47</v>
      </c>
    </row>
    <row r="5" spans="1:15">
      <c r="A5" s="8">
        <v>2</v>
      </c>
      <c r="B5" s="8">
        <v>1521</v>
      </c>
      <c r="C5" s="8">
        <v>15</v>
      </c>
      <c r="D5" s="8">
        <v>2400</v>
      </c>
      <c r="E5" s="9">
        <v>300</v>
      </c>
      <c r="F5" s="8">
        <v>345</v>
      </c>
      <c r="G5" s="9">
        <v>195</v>
      </c>
      <c r="H5" s="9">
        <v>25</v>
      </c>
      <c r="I5" s="9">
        <v>1230</v>
      </c>
      <c r="J5" s="9">
        <v>15</v>
      </c>
      <c r="K5" s="9">
        <v>110</v>
      </c>
      <c r="L5" s="9">
        <v>3</v>
      </c>
      <c r="M5" s="70">
        <v>3</v>
      </c>
      <c r="N5" s="35">
        <v>0.172916666666667</v>
      </c>
      <c r="O5" s="8">
        <v>47</v>
      </c>
    </row>
    <row r="6" spans="1:15">
      <c r="A6" s="8">
        <v>3</v>
      </c>
      <c r="B6" s="9">
        <v>1522</v>
      </c>
      <c r="C6" s="8">
        <v>18</v>
      </c>
      <c r="D6" s="8">
        <v>2399</v>
      </c>
      <c r="E6" s="9">
        <v>300</v>
      </c>
      <c r="F6" s="8">
        <v>342</v>
      </c>
      <c r="G6" s="9">
        <v>200</v>
      </c>
      <c r="H6" s="9">
        <v>25</v>
      </c>
      <c r="I6" s="9">
        <v>1230</v>
      </c>
      <c r="J6" s="9">
        <v>15</v>
      </c>
      <c r="K6" s="9">
        <v>90</v>
      </c>
      <c r="L6" s="9">
        <v>3</v>
      </c>
      <c r="M6" s="70">
        <v>2.75</v>
      </c>
      <c r="N6" s="35">
        <v>0.17569444444444399</v>
      </c>
      <c r="O6" s="8">
        <v>48</v>
      </c>
    </row>
    <row r="7" spans="1:15">
      <c r="A7" s="8">
        <v>4</v>
      </c>
      <c r="B7" s="8">
        <v>1523</v>
      </c>
      <c r="C7" s="9">
        <v>22</v>
      </c>
      <c r="D7" s="8">
        <v>2396</v>
      </c>
      <c r="E7" s="9">
        <v>300</v>
      </c>
      <c r="F7" s="9">
        <v>340</v>
      </c>
      <c r="G7" s="9">
        <v>205</v>
      </c>
      <c r="H7" s="9">
        <v>25</v>
      </c>
      <c r="I7" s="9">
        <v>1230</v>
      </c>
      <c r="J7" s="9">
        <v>15</v>
      </c>
      <c r="K7" s="9">
        <v>75</v>
      </c>
      <c r="L7" s="9">
        <v>3</v>
      </c>
      <c r="M7" s="70">
        <v>2.85</v>
      </c>
      <c r="N7" s="35">
        <v>0.179166666666667</v>
      </c>
      <c r="O7" s="8">
        <v>47</v>
      </c>
    </row>
    <row r="8" spans="1:15">
      <c r="A8" s="8">
        <v>5</v>
      </c>
      <c r="B8" s="9">
        <v>1524</v>
      </c>
      <c r="C8" s="8">
        <v>21</v>
      </c>
      <c r="D8" s="8">
        <v>2401</v>
      </c>
      <c r="E8" s="9">
        <v>300</v>
      </c>
      <c r="F8" s="9">
        <v>340</v>
      </c>
      <c r="G8" s="9">
        <v>195</v>
      </c>
      <c r="H8" s="9">
        <v>25</v>
      </c>
      <c r="I8" s="9">
        <v>1230</v>
      </c>
      <c r="J8" s="9">
        <v>15</v>
      </c>
      <c r="K8" s="9">
        <v>85</v>
      </c>
      <c r="L8" s="9">
        <v>3</v>
      </c>
      <c r="M8" s="70">
        <v>3</v>
      </c>
      <c r="N8" s="35">
        <v>0.18402777777777801</v>
      </c>
      <c r="O8" s="8">
        <v>47</v>
      </c>
    </row>
    <row r="9" spans="1:15">
      <c r="A9" s="8">
        <v>6</v>
      </c>
      <c r="B9" s="8">
        <v>1525</v>
      </c>
      <c r="C9" s="8">
        <v>27</v>
      </c>
      <c r="D9" s="8">
        <v>2398</v>
      </c>
      <c r="E9" s="9">
        <v>300</v>
      </c>
      <c r="F9" s="9">
        <v>340</v>
      </c>
      <c r="G9" s="9">
        <v>200</v>
      </c>
      <c r="H9" s="9">
        <v>25</v>
      </c>
      <c r="I9" s="9">
        <v>1230</v>
      </c>
      <c r="J9" s="9">
        <v>15</v>
      </c>
      <c r="K9" s="9">
        <v>115</v>
      </c>
      <c r="L9" s="9">
        <v>3</v>
      </c>
      <c r="M9" s="70">
        <v>2.95</v>
      </c>
      <c r="N9" s="35">
        <v>0.1875</v>
      </c>
      <c r="O9" s="8">
        <v>48</v>
      </c>
    </row>
    <row r="10" spans="1:15">
      <c r="A10" s="8">
        <v>7</v>
      </c>
      <c r="B10" s="9">
        <v>1526</v>
      </c>
      <c r="C10" s="9">
        <v>32</v>
      </c>
      <c r="D10" s="8">
        <v>2395</v>
      </c>
      <c r="E10" s="9">
        <v>300</v>
      </c>
      <c r="F10" s="9">
        <v>340</v>
      </c>
      <c r="G10" s="9">
        <v>200</v>
      </c>
      <c r="H10" s="9">
        <v>25</v>
      </c>
      <c r="I10" s="9">
        <v>1230</v>
      </c>
      <c r="J10" s="9">
        <v>15</v>
      </c>
      <c r="K10" s="9">
        <v>100</v>
      </c>
      <c r="L10" s="9">
        <v>3</v>
      </c>
      <c r="M10" s="70">
        <v>2.79</v>
      </c>
      <c r="N10" s="35">
        <v>0.19097222222222199</v>
      </c>
      <c r="O10" s="8">
        <v>47</v>
      </c>
    </row>
    <row r="11" spans="1:15">
      <c r="A11" s="8">
        <v>8</v>
      </c>
      <c r="B11" s="8">
        <v>1527</v>
      </c>
      <c r="C11" s="8">
        <v>4</v>
      </c>
      <c r="D11" s="8">
        <v>2400</v>
      </c>
      <c r="E11" s="9">
        <v>300</v>
      </c>
      <c r="F11" s="9">
        <v>340</v>
      </c>
      <c r="G11" s="9">
        <v>205</v>
      </c>
      <c r="H11" s="9">
        <v>25</v>
      </c>
      <c r="I11" s="9">
        <v>1230</v>
      </c>
      <c r="J11" s="9">
        <v>15</v>
      </c>
      <c r="K11" s="9">
        <v>110</v>
      </c>
      <c r="L11" s="9">
        <v>3</v>
      </c>
      <c r="M11" s="70">
        <v>3</v>
      </c>
      <c r="N11" s="35">
        <v>0.195138888888889</v>
      </c>
      <c r="O11" s="8">
        <v>48</v>
      </c>
    </row>
    <row r="12" spans="1:15">
      <c r="A12" s="8">
        <v>9</v>
      </c>
      <c r="B12" s="9">
        <v>1528</v>
      </c>
      <c r="C12" s="8">
        <v>6</v>
      </c>
      <c r="D12" s="8">
        <v>2400</v>
      </c>
      <c r="E12" s="9">
        <v>300</v>
      </c>
      <c r="F12" s="9">
        <v>340</v>
      </c>
      <c r="G12" s="9">
        <v>200</v>
      </c>
      <c r="H12" s="9">
        <v>25</v>
      </c>
      <c r="I12" s="9">
        <v>1230</v>
      </c>
      <c r="J12" s="9">
        <v>15</v>
      </c>
      <c r="K12" s="9">
        <v>75</v>
      </c>
      <c r="L12" s="9">
        <v>3</v>
      </c>
      <c r="M12" s="70">
        <v>3</v>
      </c>
      <c r="N12" s="35">
        <v>0.19930555555555601</v>
      </c>
      <c r="O12" s="8">
        <v>47</v>
      </c>
    </row>
    <row r="13" spans="1:15">
      <c r="A13" s="8">
        <v>10</v>
      </c>
      <c r="B13" s="8">
        <v>1529</v>
      </c>
      <c r="C13" s="9">
        <v>9</v>
      </c>
      <c r="D13" s="8">
        <v>2400</v>
      </c>
      <c r="E13" s="9">
        <v>300</v>
      </c>
      <c r="F13" s="9">
        <v>340</v>
      </c>
      <c r="G13" s="9">
        <v>195</v>
      </c>
      <c r="H13" s="9">
        <v>25</v>
      </c>
      <c r="I13" s="9">
        <v>1230</v>
      </c>
      <c r="J13" s="9">
        <v>15</v>
      </c>
      <c r="K13" s="9">
        <v>110</v>
      </c>
      <c r="L13" s="9">
        <v>3</v>
      </c>
      <c r="M13" s="70">
        <v>3</v>
      </c>
      <c r="N13" s="35">
        <v>0.202777777777778</v>
      </c>
      <c r="O13" s="8">
        <v>47</v>
      </c>
    </row>
    <row r="14" spans="1:15">
      <c r="A14" s="8">
        <v>11</v>
      </c>
      <c r="B14" s="9">
        <v>1530</v>
      </c>
      <c r="C14" s="8">
        <v>11</v>
      </c>
      <c r="D14" s="8">
        <v>2400</v>
      </c>
      <c r="E14" s="9">
        <v>300</v>
      </c>
      <c r="F14" s="8">
        <v>341</v>
      </c>
      <c r="G14" s="9">
        <v>200</v>
      </c>
      <c r="H14" s="9">
        <v>25</v>
      </c>
      <c r="I14" s="9">
        <v>1230</v>
      </c>
      <c r="J14" s="9">
        <v>15</v>
      </c>
      <c r="K14" s="9">
        <v>75</v>
      </c>
      <c r="L14" s="9">
        <v>3</v>
      </c>
      <c r="M14" s="70">
        <v>3</v>
      </c>
      <c r="N14" s="35">
        <v>0.20694444444444399</v>
      </c>
      <c r="O14" s="8">
        <v>47</v>
      </c>
    </row>
    <row r="15" spans="1:15">
      <c r="A15" s="8">
        <v>12</v>
      </c>
      <c r="B15" s="8">
        <v>1531</v>
      </c>
      <c r="C15" s="8">
        <v>19</v>
      </c>
      <c r="D15" s="8">
        <v>2400</v>
      </c>
      <c r="E15" s="9">
        <v>300</v>
      </c>
      <c r="F15" s="8">
        <v>348</v>
      </c>
      <c r="G15" s="9">
        <v>195</v>
      </c>
      <c r="H15" s="9">
        <v>25</v>
      </c>
      <c r="I15" s="9">
        <v>1230</v>
      </c>
      <c r="J15" s="9">
        <v>15</v>
      </c>
      <c r="K15" s="9">
        <v>120</v>
      </c>
      <c r="L15" s="9">
        <v>3</v>
      </c>
      <c r="M15" s="70">
        <v>3</v>
      </c>
      <c r="N15" s="35">
        <v>0.210416666666667</v>
      </c>
      <c r="O15" s="8">
        <v>48</v>
      </c>
    </row>
    <row r="16" spans="1:15">
      <c r="A16" s="8">
        <v>13</v>
      </c>
      <c r="B16" s="9">
        <v>1532</v>
      </c>
      <c r="C16" s="9">
        <v>23</v>
      </c>
      <c r="D16" s="8">
        <v>2400</v>
      </c>
      <c r="E16" s="9">
        <v>300</v>
      </c>
      <c r="F16" s="8">
        <v>342</v>
      </c>
      <c r="G16" s="9">
        <v>205</v>
      </c>
      <c r="H16" s="9">
        <v>25</v>
      </c>
      <c r="I16" s="9">
        <v>1230</v>
      </c>
      <c r="J16" s="9">
        <v>15</v>
      </c>
      <c r="K16" s="9">
        <v>110</v>
      </c>
      <c r="L16" s="9">
        <v>3</v>
      </c>
      <c r="M16" s="70">
        <v>3</v>
      </c>
      <c r="N16" s="35">
        <v>0.21388888888888899</v>
      </c>
      <c r="O16" s="8">
        <v>47</v>
      </c>
    </row>
    <row r="17" spans="1:15">
      <c r="A17" s="8">
        <v>14</v>
      </c>
      <c r="B17" s="8">
        <v>1533</v>
      </c>
      <c r="C17" s="8">
        <v>24</v>
      </c>
      <c r="D17" s="8">
        <v>2400</v>
      </c>
      <c r="E17" s="9">
        <v>300</v>
      </c>
      <c r="F17" s="8">
        <v>340</v>
      </c>
      <c r="G17" s="9">
        <v>200</v>
      </c>
      <c r="H17" s="9">
        <v>25</v>
      </c>
      <c r="I17" s="9">
        <v>1230</v>
      </c>
      <c r="J17" s="9">
        <v>15</v>
      </c>
      <c r="K17" s="9">
        <v>75</v>
      </c>
      <c r="L17" s="9">
        <v>3</v>
      </c>
      <c r="M17" s="70">
        <v>2.98</v>
      </c>
      <c r="N17" s="35">
        <v>0.218055555555556</v>
      </c>
      <c r="O17" s="8">
        <v>48</v>
      </c>
    </row>
    <row r="18" spans="1:15">
      <c r="A18" s="8">
        <v>15</v>
      </c>
      <c r="B18" s="9">
        <v>1534</v>
      </c>
      <c r="C18" s="8">
        <v>26</v>
      </c>
      <c r="D18" s="8">
        <v>2400</v>
      </c>
      <c r="E18" s="9">
        <v>300</v>
      </c>
      <c r="F18" s="8">
        <v>342</v>
      </c>
      <c r="G18" s="9">
        <v>205</v>
      </c>
      <c r="H18" s="9">
        <v>25</v>
      </c>
      <c r="I18" s="9">
        <v>1230</v>
      </c>
      <c r="J18" s="9">
        <v>15</v>
      </c>
      <c r="K18" s="9">
        <v>100</v>
      </c>
      <c r="L18" s="9">
        <v>3</v>
      </c>
      <c r="M18" s="70">
        <v>3</v>
      </c>
      <c r="N18" s="35">
        <v>0.22222222222222199</v>
      </c>
      <c r="O18" s="8">
        <v>47</v>
      </c>
    </row>
    <row r="19" spans="1:15">
      <c r="A19" s="8">
        <v>16</v>
      </c>
      <c r="B19" s="8">
        <v>1535</v>
      </c>
      <c r="C19" s="9">
        <v>5</v>
      </c>
      <c r="D19" s="8">
        <v>2399</v>
      </c>
      <c r="E19" s="9">
        <v>300</v>
      </c>
      <c r="F19" s="8">
        <v>341</v>
      </c>
      <c r="G19" s="9">
        <v>195</v>
      </c>
      <c r="H19" s="9">
        <v>25</v>
      </c>
      <c r="I19" s="9">
        <v>1230</v>
      </c>
      <c r="J19" s="9">
        <v>15</v>
      </c>
      <c r="K19" s="9">
        <v>110</v>
      </c>
      <c r="L19" s="9">
        <v>3</v>
      </c>
      <c r="M19" s="70">
        <v>2.79</v>
      </c>
      <c r="N19" s="35">
        <v>0.225694444444444</v>
      </c>
      <c r="O19" s="8">
        <v>48</v>
      </c>
    </row>
    <row r="20" spans="1:15">
      <c r="A20" s="8">
        <v>17</v>
      </c>
      <c r="B20" s="9">
        <v>1536</v>
      </c>
      <c r="C20" s="8">
        <v>2</v>
      </c>
      <c r="D20" s="8">
        <v>2397</v>
      </c>
      <c r="E20" s="9">
        <v>300</v>
      </c>
      <c r="F20" s="8">
        <v>340</v>
      </c>
      <c r="G20" s="9">
        <v>200</v>
      </c>
      <c r="H20" s="9">
        <v>25</v>
      </c>
      <c r="I20" s="9">
        <v>1230</v>
      </c>
      <c r="J20" s="9">
        <v>15</v>
      </c>
      <c r="K20" s="9">
        <v>90</v>
      </c>
      <c r="L20" s="9">
        <v>3</v>
      </c>
      <c r="M20" s="70">
        <v>2.84</v>
      </c>
      <c r="N20" s="35">
        <v>0.22916666666666699</v>
      </c>
      <c r="O20" s="8">
        <v>48</v>
      </c>
    </row>
    <row r="21" spans="1:15">
      <c r="A21" s="8">
        <v>18</v>
      </c>
      <c r="B21" s="8">
        <v>1537</v>
      </c>
      <c r="C21" s="8">
        <v>31</v>
      </c>
      <c r="D21" s="8">
        <v>2398</v>
      </c>
      <c r="E21" s="9">
        <v>300</v>
      </c>
      <c r="F21" s="8">
        <v>340</v>
      </c>
      <c r="G21" s="9">
        <v>200</v>
      </c>
      <c r="H21" s="9">
        <v>25</v>
      </c>
      <c r="I21" s="9">
        <v>1230</v>
      </c>
      <c r="J21" s="9">
        <v>15</v>
      </c>
      <c r="K21" s="9">
        <v>110</v>
      </c>
      <c r="L21" s="9">
        <v>3</v>
      </c>
      <c r="M21" s="70">
        <v>2.85</v>
      </c>
      <c r="N21" s="35">
        <v>0.23263888888888901</v>
      </c>
      <c r="O21" s="8">
        <v>47</v>
      </c>
    </row>
  </sheetData>
  <mergeCells count="3">
    <mergeCell ref="A1:O1"/>
    <mergeCell ref="A2:C2"/>
    <mergeCell ref="M2:N2"/>
  </mergeCells>
  <pageMargins left="0.7" right="0.7" top="0.75" bottom="0.75" header="0.3" footer="0.3"/>
  <pageSetup scale="7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showWhiteSpace="0" workbookViewId="0">
      <selection activeCell="D3" sqref="D3:G3"/>
    </sheetView>
  </sheetViews>
  <sheetFormatPr defaultColWidth="9.1796875" defaultRowHeight="14.5"/>
  <cols>
    <col min="2" max="2" width="12.7265625" customWidth="1"/>
    <col min="3" max="3" width="14.1796875" customWidth="1"/>
    <col min="4" max="4" width="12.453125" customWidth="1"/>
    <col min="5" max="6" width="12.7265625" customWidth="1"/>
    <col min="7" max="7" width="14.7265625" customWidth="1"/>
  </cols>
  <sheetData>
    <row r="1" spans="1:7" ht="26">
      <c r="A1" s="97" t="s">
        <v>18</v>
      </c>
      <c r="B1" s="98"/>
      <c r="C1" s="98"/>
      <c r="D1" s="98"/>
      <c r="E1" s="98"/>
      <c r="F1" s="98"/>
      <c r="G1" s="99"/>
    </row>
    <row r="2" spans="1:7" ht="26">
      <c r="A2" s="103" t="s">
        <v>1</v>
      </c>
      <c r="B2" s="104"/>
      <c r="C2" s="104"/>
      <c r="D2" s="1"/>
      <c r="E2" s="1"/>
      <c r="F2" s="105" t="s">
        <v>2</v>
      </c>
      <c r="G2" s="106"/>
    </row>
    <row r="3" spans="1:7" ht="33" customHeight="1">
      <c r="A3" s="65" t="s">
        <v>3</v>
      </c>
      <c r="B3" s="66" t="s">
        <v>4</v>
      </c>
      <c r="C3" s="67" t="s">
        <v>5</v>
      </c>
      <c r="D3" s="64" t="s">
        <v>19</v>
      </c>
      <c r="E3" s="59" t="s">
        <v>20</v>
      </c>
      <c r="F3" s="64" t="s">
        <v>21</v>
      </c>
      <c r="G3" s="63" t="s">
        <v>22</v>
      </c>
    </row>
    <row r="4" spans="1:7">
      <c r="A4" s="57">
        <v>1</v>
      </c>
      <c r="B4" s="9">
        <v>1520</v>
      </c>
      <c r="C4" s="9">
        <v>3</v>
      </c>
      <c r="D4" s="57">
        <v>17</v>
      </c>
      <c r="E4" s="57">
        <v>46</v>
      </c>
      <c r="F4" s="57">
        <v>290</v>
      </c>
      <c r="G4" s="60">
        <v>0.17194444444444401</v>
      </c>
    </row>
    <row r="5" spans="1:7">
      <c r="A5" s="37">
        <v>2</v>
      </c>
      <c r="B5" s="8">
        <v>1521</v>
      </c>
      <c r="C5" s="8">
        <v>15</v>
      </c>
      <c r="D5" s="37">
        <v>18</v>
      </c>
      <c r="E5" s="57">
        <v>46</v>
      </c>
      <c r="F5" s="37">
        <v>280</v>
      </c>
      <c r="G5" s="60">
        <v>0.175416666666667</v>
      </c>
    </row>
    <row r="6" spans="1:7">
      <c r="A6" s="37">
        <v>3</v>
      </c>
      <c r="B6" s="9">
        <v>1522</v>
      </c>
      <c r="C6" s="8">
        <v>18</v>
      </c>
      <c r="D6" s="57">
        <v>17</v>
      </c>
      <c r="E6" s="57">
        <v>47</v>
      </c>
      <c r="F6" s="37">
        <v>305</v>
      </c>
      <c r="G6" s="60">
        <v>0.17819444444444399</v>
      </c>
    </row>
    <row r="7" spans="1:7">
      <c r="A7" s="37">
        <v>4</v>
      </c>
      <c r="B7" s="8">
        <v>1523</v>
      </c>
      <c r="C7" s="9">
        <v>22</v>
      </c>
      <c r="D7" s="57">
        <v>16</v>
      </c>
      <c r="E7" s="57">
        <v>46</v>
      </c>
      <c r="F7" s="37">
        <v>290</v>
      </c>
      <c r="G7" s="60">
        <v>0.181666666666667</v>
      </c>
    </row>
    <row r="8" spans="1:7">
      <c r="A8" s="37">
        <v>5</v>
      </c>
      <c r="B8" s="9">
        <v>1524</v>
      </c>
      <c r="C8" s="8">
        <v>21</v>
      </c>
      <c r="D8" s="57">
        <v>17</v>
      </c>
      <c r="E8" s="57">
        <v>46</v>
      </c>
      <c r="F8" s="37">
        <v>295</v>
      </c>
      <c r="G8" s="60">
        <v>0.18652777777777799</v>
      </c>
    </row>
    <row r="9" spans="1:7">
      <c r="A9" s="37">
        <v>6</v>
      </c>
      <c r="B9" s="8">
        <v>1525</v>
      </c>
      <c r="C9" s="8">
        <v>27</v>
      </c>
      <c r="D9" s="57">
        <v>21</v>
      </c>
      <c r="E9" s="57">
        <v>47</v>
      </c>
      <c r="F9" s="37">
        <v>280</v>
      </c>
      <c r="G9" s="60">
        <v>0.19</v>
      </c>
    </row>
    <row r="10" spans="1:7">
      <c r="A10" s="37">
        <v>7</v>
      </c>
      <c r="B10" s="9">
        <v>1526</v>
      </c>
      <c r="C10" s="9">
        <v>32</v>
      </c>
      <c r="D10" s="57">
        <v>18</v>
      </c>
      <c r="E10" s="57">
        <v>46</v>
      </c>
      <c r="F10" s="37">
        <v>300</v>
      </c>
      <c r="G10" s="60">
        <v>0.19347222222222199</v>
      </c>
    </row>
    <row r="11" spans="1:7">
      <c r="A11" s="37">
        <v>8</v>
      </c>
      <c r="B11" s="8">
        <v>1527</v>
      </c>
      <c r="C11" s="8">
        <v>4</v>
      </c>
      <c r="D11" s="57">
        <v>17</v>
      </c>
      <c r="E11" s="57">
        <v>47</v>
      </c>
      <c r="F11" s="37">
        <v>285</v>
      </c>
      <c r="G11" s="60">
        <v>0.197638888888889</v>
      </c>
    </row>
    <row r="12" spans="1:7">
      <c r="A12" s="37">
        <v>9</v>
      </c>
      <c r="B12" s="9">
        <v>1528</v>
      </c>
      <c r="C12" s="8">
        <v>6</v>
      </c>
      <c r="D12" s="57">
        <v>16</v>
      </c>
      <c r="E12" s="57">
        <v>46</v>
      </c>
      <c r="F12" s="37">
        <v>280</v>
      </c>
      <c r="G12" s="60">
        <v>0.20180555555555599</v>
      </c>
    </row>
    <row r="13" spans="1:7">
      <c r="A13" s="37">
        <v>10</v>
      </c>
      <c r="B13" s="8">
        <v>1529</v>
      </c>
      <c r="C13" s="9">
        <v>9</v>
      </c>
      <c r="D13" s="57">
        <v>17</v>
      </c>
      <c r="E13" s="57">
        <v>46</v>
      </c>
      <c r="F13" s="37">
        <v>300</v>
      </c>
      <c r="G13" s="60">
        <v>0.205277777777778</v>
      </c>
    </row>
    <row r="14" spans="1:7">
      <c r="A14" s="37">
        <v>11</v>
      </c>
      <c r="B14" s="9">
        <v>1530</v>
      </c>
      <c r="C14" s="8">
        <v>11</v>
      </c>
      <c r="D14" s="57">
        <v>17</v>
      </c>
      <c r="E14" s="57">
        <v>46</v>
      </c>
      <c r="F14" s="37">
        <v>280</v>
      </c>
      <c r="G14" s="60">
        <v>0.20944444444444399</v>
      </c>
    </row>
    <row r="15" spans="1:7">
      <c r="A15" s="37">
        <v>12</v>
      </c>
      <c r="B15" s="8">
        <v>1531</v>
      </c>
      <c r="C15" s="8">
        <v>19</v>
      </c>
      <c r="D15" s="57">
        <v>22</v>
      </c>
      <c r="E15" s="57">
        <v>47</v>
      </c>
      <c r="F15" s="37">
        <v>300</v>
      </c>
      <c r="G15" s="60">
        <v>0.212916666666667</v>
      </c>
    </row>
    <row r="16" spans="1:7">
      <c r="A16" s="37">
        <v>13</v>
      </c>
      <c r="B16" s="9">
        <v>1532</v>
      </c>
      <c r="C16" s="9">
        <v>23</v>
      </c>
      <c r="D16" s="57">
        <v>18</v>
      </c>
      <c r="E16" s="57">
        <v>46</v>
      </c>
      <c r="F16" s="37">
        <v>280</v>
      </c>
      <c r="G16" s="60">
        <v>0.21638888888888899</v>
      </c>
    </row>
    <row r="17" spans="1:7">
      <c r="A17" s="37">
        <v>14</v>
      </c>
      <c r="B17" s="8">
        <v>1533</v>
      </c>
      <c r="C17" s="8">
        <v>24</v>
      </c>
      <c r="D17" s="57">
        <v>16</v>
      </c>
      <c r="E17" s="57">
        <v>47</v>
      </c>
      <c r="F17" s="37">
        <v>300</v>
      </c>
      <c r="G17" s="60">
        <v>0.220555555555556</v>
      </c>
    </row>
    <row r="18" spans="1:7">
      <c r="A18" s="37">
        <v>15</v>
      </c>
      <c r="B18" s="9">
        <v>1534</v>
      </c>
      <c r="C18" s="8">
        <v>26</v>
      </c>
      <c r="D18" s="57">
        <v>17</v>
      </c>
      <c r="E18" s="57">
        <v>46</v>
      </c>
      <c r="F18" s="37">
        <v>280</v>
      </c>
      <c r="G18" s="60">
        <v>0.22472222222222199</v>
      </c>
    </row>
    <row r="19" spans="1:7">
      <c r="A19" s="37">
        <v>16</v>
      </c>
      <c r="B19" s="8">
        <v>1535</v>
      </c>
      <c r="C19" s="9">
        <v>5</v>
      </c>
      <c r="D19" s="57">
        <v>18</v>
      </c>
      <c r="E19" s="57">
        <v>47</v>
      </c>
      <c r="F19" s="37">
        <v>300</v>
      </c>
      <c r="G19" s="60">
        <v>0.22819444444444401</v>
      </c>
    </row>
    <row r="20" spans="1:7">
      <c r="A20" s="37">
        <v>17</v>
      </c>
      <c r="B20" s="9">
        <v>1536</v>
      </c>
      <c r="C20" s="8">
        <v>2</v>
      </c>
      <c r="D20" s="57">
        <v>17</v>
      </c>
      <c r="E20" s="57">
        <v>47</v>
      </c>
      <c r="F20" s="37">
        <v>285</v>
      </c>
      <c r="G20" s="60">
        <v>0.23166666666666699</v>
      </c>
    </row>
    <row r="21" spans="1:7">
      <c r="A21" s="37">
        <v>18</v>
      </c>
      <c r="B21" s="8">
        <v>1537</v>
      </c>
      <c r="C21" s="8">
        <v>31</v>
      </c>
      <c r="D21" s="57">
        <v>17</v>
      </c>
      <c r="E21" s="57">
        <v>46</v>
      </c>
      <c r="F21" s="37">
        <v>290</v>
      </c>
      <c r="G21" s="60">
        <v>0.23513888888888901</v>
      </c>
    </row>
  </sheetData>
  <mergeCells count="3">
    <mergeCell ref="A1:G1"/>
    <mergeCell ref="A2:C2"/>
    <mergeCell ref="F2:G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D3" sqref="D3:G3"/>
    </sheetView>
  </sheetViews>
  <sheetFormatPr defaultColWidth="9.1796875" defaultRowHeight="14.5"/>
  <cols>
    <col min="3" max="3" width="13.7265625" customWidth="1"/>
    <col min="4" max="4" width="14.453125" customWidth="1"/>
    <col min="5" max="5" width="14" customWidth="1"/>
    <col min="6" max="6" width="4.90625" bestFit="1" customWidth="1"/>
    <col min="7" max="7" width="14.54296875" customWidth="1"/>
  </cols>
  <sheetData>
    <row r="1" spans="1:7" ht="26">
      <c r="A1" s="97" t="s">
        <v>23</v>
      </c>
      <c r="B1" s="98"/>
      <c r="C1" s="98"/>
      <c r="D1" s="98"/>
      <c r="E1" s="98"/>
      <c r="F1" s="98"/>
      <c r="G1" s="99"/>
    </row>
    <row r="2" spans="1:7" ht="26">
      <c r="A2" s="103" t="s">
        <v>1</v>
      </c>
      <c r="B2" s="104"/>
      <c r="C2" s="104"/>
      <c r="D2" s="1"/>
      <c r="E2" s="1"/>
      <c r="F2" s="1"/>
      <c r="G2" s="62" t="s">
        <v>2</v>
      </c>
    </row>
    <row r="3" spans="1:7" ht="29">
      <c r="A3" s="65" t="s">
        <v>3</v>
      </c>
      <c r="B3" s="66" t="s">
        <v>4</v>
      </c>
      <c r="C3" s="67" t="s">
        <v>5</v>
      </c>
      <c r="D3" s="64" t="s">
        <v>24</v>
      </c>
      <c r="E3" s="59" t="s">
        <v>20</v>
      </c>
      <c r="F3" s="59" t="s">
        <v>22</v>
      </c>
      <c r="G3" s="64" t="s">
        <v>25</v>
      </c>
    </row>
    <row r="4" spans="1:7">
      <c r="A4" s="57">
        <v>1</v>
      </c>
      <c r="B4" s="9">
        <v>1520</v>
      </c>
      <c r="C4" s="9">
        <v>3</v>
      </c>
      <c r="D4" s="37" t="s">
        <v>26</v>
      </c>
      <c r="E4" s="57">
        <v>70.099999999999994</v>
      </c>
      <c r="F4" s="60">
        <v>0.27394444444444399</v>
      </c>
      <c r="G4" s="57">
        <v>140</v>
      </c>
    </row>
    <row r="5" spans="1:7">
      <c r="A5" s="37">
        <v>2</v>
      </c>
      <c r="B5" s="8">
        <v>1521</v>
      </c>
      <c r="C5" s="8">
        <v>15</v>
      </c>
      <c r="D5" s="37" t="s">
        <v>26</v>
      </c>
      <c r="E5" s="37">
        <v>70</v>
      </c>
      <c r="F5" s="60">
        <v>0.27741666666666698</v>
      </c>
      <c r="G5" s="37">
        <v>145</v>
      </c>
    </row>
    <row r="6" spans="1:7">
      <c r="A6" s="37">
        <v>3</v>
      </c>
      <c r="B6" s="9">
        <v>1522</v>
      </c>
      <c r="C6" s="8">
        <v>18</v>
      </c>
      <c r="D6" s="37" t="s">
        <v>26</v>
      </c>
      <c r="E6" s="37">
        <v>70.2</v>
      </c>
      <c r="F6" s="60">
        <v>0.28019444444444402</v>
      </c>
      <c r="G6" s="37">
        <v>150</v>
      </c>
    </row>
    <row r="7" spans="1:7">
      <c r="A7" s="37">
        <v>4</v>
      </c>
      <c r="B7" s="8">
        <v>1523</v>
      </c>
      <c r="C7" s="9">
        <v>22</v>
      </c>
      <c r="D7" s="37" t="s">
        <v>27</v>
      </c>
      <c r="E7" s="37">
        <v>72</v>
      </c>
      <c r="F7" s="60">
        <v>0.274166666666667</v>
      </c>
      <c r="G7" s="37">
        <v>125</v>
      </c>
    </row>
    <row r="8" spans="1:7">
      <c r="A8" s="37">
        <v>5</v>
      </c>
      <c r="B8" s="9">
        <v>1524</v>
      </c>
      <c r="C8" s="8">
        <v>21</v>
      </c>
      <c r="D8" s="37" t="s">
        <v>26</v>
      </c>
      <c r="E8" s="37">
        <v>70.099999999999994</v>
      </c>
      <c r="F8" s="60">
        <v>0.28852777777777799</v>
      </c>
      <c r="G8" s="37">
        <v>135</v>
      </c>
    </row>
    <row r="9" spans="1:7">
      <c r="A9" s="37">
        <v>6</v>
      </c>
      <c r="B9" s="8">
        <v>1525</v>
      </c>
      <c r="C9" s="8">
        <v>27</v>
      </c>
      <c r="D9" s="37" t="s">
        <v>28</v>
      </c>
      <c r="E9" s="37">
        <v>67</v>
      </c>
      <c r="F9" s="60">
        <v>0.29749999999999999</v>
      </c>
      <c r="G9" s="37">
        <v>170</v>
      </c>
    </row>
    <row r="10" spans="1:7">
      <c r="A10" s="37">
        <v>7</v>
      </c>
      <c r="B10" s="9">
        <v>1526</v>
      </c>
      <c r="C10" s="9">
        <v>32</v>
      </c>
      <c r="D10" s="37" t="s">
        <v>26</v>
      </c>
      <c r="E10" s="37">
        <v>69.099999999999994</v>
      </c>
      <c r="F10" s="60">
        <v>0.29547222222222203</v>
      </c>
      <c r="G10" s="37">
        <v>150</v>
      </c>
    </row>
    <row r="11" spans="1:7">
      <c r="A11" s="37">
        <v>8</v>
      </c>
      <c r="B11" s="8">
        <v>1527</v>
      </c>
      <c r="C11" s="8">
        <v>4</v>
      </c>
      <c r="D11" s="37" t="s">
        <v>26</v>
      </c>
      <c r="E11" s="37">
        <v>70.2</v>
      </c>
      <c r="F11" s="60">
        <v>0.29963888888888901</v>
      </c>
      <c r="G11" s="37">
        <v>140</v>
      </c>
    </row>
    <row r="12" spans="1:7">
      <c r="A12" s="37">
        <v>9</v>
      </c>
      <c r="B12" s="9">
        <v>1528</v>
      </c>
      <c r="C12" s="8">
        <v>6</v>
      </c>
      <c r="D12" s="37" t="s">
        <v>27</v>
      </c>
      <c r="E12" s="37">
        <v>72</v>
      </c>
      <c r="F12" s="60">
        <v>0.29430555555555599</v>
      </c>
      <c r="G12" s="37">
        <v>125</v>
      </c>
    </row>
    <row r="13" spans="1:7">
      <c r="A13" s="37">
        <v>10</v>
      </c>
      <c r="B13" s="8">
        <v>1529</v>
      </c>
      <c r="C13" s="9">
        <v>9</v>
      </c>
      <c r="D13" s="37" t="s">
        <v>26</v>
      </c>
      <c r="E13" s="37">
        <v>70</v>
      </c>
      <c r="F13" s="60">
        <v>0.30727777777777798</v>
      </c>
      <c r="G13" s="37">
        <v>140</v>
      </c>
    </row>
    <row r="14" spans="1:7">
      <c r="A14" s="37">
        <v>11</v>
      </c>
      <c r="B14" s="9">
        <v>1530</v>
      </c>
      <c r="C14" s="8">
        <v>11</v>
      </c>
      <c r="D14" s="37" t="s">
        <v>26</v>
      </c>
      <c r="E14" s="37">
        <v>70.3</v>
      </c>
      <c r="F14" s="60">
        <v>0.31144444444444402</v>
      </c>
      <c r="G14" s="37">
        <v>145</v>
      </c>
    </row>
    <row r="15" spans="1:7">
      <c r="A15" s="37">
        <v>12</v>
      </c>
      <c r="B15" s="8">
        <v>1531</v>
      </c>
      <c r="C15" s="8">
        <v>19</v>
      </c>
      <c r="D15" s="37" t="s">
        <v>28</v>
      </c>
      <c r="E15" s="37">
        <v>65</v>
      </c>
      <c r="F15" s="60">
        <v>0.32041666666666702</v>
      </c>
      <c r="G15" s="37">
        <v>170</v>
      </c>
    </row>
    <row r="16" spans="1:7">
      <c r="A16" s="37">
        <v>13</v>
      </c>
      <c r="B16" s="9">
        <v>1532</v>
      </c>
      <c r="C16" s="9">
        <v>23</v>
      </c>
      <c r="D16" s="37" t="s">
        <v>26</v>
      </c>
      <c r="E16" s="37">
        <v>69.5</v>
      </c>
      <c r="F16" s="60">
        <v>0.318388888888889</v>
      </c>
      <c r="G16" s="37">
        <v>145</v>
      </c>
    </row>
    <row r="17" spans="1:7">
      <c r="A17" s="37">
        <v>14</v>
      </c>
      <c r="B17" s="8">
        <v>1533</v>
      </c>
      <c r="C17" s="8">
        <v>24</v>
      </c>
      <c r="D17" s="37" t="s">
        <v>27</v>
      </c>
      <c r="E17" s="37">
        <v>73</v>
      </c>
      <c r="F17" s="60">
        <v>0.31305555555555598</v>
      </c>
      <c r="G17" s="37">
        <v>120</v>
      </c>
    </row>
    <row r="18" spans="1:7">
      <c r="A18" s="37">
        <v>15</v>
      </c>
      <c r="B18" s="9">
        <v>1534</v>
      </c>
      <c r="C18" s="8">
        <v>26</v>
      </c>
      <c r="D18" s="37" t="s">
        <v>28</v>
      </c>
      <c r="E18" s="37">
        <v>65</v>
      </c>
      <c r="F18" s="60">
        <v>0.33222222222222197</v>
      </c>
      <c r="G18" s="37">
        <v>175</v>
      </c>
    </row>
    <row r="19" spans="1:7">
      <c r="A19" s="37">
        <v>16</v>
      </c>
      <c r="B19" s="8">
        <v>1535</v>
      </c>
      <c r="C19" s="9">
        <v>5</v>
      </c>
      <c r="D19" s="37" t="s">
        <v>26</v>
      </c>
      <c r="E19" s="37">
        <v>70.400000000000006</v>
      </c>
      <c r="F19" s="60">
        <v>0.33019444444444401</v>
      </c>
      <c r="G19" s="37">
        <v>140</v>
      </c>
    </row>
    <row r="20" spans="1:7">
      <c r="A20" s="37">
        <v>17</v>
      </c>
      <c r="B20" s="9">
        <v>1536</v>
      </c>
      <c r="C20" s="8">
        <v>2</v>
      </c>
      <c r="D20" s="37" t="s">
        <v>26</v>
      </c>
      <c r="E20" s="37">
        <v>70.2</v>
      </c>
      <c r="F20" s="60">
        <v>0.333666666666667</v>
      </c>
      <c r="G20" s="37">
        <v>150</v>
      </c>
    </row>
    <row r="21" spans="1:7">
      <c r="A21" s="37">
        <v>18</v>
      </c>
      <c r="B21" s="8">
        <v>1537</v>
      </c>
      <c r="C21" s="8">
        <v>31</v>
      </c>
      <c r="D21" s="37" t="s">
        <v>26</v>
      </c>
      <c r="E21" s="37">
        <v>70.5</v>
      </c>
      <c r="F21" s="60">
        <v>0.33713888888888899</v>
      </c>
      <c r="G21" s="37">
        <v>140</v>
      </c>
    </row>
  </sheetData>
  <mergeCells count="2">
    <mergeCell ref="A1:G1"/>
    <mergeCell ref="A2:C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B3" sqref="B3:O3"/>
    </sheetView>
  </sheetViews>
  <sheetFormatPr defaultColWidth="9.1796875" defaultRowHeight="14.5"/>
  <cols>
    <col min="1" max="1" width="7.453125" customWidth="1"/>
    <col min="2" max="2" width="10" customWidth="1"/>
    <col min="3" max="3" width="11" customWidth="1"/>
    <col min="4" max="4" width="7.1796875" customWidth="1"/>
    <col min="5" max="5" width="15.453125" customWidth="1"/>
    <col min="6" max="6" width="21.1796875" customWidth="1"/>
    <col min="7" max="7" width="8.54296875" customWidth="1"/>
    <col min="10" max="11" width="11.1796875" customWidth="1"/>
    <col min="12" max="13" width="13.1796875" customWidth="1"/>
    <col min="14" max="14" width="15.7265625" customWidth="1"/>
    <col min="15" max="15" width="11.26953125" customWidth="1"/>
  </cols>
  <sheetData>
    <row r="1" spans="1:15" ht="26">
      <c r="A1" s="97" t="s">
        <v>29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</row>
    <row r="2" spans="1:15" ht="26.5" thickBot="1">
      <c r="A2" s="103" t="s">
        <v>1</v>
      </c>
      <c r="B2" s="104"/>
      <c r="C2" s="104"/>
      <c r="D2" s="1"/>
      <c r="E2" s="1"/>
      <c r="F2" s="1"/>
      <c r="G2" s="1"/>
      <c r="H2" s="1"/>
      <c r="I2" s="1"/>
      <c r="J2" s="1"/>
      <c r="K2" s="1"/>
      <c r="L2" s="1"/>
      <c r="M2" s="1"/>
      <c r="N2" s="105" t="s">
        <v>2</v>
      </c>
      <c r="O2" s="106"/>
    </row>
    <row r="3" spans="1:15" ht="44" thickBot="1">
      <c r="A3" s="72" t="s">
        <v>3</v>
      </c>
      <c r="B3" s="72" t="s">
        <v>4</v>
      </c>
      <c r="C3" s="72" t="s">
        <v>5</v>
      </c>
      <c r="D3" s="72" t="s">
        <v>30</v>
      </c>
      <c r="E3" s="72" t="s">
        <v>31</v>
      </c>
      <c r="F3" s="72" t="s">
        <v>72</v>
      </c>
      <c r="G3" s="72" t="s">
        <v>73</v>
      </c>
      <c r="H3" s="72" t="s">
        <v>74</v>
      </c>
      <c r="I3" s="72" t="s">
        <v>75</v>
      </c>
      <c r="J3" s="72" t="s">
        <v>76</v>
      </c>
      <c r="K3" s="72" t="s">
        <v>77</v>
      </c>
      <c r="L3" s="72" t="s">
        <v>78</v>
      </c>
      <c r="M3" s="96" t="s">
        <v>79</v>
      </c>
      <c r="N3" s="72" t="s">
        <v>80</v>
      </c>
      <c r="O3" s="72" t="s">
        <v>32</v>
      </c>
    </row>
    <row r="4" spans="1:15">
      <c r="A4" s="57">
        <v>1</v>
      </c>
      <c r="B4" s="9">
        <v>1520</v>
      </c>
      <c r="C4" s="9">
        <v>3</v>
      </c>
      <c r="D4" s="60">
        <f>'3.Tilting Crane'!F4+0.003</f>
        <v>0.27694444444444399</v>
      </c>
      <c r="E4" s="57" t="s">
        <v>33</v>
      </c>
      <c r="F4" s="61">
        <v>0</v>
      </c>
      <c r="G4" s="61"/>
      <c r="H4" s="61"/>
      <c r="I4" s="61"/>
      <c r="J4" s="61"/>
      <c r="K4" s="61"/>
      <c r="L4" s="61"/>
      <c r="M4" s="61"/>
      <c r="N4" s="61"/>
      <c r="O4" s="61"/>
    </row>
    <row r="5" spans="1:15">
      <c r="A5" s="37">
        <v>2</v>
      </c>
      <c r="B5" s="8">
        <v>1521</v>
      </c>
      <c r="C5" s="8">
        <v>15</v>
      </c>
      <c r="D5" s="60">
        <f>'3.Tilting Crane'!F5+0.003</f>
        <v>0.28041666666666698</v>
      </c>
      <c r="E5" s="57" t="s">
        <v>33</v>
      </c>
      <c r="F5" s="61">
        <v>0</v>
      </c>
      <c r="G5" s="61"/>
      <c r="H5" s="61"/>
      <c r="I5" s="61"/>
      <c r="J5" s="61"/>
      <c r="K5" s="61"/>
      <c r="L5" s="61"/>
      <c r="M5" s="61"/>
      <c r="N5" s="61"/>
      <c r="O5" s="61"/>
    </row>
    <row r="6" spans="1:15">
      <c r="A6" s="37">
        <v>3</v>
      </c>
      <c r="B6" s="9">
        <v>1522</v>
      </c>
      <c r="C6" s="8">
        <v>18</v>
      </c>
      <c r="D6" s="60">
        <f>'3.Tilting Crane'!F6+0.003</f>
        <v>0.28319444444444403</v>
      </c>
      <c r="E6" s="57" t="s">
        <v>33</v>
      </c>
      <c r="F6" s="61">
        <v>0</v>
      </c>
      <c r="G6" s="61"/>
      <c r="H6" s="61"/>
      <c r="I6" s="61"/>
      <c r="J6" s="61"/>
      <c r="K6" s="61"/>
      <c r="L6" s="61"/>
      <c r="M6" s="61"/>
      <c r="N6" s="61"/>
      <c r="O6" s="61"/>
    </row>
    <row r="7" spans="1:15">
      <c r="A7" s="57">
        <v>4</v>
      </c>
      <c r="B7" s="8">
        <v>1523</v>
      </c>
      <c r="C7" s="9">
        <v>22</v>
      </c>
      <c r="D7" s="60">
        <f>'3.Tilting Crane'!F7+0.003</f>
        <v>0.27716666666666701</v>
      </c>
      <c r="E7" s="57" t="s">
        <v>33</v>
      </c>
      <c r="F7" s="61">
        <v>5</v>
      </c>
      <c r="G7" s="61">
        <v>3</v>
      </c>
      <c r="H7" s="61"/>
      <c r="I7" s="61"/>
      <c r="J7" s="61">
        <v>7</v>
      </c>
      <c r="K7" s="61"/>
      <c r="L7" s="61"/>
      <c r="M7" s="61"/>
      <c r="N7" s="61"/>
      <c r="O7" s="61"/>
    </row>
    <row r="8" spans="1:15">
      <c r="A8" s="37">
        <v>5</v>
      </c>
      <c r="B8" s="9">
        <v>1524</v>
      </c>
      <c r="C8" s="8">
        <v>21</v>
      </c>
      <c r="D8" s="60">
        <f>'3.Tilting Crane'!F8+0.003</f>
        <v>0.291527777777778</v>
      </c>
      <c r="E8" s="57" t="s">
        <v>33</v>
      </c>
      <c r="F8" s="61">
        <v>0</v>
      </c>
      <c r="G8" s="61"/>
      <c r="H8" s="61"/>
      <c r="I8" s="61"/>
      <c r="J8" s="61"/>
      <c r="K8" s="61"/>
      <c r="L8" s="61"/>
      <c r="M8" s="61"/>
      <c r="N8" s="61"/>
      <c r="O8" s="61"/>
    </row>
    <row r="9" spans="1:15">
      <c r="A9" s="37">
        <v>6</v>
      </c>
      <c r="B9" s="8">
        <v>1525</v>
      </c>
      <c r="C9" s="8">
        <v>27</v>
      </c>
      <c r="D9" s="60">
        <f>'3.Tilting Crane'!F9+0.003</f>
        <v>0.30049999999999999</v>
      </c>
      <c r="E9" s="57" t="s">
        <v>33</v>
      </c>
      <c r="F9" s="61">
        <v>0</v>
      </c>
      <c r="G9" s="61"/>
      <c r="H9" s="61"/>
      <c r="I9" s="61"/>
      <c r="J9" s="61"/>
      <c r="K9" s="61"/>
      <c r="L9" s="61"/>
      <c r="M9" s="61"/>
      <c r="N9" s="61"/>
      <c r="O9" s="61"/>
    </row>
    <row r="10" spans="1:15">
      <c r="A10" s="57">
        <v>7</v>
      </c>
      <c r="B10" s="9">
        <v>1526</v>
      </c>
      <c r="C10" s="9">
        <v>32</v>
      </c>
      <c r="D10" s="60">
        <f>'3.Tilting Crane'!F10+0.003</f>
        <v>0.29847222222222203</v>
      </c>
      <c r="E10" s="57" t="s">
        <v>33</v>
      </c>
      <c r="F10" s="61">
        <v>0</v>
      </c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37">
        <v>8</v>
      </c>
      <c r="B11" s="8">
        <v>1527</v>
      </c>
      <c r="C11" s="8">
        <v>4</v>
      </c>
      <c r="D11" s="60">
        <f>'3.Tilting Crane'!F11+0.003</f>
        <v>0.30263888888888901</v>
      </c>
      <c r="E11" s="57" t="s">
        <v>33</v>
      </c>
      <c r="F11" s="61">
        <v>5</v>
      </c>
      <c r="G11" s="61">
        <v>4</v>
      </c>
      <c r="H11" s="61"/>
      <c r="I11" s="61"/>
      <c r="J11" s="61"/>
      <c r="K11" s="61"/>
      <c r="L11" s="61"/>
      <c r="M11" s="61"/>
      <c r="N11" s="61"/>
      <c r="O11" s="61"/>
    </row>
    <row r="12" spans="1:15">
      <c r="A12" s="37">
        <v>9</v>
      </c>
      <c r="B12" s="9">
        <v>1528</v>
      </c>
      <c r="C12" s="8">
        <v>6</v>
      </c>
      <c r="D12" s="60">
        <f>'3.Tilting Crane'!F12+0.003</f>
        <v>0.29730555555555599</v>
      </c>
      <c r="E12" s="57" t="s">
        <v>33</v>
      </c>
      <c r="F12" s="61">
        <v>7</v>
      </c>
      <c r="G12" s="61">
        <v>6</v>
      </c>
      <c r="H12" s="61"/>
      <c r="I12" s="61"/>
      <c r="J12" s="61"/>
      <c r="K12" s="61"/>
      <c r="L12" s="61"/>
      <c r="M12" s="61"/>
      <c r="N12" s="61"/>
      <c r="O12" s="61"/>
    </row>
    <row r="13" spans="1:15">
      <c r="A13" s="57">
        <v>10</v>
      </c>
      <c r="B13" s="8">
        <v>1529</v>
      </c>
      <c r="C13" s="9">
        <v>9</v>
      </c>
      <c r="D13" s="60">
        <f>'3.Tilting Crane'!F13+0.003</f>
        <v>0.31027777777777799</v>
      </c>
      <c r="E13" s="57" t="s">
        <v>33</v>
      </c>
      <c r="F13" s="61">
        <v>0</v>
      </c>
      <c r="G13" s="61">
        <v>0</v>
      </c>
      <c r="H13" s="61"/>
      <c r="I13" s="61"/>
      <c r="J13" s="61"/>
      <c r="K13" s="61"/>
      <c r="L13" s="61"/>
      <c r="M13" s="61"/>
      <c r="N13" s="61"/>
      <c r="O13" s="61"/>
    </row>
    <row r="14" spans="1:15">
      <c r="A14" s="37">
        <v>11</v>
      </c>
      <c r="B14" s="9">
        <v>1530</v>
      </c>
      <c r="C14" s="8">
        <v>11</v>
      </c>
      <c r="D14" s="60">
        <f>'3.Tilting Crane'!F14+0.003</f>
        <v>0.31444444444444403</v>
      </c>
      <c r="E14" s="57" t="s">
        <v>33</v>
      </c>
      <c r="F14" s="61">
        <v>0</v>
      </c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37">
        <v>12</v>
      </c>
      <c r="B15" s="8">
        <v>1531</v>
      </c>
      <c r="C15" s="8">
        <v>19</v>
      </c>
      <c r="D15" s="60">
        <f>'3.Tilting Crane'!F15+0.003</f>
        <v>0.32341666666666702</v>
      </c>
      <c r="E15" s="57" t="s">
        <v>33</v>
      </c>
      <c r="F15" s="61">
        <v>0</v>
      </c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57">
        <v>13</v>
      </c>
      <c r="B16" s="9">
        <v>1532</v>
      </c>
      <c r="C16" s="9">
        <v>23</v>
      </c>
      <c r="D16" s="60">
        <f>'3.Tilting Crane'!F16+0.003</f>
        <v>0.321388888888889</v>
      </c>
      <c r="E16" s="57" t="s">
        <v>33</v>
      </c>
      <c r="F16" s="61">
        <v>0</v>
      </c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37">
        <v>14</v>
      </c>
      <c r="B17" s="8">
        <v>1533</v>
      </c>
      <c r="C17" s="8">
        <v>24</v>
      </c>
      <c r="D17" s="60">
        <f>'3.Tilting Crane'!F17+0.003</f>
        <v>0.31605555555555598</v>
      </c>
      <c r="E17" s="57" t="s">
        <v>33</v>
      </c>
      <c r="F17" s="61">
        <v>3</v>
      </c>
      <c r="G17" s="61">
        <v>5</v>
      </c>
      <c r="H17" s="61"/>
      <c r="I17" s="61"/>
      <c r="J17" s="61"/>
      <c r="K17" s="61"/>
      <c r="L17" s="61"/>
      <c r="M17" s="61"/>
      <c r="N17" s="61"/>
      <c r="O17" s="61"/>
    </row>
    <row r="18" spans="1:15">
      <c r="A18" s="37">
        <v>15</v>
      </c>
      <c r="B18" s="9">
        <v>1534</v>
      </c>
      <c r="C18" s="8">
        <v>26</v>
      </c>
      <c r="D18" s="60">
        <f>'3.Tilting Crane'!F18+0.003</f>
        <v>0.33522222222222198</v>
      </c>
      <c r="E18" s="57" t="s">
        <v>33</v>
      </c>
      <c r="F18" s="61">
        <v>0</v>
      </c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57">
        <v>16</v>
      </c>
      <c r="B19" s="8">
        <v>1535</v>
      </c>
      <c r="C19" s="9">
        <v>5</v>
      </c>
      <c r="D19" s="60">
        <f>'3.Tilting Crane'!F19+0.003</f>
        <v>0.33319444444444402</v>
      </c>
      <c r="E19" s="57" t="s">
        <v>33</v>
      </c>
      <c r="F19" s="71">
        <v>0</v>
      </c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37">
        <v>17</v>
      </c>
      <c r="B20" s="9">
        <v>1536</v>
      </c>
      <c r="C20" s="8">
        <v>2</v>
      </c>
      <c r="D20" s="60">
        <f>'3.Tilting Crane'!F20+0.003</f>
        <v>0.336666666666667</v>
      </c>
      <c r="E20" s="57" t="s">
        <v>33</v>
      </c>
      <c r="F20" s="61">
        <v>0</v>
      </c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37">
        <v>18</v>
      </c>
      <c r="B21" s="8">
        <v>1537</v>
      </c>
      <c r="C21" s="8">
        <v>31</v>
      </c>
      <c r="D21" s="60">
        <f>'3.Tilting Crane'!F21+0.003</f>
        <v>0.34013888888888899</v>
      </c>
      <c r="E21" s="57" t="s">
        <v>33</v>
      </c>
      <c r="F21" s="61">
        <v>0</v>
      </c>
      <c r="G21" s="61"/>
      <c r="H21" s="61"/>
      <c r="I21" s="61"/>
      <c r="J21" s="61"/>
      <c r="K21" s="61"/>
      <c r="L21" s="61"/>
      <c r="M21" s="61"/>
      <c r="N21" s="61"/>
      <c r="O21" s="61"/>
    </row>
  </sheetData>
  <mergeCells count="3">
    <mergeCell ref="A1:O1"/>
    <mergeCell ref="A2:C2"/>
    <mergeCell ref="N2:O2"/>
  </mergeCells>
  <pageMargins left="0.75" right="0.75" top="1" bottom="1" header="0.5" footer="0.5"/>
  <pageSetup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E9A0-90E2-4745-9973-3A7DC9097E91}">
  <dimension ref="A1:Z10"/>
  <sheetViews>
    <sheetView tabSelected="1" zoomScale="55" zoomScaleNormal="55" workbookViewId="0">
      <selection activeCell="I6" sqref="I6"/>
    </sheetView>
  </sheetViews>
  <sheetFormatPr defaultColWidth="9.1796875" defaultRowHeight="14.5"/>
  <cols>
    <col min="1" max="1" width="7.08984375" bestFit="1" customWidth="1"/>
    <col min="2" max="2" width="7.08984375" customWidth="1"/>
    <col min="3" max="3" width="27" customWidth="1"/>
    <col min="4" max="4" width="10.08984375" customWidth="1"/>
    <col min="5" max="5" width="10" customWidth="1"/>
    <col min="6" max="6" width="9.90625" bestFit="1" customWidth="1"/>
    <col min="7" max="7" width="7" bestFit="1" customWidth="1"/>
    <col min="8" max="8" width="12.90625" bestFit="1" customWidth="1"/>
    <col min="9" max="9" width="6.26953125" customWidth="1"/>
    <col min="10" max="10" width="6" bestFit="1" customWidth="1"/>
    <col min="11" max="11" width="8" bestFit="1" customWidth="1"/>
    <col min="12" max="12" width="6" bestFit="1" customWidth="1"/>
    <col min="13" max="13" width="9.81640625" bestFit="1" customWidth="1"/>
    <col min="14" max="14" width="8" bestFit="1" customWidth="1"/>
    <col min="15" max="15" width="12.08984375" bestFit="1" customWidth="1"/>
    <col min="16" max="17" width="11.453125" bestFit="1" customWidth="1"/>
    <col min="18" max="18" width="10" bestFit="1" customWidth="1"/>
    <col min="19" max="19" width="8" bestFit="1" customWidth="1"/>
    <col min="20" max="20" width="17.90625" bestFit="1" customWidth="1"/>
    <col min="21" max="21" width="20.54296875" bestFit="1" customWidth="1"/>
    <col min="22" max="22" width="18.36328125" bestFit="1" customWidth="1"/>
    <col min="23" max="23" width="17.81640625" bestFit="1" customWidth="1"/>
    <col min="24" max="25" width="8.1796875" bestFit="1" customWidth="1"/>
    <col min="26" max="26" width="12.7265625" customWidth="1"/>
  </cols>
  <sheetData>
    <row r="1" spans="1:26" ht="26">
      <c r="A1" s="111" t="s">
        <v>34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1:26" ht="26">
      <c r="A2" s="107" t="s">
        <v>1</v>
      </c>
      <c r="B2" s="108"/>
      <c r="C2" s="108"/>
      <c r="D2" s="108"/>
      <c r="E2" s="108"/>
      <c r="F2" s="108"/>
      <c r="G2" s="82"/>
      <c r="H2" s="82"/>
      <c r="I2" s="82"/>
      <c r="J2" s="82"/>
      <c r="K2" s="82"/>
      <c r="L2" s="82"/>
      <c r="M2" s="82"/>
      <c r="N2" s="82"/>
      <c r="O2" s="82"/>
      <c r="P2" s="82"/>
      <c r="Y2" s="109" t="s">
        <v>2</v>
      </c>
      <c r="Z2" s="110"/>
    </row>
    <row r="3" spans="1:26" ht="72.5">
      <c r="A3" s="84" t="s">
        <v>101</v>
      </c>
      <c r="B3" s="84" t="s">
        <v>102</v>
      </c>
      <c r="C3" s="84" t="s">
        <v>104</v>
      </c>
      <c r="D3" s="92" t="s">
        <v>47</v>
      </c>
      <c r="E3" s="84" t="s">
        <v>81</v>
      </c>
      <c r="F3" s="83" t="s">
        <v>48</v>
      </c>
      <c r="G3" s="84" t="s">
        <v>82</v>
      </c>
      <c r="H3" s="81" t="s">
        <v>83</v>
      </c>
      <c r="I3" s="81" t="s">
        <v>84</v>
      </c>
      <c r="J3" s="84" t="s">
        <v>85</v>
      </c>
      <c r="K3" s="84" t="s">
        <v>86</v>
      </c>
      <c r="L3" s="84" t="s">
        <v>87</v>
      </c>
      <c r="M3" s="92" t="s">
        <v>106</v>
      </c>
      <c r="N3" s="85" t="s">
        <v>89</v>
      </c>
      <c r="O3" s="85" t="s">
        <v>54</v>
      </c>
      <c r="P3" s="84" t="s">
        <v>90</v>
      </c>
      <c r="Q3" s="92" t="s">
        <v>91</v>
      </c>
      <c r="R3" s="84" t="s">
        <v>92</v>
      </c>
      <c r="S3" s="92" t="s">
        <v>93</v>
      </c>
      <c r="T3" s="86" t="s">
        <v>94</v>
      </c>
      <c r="U3" s="86" t="s">
        <v>95</v>
      </c>
      <c r="V3" s="86" t="s">
        <v>96</v>
      </c>
      <c r="W3" s="86" t="s">
        <v>97</v>
      </c>
      <c r="X3" s="85" t="s">
        <v>98</v>
      </c>
      <c r="Y3" s="84" t="s">
        <v>99</v>
      </c>
      <c r="Z3" s="92" t="s">
        <v>100</v>
      </c>
    </row>
    <row r="4" spans="1:26" ht="58">
      <c r="A4" s="8">
        <v>1</v>
      </c>
      <c r="B4" s="89" t="s">
        <v>103</v>
      </c>
      <c r="C4" s="91" t="s">
        <v>105</v>
      </c>
      <c r="D4" s="35">
        <v>0.33333333333333298</v>
      </c>
      <c r="E4" s="8"/>
      <c r="F4" s="35">
        <v>0.36458333333333331</v>
      </c>
      <c r="G4" s="37">
        <v>0</v>
      </c>
      <c r="H4" s="87">
        <v>0.38472222222222224</v>
      </c>
      <c r="I4" s="37">
        <v>-0.4</v>
      </c>
      <c r="J4" s="87">
        <v>0.3888888888888889</v>
      </c>
      <c r="K4" s="37">
        <v>-0.4</v>
      </c>
      <c r="L4" s="87">
        <v>0.43402777777777779</v>
      </c>
      <c r="M4" s="85">
        <v>0.03</v>
      </c>
      <c r="N4" s="87">
        <v>0.50069444444444444</v>
      </c>
      <c r="O4" s="37">
        <v>11.5</v>
      </c>
      <c r="P4" s="88">
        <v>0.73055555555555551</v>
      </c>
      <c r="Q4" s="10">
        <v>10.5</v>
      </c>
      <c r="R4" s="88">
        <v>0.79166666666666663</v>
      </c>
      <c r="S4" s="10">
        <v>0</v>
      </c>
      <c r="T4" s="88">
        <f>F4-D4</f>
        <v>3.1250000000000333E-2</v>
      </c>
      <c r="U4" s="88">
        <f>H4-F4</f>
        <v>2.0138888888888928E-2</v>
      </c>
      <c r="V4" s="10"/>
      <c r="W4" s="10"/>
      <c r="X4" s="88">
        <f>N4-J4</f>
        <v>0.11180555555555555</v>
      </c>
      <c r="Y4" s="88">
        <f>P4-N4</f>
        <v>0.22986111111111107</v>
      </c>
      <c r="Z4" s="88">
        <f>R4-D4</f>
        <v>0.45833333333333365</v>
      </c>
    </row>
    <row r="10" spans="1:26">
      <c r="L10" s="78"/>
    </row>
  </sheetData>
  <mergeCells count="3">
    <mergeCell ref="A2:F2"/>
    <mergeCell ref="Y2:Z2"/>
    <mergeCell ref="A1:Z1"/>
  </mergeCells>
  <pageMargins left="0.75" right="0.75" top="1" bottom="1" header="0.5" footer="0.5"/>
  <pageSetup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B979-4A82-44CD-8C2C-4CAD6B0BB590}">
  <dimension ref="A1:AD21"/>
  <sheetViews>
    <sheetView zoomScale="70" zoomScaleNormal="70" workbookViewId="0">
      <selection activeCell="F3" sqref="F3"/>
    </sheetView>
  </sheetViews>
  <sheetFormatPr defaultRowHeight="14.5"/>
  <cols>
    <col min="1" max="1" width="6.36328125" bestFit="1" customWidth="1"/>
    <col min="2" max="2" width="8.90625" bestFit="1" customWidth="1"/>
    <col min="3" max="3" width="9.6328125" bestFit="1" customWidth="1"/>
    <col min="4" max="4" width="10.81640625" bestFit="1" customWidth="1"/>
    <col min="5" max="5" width="15.36328125" bestFit="1" customWidth="1"/>
    <col min="6" max="6" width="7.54296875" bestFit="1" customWidth="1"/>
    <col min="7" max="8" width="8.1796875" bestFit="1" customWidth="1"/>
    <col min="9" max="9" width="7.7265625" bestFit="1" customWidth="1"/>
    <col min="10" max="10" width="7.54296875" bestFit="1" customWidth="1"/>
    <col min="11" max="12" width="8.1796875" bestFit="1" customWidth="1"/>
    <col min="13" max="13" width="7.7265625" bestFit="1" customWidth="1"/>
    <col min="14" max="14" width="7.54296875" bestFit="1" customWidth="1"/>
    <col min="15" max="16" width="8.1796875" bestFit="1" customWidth="1"/>
    <col min="17" max="17" width="7.7265625" bestFit="1" customWidth="1"/>
    <col min="18" max="18" width="7.54296875" bestFit="1" customWidth="1"/>
    <col min="19" max="20" width="8.1796875" bestFit="1" customWidth="1"/>
    <col min="21" max="21" width="7.7265625" bestFit="1" customWidth="1"/>
    <col min="22" max="22" width="7.54296875" bestFit="1" customWidth="1"/>
    <col min="23" max="24" width="8.1796875" bestFit="1" customWidth="1"/>
    <col min="25" max="25" width="7.7265625" bestFit="1" customWidth="1"/>
    <col min="26" max="26" width="7.54296875" bestFit="1" customWidth="1"/>
    <col min="27" max="27" width="7.54296875" customWidth="1"/>
    <col min="28" max="29" width="8.1796875" bestFit="1" customWidth="1"/>
    <col min="30" max="30" width="7.7265625" bestFit="1" customWidth="1"/>
  </cols>
  <sheetData>
    <row r="1" spans="1:30" ht="26">
      <c r="A1" s="113" t="s">
        <v>60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5"/>
    </row>
    <row r="2" spans="1:30" ht="26.5" thickBot="1">
      <c r="A2" s="100" t="s">
        <v>1</v>
      </c>
      <c r="B2" s="101"/>
      <c r="C2" s="101"/>
      <c r="D2" s="1"/>
      <c r="E2" s="1"/>
      <c r="F2" s="1"/>
      <c r="G2" s="1"/>
      <c r="H2" s="1"/>
      <c r="I2" s="1"/>
      <c r="J2" s="1"/>
      <c r="K2" s="1"/>
      <c r="L2" s="1"/>
      <c r="M2" s="11"/>
      <c r="N2" s="11"/>
      <c r="O2" s="11"/>
      <c r="P2" s="11"/>
      <c r="Q2" s="11"/>
      <c r="R2" s="12"/>
      <c r="S2" s="12"/>
      <c r="T2" s="12"/>
      <c r="U2" s="12"/>
      <c r="V2" s="12"/>
      <c r="W2" s="12"/>
      <c r="X2" s="12"/>
      <c r="Y2" s="12"/>
      <c r="Z2" s="12"/>
      <c r="AA2" s="12"/>
      <c r="AB2" s="102" t="s">
        <v>2</v>
      </c>
      <c r="AC2" s="102"/>
      <c r="AD2" s="15"/>
    </row>
    <row r="3" spans="1:30" ht="51" customHeight="1">
      <c r="A3" s="93" t="s">
        <v>3</v>
      </c>
      <c r="B3" s="93" t="s">
        <v>4</v>
      </c>
      <c r="C3" s="93" t="s">
        <v>5</v>
      </c>
      <c r="D3" s="93" t="s">
        <v>69</v>
      </c>
      <c r="E3" s="94" t="s">
        <v>61</v>
      </c>
      <c r="F3" s="95" t="s">
        <v>107</v>
      </c>
      <c r="G3" s="95" t="s">
        <v>108</v>
      </c>
      <c r="H3" s="95" t="s">
        <v>109</v>
      </c>
      <c r="I3" s="95" t="s">
        <v>110</v>
      </c>
      <c r="J3" s="95" t="s">
        <v>111</v>
      </c>
      <c r="K3" s="95" t="s">
        <v>112</v>
      </c>
      <c r="L3" s="95" t="s">
        <v>113</v>
      </c>
      <c r="M3" s="95" t="s">
        <v>114</v>
      </c>
      <c r="N3" s="95" t="s">
        <v>115</v>
      </c>
      <c r="O3" s="95" t="s">
        <v>116</v>
      </c>
      <c r="P3" s="95" t="s">
        <v>117</v>
      </c>
      <c r="Q3" s="95" t="s">
        <v>118</v>
      </c>
      <c r="R3" s="95" t="s">
        <v>119</v>
      </c>
      <c r="S3" s="95" t="s">
        <v>120</v>
      </c>
      <c r="T3" s="95" t="s">
        <v>121</v>
      </c>
      <c r="U3" s="95" t="s">
        <v>122</v>
      </c>
      <c r="V3" s="95" t="s">
        <v>123</v>
      </c>
      <c r="W3" s="95" t="s">
        <v>124</v>
      </c>
      <c r="X3" s="95" t="s">
        <v>125</v>
      </c>
      <c r="Y3" s="95" t="s">
        <v>126</v>
      </c>
      <c r="Z3" s="95" t="s">
        <v>127</v>
      </c>
      <c r="AA3" s="95" t="s">
        <v>128</v>
      </c>
      <c r="AB3" s="95" t="s">
        <v>129</v>
      </c>
      <c r="AC3" s="95" t="s">
        <v>130</v>
      </c>
      <c r="AD3" s="95" t="s">
        <v>131</v>
      </c>
    </row>
    <row r="4" spans="1:30">
      <c r="A4" s="8">
        <v>1</v>
      </c>
      <c r="B4" s="8">
        <v>1520</v>
      </c>
      <c r="C4" s="8">
        <v>3</v>
      </c>
      <c r="D4" s="8">
        <v>252</v>
      </c>
      <c r="E4" s="8" t="s">
        <v>67</v>
      </c>
      <c r="F4" s="8">
        <v>1</v>
      </c>
      <c r="G4" s="8">
        <v>0</v>
      </c>
      <c r="H4" s="8">
        <v>0</v>
      </c>
      <c r="I4" s="8">
        <v>0</v>
      </c>
      <c r="J4" s="8">
        <v>3</v>
      </c>
      <c r="K4" s="8">
        <v>0</v>
      </c>
      <c r="L4" s="8">
        <v>0</v>
      </c>
      <c r="M4" s="8">
        <v>0</v>
      </c>
      <c r="N4" s="8">
        <v>3</v>
      </c>
      <c r="O4" s="8">
        <v>0</v>
      </c>
      <c r="P4" s="8">
        <v>0</v>
      </c>
      <c r="Q4" s="8">
        <v>0</v>
      </c>
      <c r="R4" s="8">
        <v>5</v>
      </c>
      <c r="S4" s="8">
        <v>0</v>
      </c>
      <c r="T4" s="8">
        <v>3</v>
      </c>
      <c r="U4" s="8">
        <v>0</v>
      </c>
      <c r="V4" s="8">
        <v>3</v>
      </c>
      <c r="W4" s="8">
        <v>0</v>
      </c>
      <c r="X4" s="8">
        <v>0</v>
      </c>
      <c r="Y4" s="8">
        <v>3</v>
      </c>
      <c r="Z4" s="8">
        <v>3</v>
      </c>
      <c r="AA4" s="8">
        <v>0</v>
      </c>
      <c r="AB4" s="8">
        <v>2</v>
      </c>
      <c r="AC4" s="8">
        <v>0</v>
      </c>
      <c r="AD4" s="8">
        <f>SUM(F4:AC4)</f>
        <v>26</v>
      </c>
    </row>
    <row r="5" spans="1:30">
      <c r="A5" s="8">
        <v>2</v>
      </c>
      <c r="B5" s="8">
        <v>1521</v>
      </c>
      <c r="C5" s="8">
        <v>15</v>
      </c>
      <c r="D5" s="8">
        <v>252</v>
      </c>
      <c r="E5" s="8" t="s">
        <v>67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f t="shared" ref="AD5:AD21" si="0">SUM(F5:AC5)</f>
        <v>0</v>
      </c>
    </row>
    <row r="6" spans="1:30">
      <c r="A6" s="8">
        <v>3</v>
      </c>
      <c r="B6" s="8">
        <v>1522</v>
      </c>
      <c r="C6" s="8">
        <v>18</v>
      </c>
      <c r="D6" s="8">
        <v>252</v>
      </c>
      <c r="E6" s="8" t="s">
        <v>67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f t="shared" si="0"/>
        <v>0</v>
      </c>
    </row>
    <row r="7" spans="1:30">
      <c r="A7" s="8">
        <v>4</v>
      </c>
      <c r="B7" s="8">
        <v>1523</v>
      </c>
      <c r="C7" s="8">
        <v>22</v>
      </c>
      <c r="D7" s="8">
        <v>252</v>
      </c>
      <c r="E7" s="8" t="s">
        <v>67</v>
      </c>
      <c r="F7" s="8">
        <v>0</v>
      </c>
      <c r="G7" s="8">
        <v>3</v>
      </c>
      <c r="H7" s="8">
        <v>0</v>
      </c>
      <c r="I7" s="8">
        <v>0</v>
      </c>
      <c r="J7" s="8">
        <v>2</v>
      </c>
      <c r="K7" s="8">
        <v>4</v>
      </c>
      <c r="L7" s="8">
        <v>0</v>
      </c>
      <c r="M7" s="8">
        <v>5</v>
      </c>
      <c r="N7" s="8">
        <v>0</v>
      </c>
      <c r="O7" s="8">
        <v>2</v>
      </c>
      <c r="P7" s="8">
        <v>0</v>
      </c>
      <c r="Q7" s="8">
        <v>4</v>
      </c>
      <c r="R7" s="8">
        <v>1</v>
      </c>
      <c r="S7" s="8">
        <v>3</v>
      </c>
      <c r="T7" s="8" t="s">
        <v>68</v>
      </c>
      <c r="U7" s="8">
        <v>5</v>
      </c>
      <c r="V7" s="8">
        <v>1</v>
      </c>
      <c r="W7" s="8">
        <v>3</v>
      </c>
      <c r="X7" s="8">
        <v>0</v>
      </c>
      <c r="Y7" s="8">
        <v>0</v>
      </c>
      <c r="Z7" s="8">
        <v>1</v>
      </c>
      <c r="AA7" s="8">
        <v>3</v>
      </c>
      <c r="AB7" s="8">
        <v>0</v>
      </c>
      <c r="AC7" s="8">
        <v>0</v>
      </c>
      <c r="AD7" s="8">
        <f t="shared" si="0"/>
        <v>37</v>
      </c>
    </row>
    <row r="8" spans="1:30">
      <c r="A8" s="8">
        <v>5</v>
      </c>
      <c r="B8" s="8">
        <v>1524</v>
      </c>
      <c r="C8" s="8">
        <v>21</v>
      </c>
      <c r="D8" s="8">
        <v>252</v>
      </c>
      <c r="E8" s="8" t="s">
        <v>67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f t="shared" si="0"/>
        <v>0</v>
      </c>
    </row>
    <row r="9" spans="1:30">
      <c r="A9" s="8">
        <v>6</v>
      </c>
      <c r="B9" s="8">
        <v>1525</v>
      </c>
      <c r="C9" s="8">
        <v>27</v>
      </c>
      <c r="D9" s="8">
        <v>252</v>
      </c>
      <c r="E9" s="8" t="s">
        <v>67</v>
      </c>
      <c r="F9" s="8">
        <v>2</v>
      </c>
      <c r="G9" s="8">
        <v>0</v>
      </c>
      <c r="H9" s="8">
        <v>0</v>
      </c>
      <c r="I9" s="8">
        <v>0</v>
      </c>
      <c r="J9" s="8">
        <v>2</v>
      </c>
      <c r="K9" s="8">
        <v>0</v>
      </c>
      <c r="L9" s="8">
        <v>0</v>
      </c>
      <c r="M9" s="8">
        <v>0</v>
      </c>
      <c r="N9" s="8">
        <v>3</v>
      </c>
      <c r="O9" s="8">
        <v>0</v>
      </c>
      <c r="P9" s="8">
        <v>0</v>
      </c>
      <c r="Q9" s="8">
        <v>0</v>
      </c>
      <c r="R9" s="8">
        <v>3</v>
      </c>
      <c r="S9" s="8">
        <v>0</v>
      </c>
      <c r="T9" s="8">
        <v>0</v>
      </c>
      <c r="U9" s="8">
        <v>0</v>
      </c>
      <c r="V9" s="8">
        <v>3</v>
      </c>
      <c r="W9" s="8">
        <v>0</v>
      </c>
      <c r="X9" s="8">
        <v>0</v>
      </c>
      <c r="Y9" s="8">
        <v>3</v>
      </c>
      <c r="Z9" s="8">
        <v>2</v>
      </c>
      <c r="AA9" s="8">
        <v>0</v>
      </c>
      <c r="AB9" s="8">
        <v>0</v>
      </c>
      <c r="AC9" s="8">
        <v>3</v>
      </c>
      <c r="AD9" s="8">
        <f t="shared" si="0"/>
        <v>21</v>
      </c>
    </row>
    <row r="10" spans="1:30">
      <c r="A10" s="8">
        <v>7</v>
      </c>
      <c r="B10" s="8">
        <v>1526</v>
      </c>
      <c r="C10" s="8">
        <v>32</v>
      </c>
      <c r="D10" s="8">
        <v>252</v>
      </c>
      <c r="E10" s="8" t="s">
        <v>67</v>
      </c>
      <c r="F10" s="8">
        <v>0</v>
      </c>
      <c r="G10" s="8">
        <v>0</v>
      </c>
      <c r="H10" s="8">
        <v>0</v>
      </c>
      <c r="I10" s="8">
        <v>0</v>
      </c>
      <c r="J10" s="8">
        <v>8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f t="shared" si="0"/>
        <v>8</v>
      </c>
    </row>
    <row r="11" spans="1:30">
      <c r="A11" s="8">
        <v>8</v>
      </c>
      <c r="B11" s="8">
        <v>1527</v>
      </c>
      <c r="C11" s="8">
        <v>4</v>
      </c>
      <c r="D11" s="8">
        <v>252</v>
      </c>
      <c r="E11" s="8" t="s">
        <v>67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3</v>
      </c>
      <c r="S11" s="8">
        <v>0</v>
      </c>
      <c r="T11" s="8">
        <v>0</v>
      </c>
      <c r="U11" s="8">
        <v>0</v>
      </c>
      <c r="V11" s="8">
        <v>3</v>
      </c>
      <c r="W11" s="8">
        <v>0</v>
      </c>
      <c r="X11" s="8">
        <v>0</v>
      </c>
      <c r="Y11" s="8">
        <v>0</v>
      </c>
      <c r="Z11" s="8">
        <v>2</v>
      </c>
      <c r="AA11" s="8">
        <v>0</v>
      </c>
      <c r="AB11" s="8">
        <v>0</v>
      </c>
      <c r="AC11" s="8">
        <v>0</v>
      </c>
      <c r="AD11" s="8">
        <f t="shared" si="0"/>
        <v>8</v>
      </c>
    </row>
    <row r="12" spans="1:30">
      <c r="A12" s="8">
        <v>9</v>
      </c>
      <c r="B12" s="8">
        <v>1528</v>
      </c>
      <c r="C12" s="8">
        <v>6</v>
      </c>
      <c r="D12" s="8">
        <v>252</v>
      </c>
      <c r="E12" s="8" t="s">
        <v>67</v>
      </c>
      <c r="F12" s="8">
        <v>2</v>
      </c>
      <c r="G12" s="8">
        <v>3</v>
      </c>
      <c r="H12" s="8">
        <v>0</v>
      </c>
      <c r="I12" s="8">
        <v>0</v>
      </c>
      <c r="J12" s="8">
        <v>0</v>
      </c>
      <c r="K12" s="8">
        <v>3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2</v>
      </c>
      <c r="R12" s="8">
        <v>0</v>
      </c>
      <c r="S12" s="8">
        <v>5</v>
      </c>
      <c r="T12" s="8">
        <v>0</v>
      </c>
      <c r="U12" s="8">
        <v>0</v>
      </c>
      <c r="V12" s="8">
        <v>0</v>
      </c>
      <c r="W12" s="8">
        <v>4</v>
      </c>
      <c r="X12" s="8">
        <v>0</v>
      </c>
      <c r="Y12" s="8">
        <v>0</v>
      </c>
      <c r="Z12" s="8">
        <v>0</v>
      </c>
      <c r="AA12" s="8">
        <v>2</v>
      </c>
      <c r="AB12" s="8">
        <v>0</v>
      </c>
      <c r="AC12" s="8">
        <v>0</v>
      </c>
      <c r="AD12" s="8">
        <f t="shared" si="0"/>
        <v>21</v>
      </c>
    </row>
    <row r="13" spans="1:30">
      <c r="A13" s="8">
        <v>10</v>
      </c>
      <c r="B13" s="8">
        <v>1529</v>
      </c>
      <c r="C13" s="8">
        <v>9</v>
      </c>
      <c r="D13" s="8">
        <v>252</v>
      </c>
      <c r="E13" s="8" t="s">
        <v>67</v>
      </c>
      <c r="F13" s="8">
        <v>0</v>
      </c>
      <c r="G13" s="8">
        <v>0</v>
      </c>
      <c r="H13" s="8">
        <v>0</v>
      </c>
      <c r="I13" s="8">
        <v>0</v>
      </c>
      <c r="J13" s="8">
        <v>3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2</v>
      </c>
      <c r="V13" s="8">
        <v>0</v>
      </c>
      <c r="W13" s="8">
        <v>0</v>
      </c>
      <c r="X13" s="8">
        <v>0</v>
      </c>
      <c r="Y13" s="8">
        <v>2</v>
      </c>
      <c r="Z13" s="8">
        <v>0</v>
      </c>
      <c r="AA13" s="8">
        <v>0</v>
      </c>
      <c r="AB13" s="8">
        <v>0</v>
      </c>
      <c r="AC13" s="8">
        <v>2</v>
      </c>
      <c r="AD13" s="8">
        <f t="shared" si="0"/>
        <v>9</v>
      </c>
    </row>
    <row r="14" spans="1:30">
      <c r="A14" s="8">
        <v>11</v>
      </c>
      <c r="B14" s="8">
        <v>1530</v>
      </c>
      <c r="C14" s="8">
        <v>11</v>
      </c>
      <c r="D14" s="8">
        <v>252</v>
      </c>
      <c r="E14" s="8" t="s">
        <v>67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1</v>
      </c>
      <c r="U14" s="8">
        <v>0</v>
      </c>
      <c r="V14" s="8">
        <v>0</v>
      </c>
      <c r="W14" s="8">
        <v>0</v>
      </c>
      <c r="X14" s="8">
        <v>1</v>
      </c>
      <c r="Y14" s="8">
        <v>0</v>
      </c>
      <c r="Z14" s="8">
        <v>0</v>
      </c>
      <c r="AA14" s="8">
        <v>0</v>
      </c>
      <c r="AB14" s="8">
        <v>1</v>
      </c>
      <c r="AC14" s="8">
        <v>0</v>
      </c>
      <c r="AD14" s="8">
        <f t="shared" si="0"/>
        <v>4</v>
      </c>
    </row>
    <row r="15" spans="1:30">
      <c r="A15" s="8">
        <v>12</v>
      </c>
      <c r="B15" s="8">
        <v>1531</v>
      </c>
      <c r="C15" s="8">
        <v>19</v>
      </c>
      <c r="D15" s="8">
        <v>252</v>
      </c>
      <c r="E15" s="8" t="s">
        <v>67</v>
      </c>
      <c r="F15" s="8">
        <v>3</v>
      </c>
      <c r="G15" s="8">
        <v>0</v>
      </c>
      <c r="H15" s="8">
        <v>0</v>
      </c>
      <c r="I15" s="8">
        <v>2</v>
      </c>
      <c r="J15" s="8">
        <v>3</v>
      </c>
      <c r="K15" s="8">
        <v>0</v>
      </c>
      <c r="L15" s="8">
        <v>4</v>
      </c>
      <c r="M15" s="8">
        <v>2</v>
      </c>
      <c r="N15" s="8">
        <v>4</v>
      </c>
      <c r="O15" s="8">
        <v>0</v>
      </c>
      <c r="P15" s="8">
        <v>0</v>
      </c>
      <c r="Q15" s="8">
        <v>3</v>
      </c>
      <c r="R15" s="8">
        <v>3</v>
      </c>
      <c r="S15" s="8">
        <v>0</v>
      </c>
      <c r="T15" s="8">
        <v>0</v>
      </c>
      <c r="U15" s="8">
        <v>2</v>
      </c>
      <c r="V15" s="8">
        <v>3</v>
      </c>
      <c r="W15" s="8">
        <v>0</v>
      </c>
      <c r="X15" s="8">
        <v>0</v>
      </c>
      <c r="Y15" s="8">
        <v>2</v>
      </c>
      <c r="Z15" s="8">
        <v>2</v>
      </c>
      <c r="AA15" s="8">
        <v>0</v>
      </c>
      <c r="AB15" s="8">
        <v>3</v>
      </c>
      <c r="AC15" s="8">
        <v>4</v>
      </c>
      <c r="AD15" s="8">
        <f t="shared" si="0"/>
        <v>40</v>
      </c>
    </row>
    <row r="16" spans="1:30">
      <c r="A16" s="8">
        <v>13</v>
      </c>
      <c r="B16" s="8">
        <v>1532</v>
      </c>
      <c r="C16" s="8">
        <v>23</v>
      </c>
      <c r="D16" s="8">
        <v>252</v>
      </c>
      <c r="E16" s="8" t="s">
        <v>67</v>
      </c>
      <c r="F16" s="8">
        <v>0</v>
      </c>
      <c r="G16" s="8">
        <v>0</v>
      </c>
      <c r="H16" s="8">
        <v>0</v>
      </c>
      <c r="I16" s="8">
        <v>0</v>
      </c>
      <c r="J16" s="8">
        <v>3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3</v>
      </c>
      <c r="V16" s="8">
        <v>0</v>
      </c>
      <c r="W16" s="8">
        <v>0</v>
      </c>
      <c r="X16" s="8">
        <v>0</v>
      </c>
      <c r="Y16" s="8">
        <v>3</v>
      </c>
      <c r="Z16" s="8">
        <v>0</v>
      </c>
      <c r="AA16" s="8">
        <v>0</v>
      </c>
      <c r="AB16" s="8">
        <v>0</v>
      </c>
      <c r="AC16" s="8">
        <v>3</v>
      </c>
      <c r="AD16" s="8">
        <f t="shared" si="0"/>
        <v>12</v>
      </c>
    </row>
    <row r="17" spans="1:30">
      <c r="A17" s="8">
        <v>14</v>
      </c>
      <c r="B17" s="8">
        <v>1533</v>
      </c>
      <c r="C17" s="8">
        <v>24</v>
      </c>
      <c r="D17" s="8">
        <v>252</v>
      </c>
      <c r="E17" s="8" t="s">
        <v>67</v>
      </c>
      <c r="F17" s="8">
        <v>0</v>
      </c>
      <c r="G17" s="8">
        <v>4</v>
      </c>
      <c r="H17" s="8">
        <v>0</v>
      </c>
      <c r="I17" s="8">
        <v>3</v>
      </c>
      <c r="J17" s="8">
        <v>4</v>
      </c>
      <c r="K17" s="8">
        <v>0</v>
      </c>
      <c r="L17" s="8">
        <v>0</v>
      </c>
      <c r="M17" s="8">
        <v>0</v>
      </c>
      <c r="N17" s="8">
        <v>0</v>
      </c>
      <c r="O17" s="8">
        <v>5</v>
      </c>
      <c r="P17" s="8">
        <v>0</v>
      </c>
      <c r="Q17" s="8">
        <v>0</v>
      </c>
      <c r="R17" s="8">
        <v>0</v>
      </c>
      <c r="S17" s="8">
        <v>3</v>
      </c>
      <c r="T17" s="8">
        <v>0</v>
      </c>
      <c r="U17" s="8">
        <v>0</v>
      </c>
      <c r="V17" s="8">
        <v>0</v>
      </c>
      <c r="W17" s="8">
        <v>4</v>
      </c>
      <c r="X17" s="8">
        <v>0</v>
      </c>
      <c r="Y17" s="8">
        <v>0</v>
      </c>
      <c r="Z17" s="8">
        <v>0</v>
      </c>
      <c r="AA17" s="8">
        <v>3</v>
      </c>
      <c r="AB17" s="8">
        <v>0</v>
      </c>
      <c r="AC17" s="8">
        <v>0</v>
      </c>
      <c r="AD17" s="8">
        <f t="shared" si="0"/>
        <v>26</v>
      </c>
    </row>
    <row r="18" spans="1:30">
      <c r="A18" s="8">
        <v>15</v>
      </c>
      <c r="B18" s="8">
        <v>1534</v>
      </c>
      <c r="C18" s="8">
        <v>26</v>
      </c>
      <c r="D18" s="8">
        <v>252</v>
      </c>
      <c r="E18" s="8" t="s">
        <v>67</v>
      </c>
      <c r="F18" s="8">
        <v>4</v>
      </c>
      <c r="G18" s="8">
        <v>0</v>
      </c>
      <c r="H18" s="8">
        <v>0</v>
      </c>
      <c r="I18" s="8">
        <v>2</v>
      </c>
      <c r="J18" s="8">
        <v>4</v>
      </c>
      <c r="K18" s="8">
        <v>0</v>
      </c>
      <c r="L18" s="8">
        <v>0</v>
      </c>
      <c r="M18" s="8">
        <v>3</v>
      </c>
      <c r="N18" s="8">
        <v>3</v>
      </c>
      <c r="O18" s="8">
        <v>0</v>
      </c>
      <c r="P18" s="8">
        <v>0</v>
      </c>
      <c r="Q18" s="8">
        <v>2</v>
      </c>
      <c r="R18" s="8">
        <v>3</v>
      </c>
      <c r="S18" s="8">
        <v>0</v>
      </c>
      <c r="T18" s="8">
        <v>0</v>
      </c>
      <c r="U18" s="8">
        <v>1</v>
      </c>
      <c r="V18" s="8">
        <v>3</v>
      </c>
      <c r="W18" s="8">
        <v>0</v>
      </c>
      <c r="X18" s="8">
        <v>0</v>
      </c>
      <c r="Y18" s="8">
        <v>2</v>
      </c>
      <c r="Z18" s="8">
        <v>4</v>
      </c>
      <c r="AA18" s="8">
        <v>0</v>
      </c>
      <c r="AB18" s="8">
        <v>3</v>
      </c>
      <c r="AC18" s="8">
        <v>2</v>
      </c>
      <c r="AD18" s="8">
        <f t="shared" si="0"/>
        <v>36</v>
      </c>
    </row>
    <row r="19" spans="1:30">
      <c r="A19" s="8">
        <v>16</v>
      </c>
      <c r="B19" s="8">
        <v>1535</v>
      </c>
      <c r="C19" s="8">
        <v>5</v>
      </c>
      <c r="D19" s="8">
        <v>252</v>
      </c>
      <c r="E19" s="8" t="s">
        <v>67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5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f t="shared" si="0"/>
        <v>5</v>
      </c>
    </row>
    <row r="20" spans="1:30">
      <c r="A20" s="8">
        <v>17</v>
      </c>
      <c r="B20" s="8">
        <v>1536</v>
      </c>
      <c r="C20" s="8">
        <v>2</v>
      </c>
      <c r="D20" s="8">
        <v>252</v>
      </c>
      <c r="E20" s="8" t="s">
        <v>67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3</v>
      </c>
      <c r="V20" s="8">
        <v>0</v>
      </c>
      <c r="W20" s="8">
        <v>0</v>
      </c>
      <c r="X20" s="8">
        <v>0</v>
      </c>
      <c r="Y20" s="8">
        <v>1</v>
      </c>
      <c r="Z20" s="8">
        <v>0</v>
      </c>
      <c r="AA20" s="8">
        <v>0</v>
      </c>
      <c r="AB20" s="8">
        <v>0</v>
      </c>
      <c r="AC20" s="8">
        <v>2</v>
      </c>
      <c r="AD20" s="8">
        <f t="shared" si="0"/>
        <v>6</v>
      </c>
    </row>
    <row r="21" spans="1:30">
      <c r="A21" s="8">
        <v>18</v>
      </c>
      <c r="B21" s="8">
        <v>1537</v>
      </c>
      <c r="C21" s="8">
        <v>31</v>
      </c>
      <c r="D21" s="8">
        <v>252</v>
      </c>
      <c r="E21" s="8" t="s">
        <v>67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f t="shared" si="0"/>
        <v>0</v>
      </c>
    </row>
  </sheetData>
  <mergeCells count="3">
    <mergeCell ref="A1:AD1"/>
    <mergeCell ref="A2:C2"/>
    <mergeCell ref="AB2:A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9"/>
  <sheetViews>
    <sheetView topLeftCell="A3" workbookViewId="0">
      <selection activeCell="C12" sqref="C12"/>
    </sheetView>
  </sheetViews>
  <sheetFormatPr defaultColWidth="9.1796875" defaultRowHeight="14.5"/>
  <cols>
    <col min="1" max="1" width="12.7265625" customWidth="1"/>
    <col min="2" max="2" width="10" customWidth="1"/>
    <col min="3" max="3" width="11" customWidth="1"/>
    <col min="4" max="4" width="12.81640625"/>
    <col min="5" max="5" width="11.81640625" customWidth="1"/>
    <col min="6" max="6" width="10.54296875" customWidth="1"/>
    <col min="7" max="11" width="11.1796875" customWidth="1"/>
    <col min="12" max="12" width="17.81640625" customWidth="1"/>
  </cols>
  <sheetData>
    <row r="1" spans="1:12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26">
      <c r="A2" s="97" t="s">
        <v>34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1:12" ht="26">
      <c r="A3" s="19" t="s">
        <v>35</v>
      </c>
      <c r="B3" s="20"/>
      <c r="C3" s="20"/>
      <c r="D3" s="21">
        <v>3</v>
      </c>
      <c r="E3" s="20"/>
      <c r="F3" s="20"/>
      <c r="G3" s="20"/>
      <c r="H3" s="20"/>
      <c r="I3" s="20"/>
      <c r="J3" s="20"/>
      <c r="K3" s="20"/>
      <c r="L3" s="48"/>
    </row>
    <row r="4" spans="1:12" ht="15.5">
      <c r="A4" s="117" t="s">
        <v>36</v>
      </c>
      <c r="B4" s="118"/>
      <c r="C4" s="118"/>
      <c r="D4" s="22" t="s">
        <v>37</v>
      </c>
      <c r="E4" s="22" t="s">
        <v>38</v>
      </c>
      <c r="F4" s="12"/>
      <c r="G4" s="23"/>
      <c r="H4" s="23"/>
      <c r="I4" s="23"/>
      <c r="J4" s="23"/>
      <c r="K4" s="23" t="s">
        <v>2</v>
      </c>
      <c r="L4" s="49"/>
    </row>
    <row r="5" spans="1:12" ht="15.5">
      <c r="A5" s="24"/>
      <c r="B5" s="25"/>
      <c r="C5" s="25"/>
      <c r="D5" s="26"/>
      <c r="E5" s="26"/>
      <c r="G5" s="27"/>
      <c r="H5" s="27"/>
      <c r="I5" s="27"/>
      <c r="J5" s="27"/>
      <c r="K5" s="27"/>
      <c r="L5" s="50"/>
    </row>
    <row r="6" spans="1:12">
      <c r="A6" s="119" t="s">
        <v>39</v>
      </c>
      <c r="B6" s="29">
        <f>'1. Batching '!B4</f>
        <v>1520</v>
      </c>
      <c r="C6" s="29">
        <f>'1. Batching '!B5</f>
        <v>1521</v>
      </c>
      <c r="D6" s="30">
        <f>'1. Batching '!B6</f>
        <v>1522</v>
      </c>
      <c r="E6" s="30">
        <f>'1. Batching '!B7</f>
        <v>1523</v>
      </c>
      <c r="F6" s="30">
        <f>'1. Batching '!B8</f>
        <v>1524</v>
      </c>
      <c r="G6" s="30">
        <f>'1. Batching '!B9</f>
        <v>1525</v>
      </c>
      <c r="H6" s="30">
        <f>'1. Batching '!B10</f>
        <v>1526</v>
      </c>
      <c r="I6" s="30">
        <f>'1. Batching '!B11</f>
        <v>1527</v>
      </c>
      <c r="J6" s="30">
        <f>'1. Batching '!B12</f>
        <v>1528</v>
      </c>
      <c r="K6" s="27"/>
      <c r="L6" s="50"/>
    </row>
    <row r="7" spans="1:12">
      <c r="A7" s="119"/>
      <c r="B7" s="29">
        <f>'1. Batching '!B13</f>
        <v>1529</v>
      </c>
      <c r="C7" s="29">
        <f>'1. Batching '!B14</f>
        <v>1530</v>
      </c>
      <c r="D7" s="30">
        <f>'1. Batching '!B15</f>
        <v>1531</v>
      </c>
      <c r="E7" s="30">
        <f>'1. Batching '!B16</f>
        <v>1532</v>
      </c>
      <c r="F7" s="30">
        <f>'1. Batching '!B17</f>
        <v>1533</v>
      </c>
      <c r="G7" s="30">
        <f>'1. Batching '!B18</f>
        <v>1534</v>
      </c>
      <c r="H7" s="30">
        <f>'1. Batching '!B19</f>
        <v>1535</v>
      </c>
      <c r="I7" s="30">
        <f>'1. Batching '!B20</f>
        <v>1536</v>
      </c>
      <c r="J7" s="30">
        <f>'1. Batching '!B21</f>
        <v>1537</v>
      </c>
      <c r="K7" s="27"/>
      <c r="L7" s="50"/>
    </row>
    <row r="8" spans="1:12" ht="39" customHeight="1">
      <c r="A8" s="31"/>
      <c r="B8" s="32"/>
      <c r="C8" s="32"/>
      <c r="D8" s="33"/>
      <c r="E8" s="33"/>
      <c r="F8" s="33"/>
      <c r="G8" s="33"/>
      <c r="H8" s="33"/>
      <c r="I8" s="33"/>
      <c r="J8" s="33"/>
      <c r="K8" s="27"/>
      <c r="L8" s="50"/>
    </row>
    <row r="9" spans="1:12" ht="58">
      <c r="A9" s="28" t="s">
        <v>22</v>
      </c>
      <c r="B9" s="29" t="s">
        <v>22</v>
      </c>
      <c r="C9" s="29" t="s">
        <v>40</v>
      </c>
      <c r="D9" s="29" t="s">
        <v>41</v>
      </c>
      <c r="E9" s="29" t="s">
        <v>42</v>
      </c>
      <c r="F9" s="29" t="s">
        <v>43</v>
      </c>
      <c r="G9" s="81" t="s">
        <v>44</v>
      </c>
      <c r="H9" s="29" t="s">
        <v>42</v>
      </c>
      <c r="I9" s="29" t="s">
        <v>45</v>
      </c>
      <c r="J9" s="29" t="s">
        <v>46</v>
      </c>
      <c r="L9" s="51"/>
    </row>
    <row r="10" spans="1:12" ht="29">
      <c r="A10" s="34" t="s">
        <v>47</v>
      </c>
      <c r="B10" s="35">
        <v>0.33333333333333298</v>
      </c>
      <c r="C10" s="29"/>
      <c r="D10" s="29"/>
      <c r="E10" s="29"/>
      <c r="F10" s="29"/>
      <c r="G10" s="29"/>
      <c r="H10" s="29"/>
      <c r="I10" s="52"/>
      <c r="J10" s="53"/>
      <c r="L10" s="51"/>
    </row>
    <row r="11" spans="1:12" ht="29">
      <c r="A11" s="34" t="s">
        <v>48</v>
      </c>
      <c r="B11" s="35">
        <f>'4.Cutting Report'!D21+0.025</f>
        <v>0.36513888888888901</v>
      </c>
      <c r="C11" s="8">
        <v>0</v>
      </c>
      <c r="D11" s="36">
        <f>B11-B10</f>
        <v>3.1805555555556031E-2</v>
      </c>
      <c r="E11" s="37" t="s">
        <v>49</v>
      </c>
      <c r="F11" s="38">
        <v>2.0833333333333301E-2</v>
      </c>
      <c r="G11" s="39">
        <f t="shared" ref="G11:G17" si="0">D11-F11</f>
        <v>1.097222222222273E-2</v>
      </c>
      <c r="H11" s="37"/>
      <c r="I11" s="54"/>
      <c r="J11" s="54"/>
      <c r="K11" s="44"/>
      <c r="L11" s="55"/>
    </row>
    <row r="12" spans="1:12" ht="29">
      <c r="A12" s="28" t="s">
        <v>50</v>
      </c>
      <c r="B12" s="35">
        <f>B11+0.02</f>
        <v>0.38513888888888903</v>
      </c>
      <c r="C12" s="8">
        <v>-0.4</v>
      </c>
      <c r="D12" s="36">
        <f>B12-B11</f>
        <v>2.0000000000000018E-2</v>
      </c>
      <c r="E12" s="37" t="s">
        <v>51</v>
      </c>
      <c r="F12" s="38">
        <v>1.38888888888889E-2</v>
      </c>
      <c r="G12" s="39">
        <f t="shared" si="0"/>
        <v>6.1111111111111175E-3</v>
      </c>
      <c r="H12" s="37"/>
      <c r="I12" s="54"/>
      <c r="J12" s="54"/>
      <c r="K12" s="44"/>
      <c r="L12" s="55"/>
    </row>
    <row r="13" spans="1:12" ht="29">
      <c r="A13" s="34" t="s">
        <v>52</v>
      </c>
      <c r="B13" s="35">
        <f>B12+0.004</f>
        <v>0.38913888888888903</v>
      </c>
      <c r="C13" s="8">
        <f>C12</f>
        <v>-0.4</v>
      </c>
      <c r="D13" s="37"/>
      <c r="E13" s="37"/>
      <c r="F13" s="40"/>
      <c r="G13" s="37"/>
      <c r="H13" s="37"/>
      <c r="I13" s="56"/>
      <c r="J13" s="54"/>
      <c r="K13" s="44"/>
      <c r="L13" s="55"/>
    </row>
    <row r="14" spans="1:12" ht="29">
      <c r="A14" s="34" t="s">
        <v>53</v>
      </c>
      <c r="B14" s="35">
        <f>B13+0.045</f>
        <v>0.43413888888888902</v>
      </c>
      <c r="C14" s="8">
        <v>0.03</v>
      </c>
      <c r="D14" s="37"/>
      <c r="E14" s="37"/>
      <c r="F14" s="40"/>
      <c r="G14" s="37"/>
      <c r="H14" s="37"/>
      <c r="I14" s="56"/>
      <c r="J14" s="54"/>
      <c r="K14" s="44"/>
      <c r="L14" s="55"/>
    </row>
    <row r="15" spans="1:12" ht="29">
      <c r="A15" s="41" t="s">
        <v>54</v>
      </c>
      <c r="B15" s="35">
        <f>B14+0.067</f>
        <v>0.50113888888888902</v>
      </c>
      <c r="C15" s="8">
        <v>11.5</v>
      </c>
      <c r="D15" s="36">
        <f>B15-B13</f>
        <v>0.11199999999999999</v>
      </c>
      <c r="E15" s="37" t="s">
        <v>55</v>
      </c>
      <c r="F15" s="38">
        <v>0.104166666666667</v>
      </c>
      <c r="G15" s="39">
        <f t="shared" si="0"/>
        <v>7.8333333333329841E-3</v>
      </c>
      <c r="H15" s="37"/>
      <c r="I15" s="54"/>
      <c r="J15" s="54"/>
      <c r="K15" s="44"/>
      <c r="L15" s="55"/>
    </row>
    <row r="16" spans="1:12">
      <c r="A16" s="34" t="s">
        <v>56</v>
      </c>
      <c r="B16" s="35">
        <f>B15+0.23</f>
        <v>0.731138888888889</v>
      </c>
      <c r="C16" s="8">
        <v>10.5</v>
      </c>
      <c r="D16" s="36">
        <f>B16-B15</f>
        <v>0.22999999999999998</v>
      </c>
      <c r="E16" s="37" t="s">
        <v>57</v>
      </c>
      <c r="F16" s="38">
        <v>0.22916666666666699</v>
      </c>
      <c r="G16" s="39">
        <f t="shared" si="0"/>
        <v>8.3333333333299175E-4</v>
      </c>
      <c r="H16" s="37"/>
      <c r="I16" s="54"/>
      <c r="J16" s="56"/>
      <c r="K16" s="44"/>
      <c r="L16" s="55"/>
    </row>
    <row r="17" spans="1:24" ht="29">
      <c r="A17" s="34" t="s">
        <v>58</v>
      </c>
      <c r="B17" s="35">
        <f>B16+0.061</f>
        <v>0.79213888888888895</v>
      </c>
      <c r="C17" s="8">
        <v>0</v>
      </c>
      <c r="D17" s="36">
        <f>B17-B10</f>
        <v>0.45880555555555597</v>
      </c>
      <c r="E17" s="37" t="s">
        <v>59</v>
      </c>
      <c r="F17" s="38">
        <v>0.43055555555555602</v>
      </c>
      <c r="G17" s="39">
        <f t="shared" si="0"/>
        <v>2.8249999999999942E-2</v>
      </c>
      <c r="H17" s="37"/>
      <c r="I17" s="57"/>
      <c r="J17" s="57"/>
      <c r="K17" s="44"/>
      <c r="L17" s="55"/>
    </row>
    <row r="18" spans="1:24">
      <c r="A18" s="42"/>
      <c r="B18" s="43"/>
      <c r="C18" s="43"/>
      <c r="D18" s="44"/>
      <c r="E18" s="44"/>
      <c r="F18" s="44"/>
      <c r="G18" s="44"/>
      <c r="H18" s="44"/>
      <c r="I18" s="44"/>
      <c r="J18" s="44"/>
      <c r="K18" s="44"/>
      <c r="L18" s="55"/>
    </row>
    <row r="19" spans="1:24">
      <c r="A19" s="42"/>
      <c r="B19" s="43"/>
      <c r="C19" s="43"/>
      <c r="D19" s="44"/>
      <c r="E19" s="44"/>
      <c r="F19" s="44"/>
      <c r="G19" s="44"/>
      <c r="H19" s="44"/>
      <c r="I19" s="44"/>
      <c r="J19" s="44"/>
      <c r="K19" s="44"/>
      <c r="L19" s="55"/>
    </row>
    <row r="20" spans="1:24">
      <c r="A20" s="45"/>
      <c r="B20" s="46"/>
      <c r="C20" s="46"/>
      <c r="D20" s="47"/>
      <c r="E20" s="47"/>
      <c r="F20" s="47"/>
      <c r="G20" s="47"/>
      <c r="H20" s="47"/>
      <c r="I20" s="47"/>
      <c r="J20" s="47"/>
      <c r="K20" s="47"/>
      <c r="L20" s="58"/>
    </row>
    <row r="21" spans="1:24">
      <c r="A21" s="44"/>
      <c r="B21" s="43"/>
      <c r="C21" s="43"/>
      <c r="D21" s="44"/>
      <c r="E21" s="44"/>
      <c r="F21" s="44"/>
      <c r="G21" s="44"/>
      <c r="H21" s="44"/>
      <c r="I21" s="44"/>
      <c r="J21" s="44"/>
      <c r="K21" s="44"/>
      <c r="L21" s="44"/>
    </row>
    <row r="22" spans="1:24" ht="43.5">
      <c r="A22" s="34" t="s">
        <v>47</v>
      </c>
      <c r="B22" s="73" t="s">
        <v>81</v>
      </c>
      <c r="C22" s="34" t="s">
        <v>48</v>
      </c>
      <c r="D22" s="73" t="s">
        <v>82</v>
      </c>
      <c r="E22" s="74" t="s">
        <v>83</v>
      </c>
      <c r="F22" s="74" t="s">
        <v>84</v>
      </c>
      <c r="G22" s="73" t="s">
        <v>85</v>
      </c>
      <c r="H22" s="73" t="s">
        <v>86</v>
      </c>
      <c r="I22" s="73" t="s">
        <v>87</v>
      </c>
      <c r="J22" s="73" t="s">
        <v>88</v>
      </c>
      <c r="K22" s="75" t="s">
        <v>89</v>
      </c>
      <c r="L22" s="75" t="s">
        <v>54</v>
      </c>
      <c r="M22" s="73" t="s">
        <v>90</v>
      </c>
      <c r="N22" s="73" t="s">
        <v>91</v>
      </c>
      <c r="O22" s="73" t="s">
        <v>92</v>
      </c>
      <c r="P22" s="73" t="s">
        <v>93</v>
      </c>
      <c r="Q22" s="79" t="s">
        <v>94</v>
      </c>
      <c r="R22" s="79" t="s">
        <v>95</v>
      </c>
      <c r="S22" s="79" t="s">
        <v>96</v>
      </c>
      <c r="T22" s="79" t="s">
        <v>97</v>
      </c>
      <c r="U22" s="75" t="s">
        <v>98</v>
      </c>
      <c r="V22" s="73" t="s">
        <v>99</v>
      </c>
      <c r="W22" s="73" t="s">
        <v>100</v>
      </c>
    </row>
    <row r="23" spans="1:24">
      <c r="A23" s="35">
        <v>0.33333333333333298</v>
      </c>
      <c r="B23" s="43"/>
      <c r="C23" s="35">
        <v>0.36458333333333331</v>
      </c>
      <c r="D23" s="44">
        <v>0</v>
      </c>
      <c r="E23" s="76">
        <v>0.38472222222222224</v>
      </c>
      <c r="F23" s="44">
        <v>-0.4</v>
      </c>
      <c r="G23" s="76">
        <v>0.3888888888888889</v>
      </c>
      <c r="H23" s="44">
        <v>-0.4</v>
      </c>
      <c r="I23" s="76">
        <v>0.43402777777777779</v>
      </c>
      <c r="J23" s="77">
        <v>0.03</v>
      </c>
      <c r="K23" s="76">
        <v>0.50069444444444444</v>
      </c>
      <c r="L23" s="44">
        <v>11.5</v>
      </c>
      <c r="M23" s="78">
        <v>0.73055555555555551</v>
      </c>
      <c r="N23">
        <v>10.5</v>
      </c>
      <c r="O23" s="78">
        <v>0.79166666666666663</v>
      </c>
      <c r="P23">
        <v>0</v>
      </c>
      <c r="Q23" s="80">
        <f>C23-A23</f>
        <v>3.1250000000000333E-2</v>
      </c>
      <c r="R23" s="78">
        <f>E23-C23</f>
        <v>2.0138888888888928E-2</v>
      </c>
      <c r="U23" s="78">
        <f>K23-G23</f>
        <v>0.11180555555555555</v>
      </c>
      <c r="V23" s="78">
        <f>M23-K23</f>
        <v>0.22986111111111107</v>
      </c>
      <c r="W23" s="78">
        <f>O23-A23</f>
        <v>0.45833333333333365</v>
      </c>
    </row>
    <row r="24" spans="1:24">
      <c r="A24" s="44"/>
      <c r="B24" s="43"/>
      <c r="C24" s="43"/>
      <c r="D24" s="44"/>
      <c r="E24" s="44"/>
      <c r="F24" s="44"/>
      <c r="G24" s="44"/>
      <c r="H24" s="44"/>
      <c r="I24" s="44"/>
      <c r="J24" s="44"/>
      <c r="K24" s="44"/>
      <c r="L24" s="44"/>
    </row>
    <row r="25" spans="1:24">
      <c r="A25" s="44"/>
      <c r="B25" s="43"/>
      <c r="C25" s="43"/>
      <c r="D25" s="44"/>
      <c r="E25" s="44"/>
      <c r="F25" s="44"/>
      <c r="G25" s="44"/>
      <c r="H25" s="44"/>
      <c r="I25" s="44"/>
      <c r="J25" s="44"/>
      <c r="K25" s="44"/>
      <c r="L25" s="44"/>
    </row>
    <row r="26" spans="1:24">
      <c r="A26" s="44"/>
      <c r="B26" s="43"/>
      <c r="C26" s="43"/>
      <c r="D26" s="44"/>
      <c r="E26" s="44"/>
      <c r="F26" s="44"/>
      <c r="G26" s="44"/>
      <c r="H26" s="44"/>
      <c r="I26" s="44"/>
      <c r="J26" s="44"/>
      <c r="K26" s="44"/>
      <c r="L26" s="44"/>
    </row>
    <row r="27" spans="1:24">
      <c r="A27" s="44"/>
      <c r="B27" s="43"/>
      <c r="C27" s="43"/>
      <c r="D27" s="44"/>
      <c r="E27" s="44"/>
      <c r="F27" s="44"/>
      <c r="G27" s="44"/>
      <c r="H27" s="44"/>
      <c r="I27" s="44"/>
      <c r="J27" s="44"/>
      <c r="K27" s="44"/>
      <c r="L27" s="44"/>
    </row>
    <row r="28" spans="1:24">
      <c r="A28" s="43"/>
      <c r="B28" s="43"/>
      <c r="C28" s="43"/>
    </row>
    <row r="29" spans="1:24">
      <c r="A29" s="43"/>
      <c r="B29" s="43"/>
      <c r="C29" s="43"/>
      <c r="X29" s="90"/>
    </row>
  </sheetData>
  <mergeCells count="4">
    <mergeCell ref="A1:L1"/>
    <mergeCell ref="A2:L2"/>
    <mergeCell ref="A4:C4"/>
    <mergeCell ref="A6:A7"/>
  </mergeCells>
  <pageMargins left="0.75" right="0.75" top="1" bottom="1" header="0.5" footer="0.5"/>
  <pageSetup scale="9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6"/>
  <sheetViews>
    <sheetView workbookViewId="0">
      <selection activeCell="AC3" sqref="AC3"/>
    </sheetView>
  </sheetViews>
  <sheetFormatPr defaultColWidth="9.1796875" defaultRowHeight="14.5"/>
  <cols>
    <col min="1" max="1" width="7.453125" customWidth="1"/>
    <col min="2" max="2" width="10" customWidth="1"/>
    <col min="3" max="3" width="11" customWidth="1"/>
    <col min="4" max="4" width="21.453125" customWidth="1"/>
    <col min="5" max="6" width="4.453125" customWidth="1"/>
    <col min="7" max="7" width="4" customWidth="1"/>
    <col min="8" max="8" width="5.7265625" customWidth="1"/>
    <col min="9" max="10" width="4.453125" customWidth="1"/>
    <col min="11" max="11" width="4" customWidth="1"/>
    <col min="12" max="12" width="5.7265625" customWidth="1"/>
    <col min="13" max="14" width="4.453125" customWidth="1"/>
    <col min="15" max="15" width="4" customWidth="1"/>
    <col min="16" max="16" width="5.7265625" customWidth="1"/>
    <col min="17" max="17" width="5.453125" customWidth="1"/>
    <col min="18" max="18" width="5.1796875" customWidth="1"/>
    <col min="19" max="19" width="4.26953125" customWidth="1"/>
    <col min="20" max="20" width="5.81640625" customWidth="1"/>
    <col min="21" max="28" width="4.54296875" customWidth="1"/>
    <col min="29" max="29" width="6" customWidth="1"/>
  </cols>
  <sheetData>
    <row r="1" spans="1:29" ht="26">
      <c r="A1" s="113" t="s">
        <v>60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5"/>
    </row>
    <row r="2" spans="1:29" ht="26">
      <c r="A2" s="100" t="s">
        <v>1</v>
      </c>
      <c r="B2" s="101"/>
      <c r="C2" s="101"/>
      <c r="D2" s="1"/>
      <c r="E2" s="1"/>
      <c r="F2" s="1"/>
      <c r="G2" s="1"/>
      <c r="H2" s="1"/>
      <c r="I2" s="1"/>
      <c r="J2" s="1"/>
      <c r="K2" s="1"/>
      <c r="L2" s="1"/>
      <c r="M2" s="11"/>
      <c r="N2" s="11"/>
      <c r="O2" s="11"/>
      <c r="P2" s="11"/>
      <c r="Q2" s="11"/>
      <c r="R2" s="12"/>
      <c r="S2" s="12"/>
      <c r="T2" s="12"/>
      <c r="U2" s="12"/>
      <c r="V2" s="12"/>
      <c r="W2" s="12"/>
      <c r="X2" s="12"/>
      <c r="Y2" s="12"/>
      <c r="Z2" s="12"/>
      <c r="AA2" s="102" t="s">
        <v>2</v>
      </c>
      <c r="AB2" s="102"/>
      <c r="AC2" s="15"/>
    </row>
    <row r="3" spans="1:29">
      <c r="A3" s="2" t="s">
        <v>3</v>
      </c>
      <c r="B3" s="3" t="s">
        <v>4</v>
      </c>
      <c r="C3" s="4" t="s">
        <v>5</v>
      </c>
      <c r="D3" s="5" t="s">
        <v>61</v>
      </c>
      <c r="E3" s="125">
        <v>1</v>
      </c>
      <c r="F3" s="125"/>
      <c r="G3" s="125"/>
      <c r="H3" s="126"/>
      <c r="I3" s="125">
        <v>2</v>
      </c>
      <c r="J3" s="125"/>
      <c r="K3" s="125"/>
      <c r="L3" s="126"/>
      <c r="M3" s="125">
        <v>3</v>
      </c>
      <c r="N3" s="125"/>
      <c r="O3" s="125"/>
      <c r="P3" s="126"/>
      <c r="Q3" s="13">
        <v>4</v>
      </c>
      <c r="R3" s="13"/>
      <c r="S3" s="13"/>
      <c r="T3" s="14"/>
      <c r="U3" s="13">
        <v>5</v>
      </c>
      <c r="V3" s="13"/>
      <c r="W3" s="13"/>
      <c r="X3" s="14"/>
      <c r="Y3" s="13">
        <v>6</v>
      </c>
      <c r="Z3" s="13"/>
      <c r="AA3" s="13"/>
      <c r="AB3" s="14"/>
      <c r="AC3" s="16" t="s">
        <v>62</v>
      </c>
    </row>
    <row r="4" spans="1:29">
      <c r="A4" s="120"/>
      <c r="B4" s="121"/>
      <c r="C4" s="121"/>
      <c r="D4" s="122"/>
      <c r="E4" s="7" t="s">
        <v>63</v>
      </c>
      <c r="F4" s="7" t="s">
        <v>64</v>
      </c>
      <c r="G4" s="7" t="s">
        <v>65</v>
      </c>
      <c r="H4" s="7" t="s">
        <v>66</v>
      </c>
      <c r="I4" s="7" t="s">
        <v>63</v>
      </c>
      <c r="J4" s="7" t="s">
        <v>64</v>
      </c>
      <c r="K4" s="7" t="s">
        <v>65</v>
      </c>
      <c r="L4" s="7" t="s">
        <v>66</v>
      </c>
      <c r="M4" s="7" t="s">
        <v>63</v>
      </c>
      <c r="N4" s="7" t="s">
        <v>64</v>
      </c>
      <c r="O4" s="7" t="s">
        <v>65</v>
      </c>
      <c r="P4" s="7" t="s">
        <v>66</v>
      </c>
      <c r="Q4" s="7" t="s">
        <v>63</v>
      </c>
      <c r="R4" s="7" t="s">
        <v>64</v>
      </c>
      <c r="S4" s="7" t="s">
        <v>65</v>
      </c>
      <c r="T4" s="7" t="s">
        <v>66</v>
      </c>
      <c r="U4" s="7" t="s">
        <v>63</v>
      </c>
      <c r="V4" s="7" t="s">
        <v>64</v>
      </c>
      <c r="W4" s="7" t="s">
        <v>65</v>
      </c>
      <c r="X4" s="7" t="s">
        <v>66</v>
      </c>
      <c r="Y4" s="7" t="s">
        <v>63</v>
      </c>
      <c r="Z4" s="7" t="s">
        <v>64</v>
      </c>
      <c r="AA4" s="7" t="s">
        <v>65</v>
      </c>
      <c r="AB4" s="17" t="s">
        <v>66</v>
      </c>
      <c r="AC4" s="10"/>
    </row>
    <row r="5" spans="1:29">
      <c r="A5" s="8">
        <v>1</v>
      </c>
      <c r="B5" s="9">
        <v>1520</v>
      </c>
      <c r="C5" s="9">
        <v>3</v>
      </c>
      <c r="D5" s="9" t="s">
        <v>67</v>
      </c>
      <c r="E5" s="8">
        <v>1</v>
      </c>
      <c r="F5" s="8" t="s">
        <v>68</v>
      </c>
      <c r="G5" s="8" t="s">
        <v>68</v>
      </c>
      <c r="H5" s="8" t="s">
        <v>68</v>
      </c>
      <c r="I5" s="8">
        <v>3</v>
      </c>
      <c r="J5" s="8" t="s">
        <v>68</v>
      </c>
      <c r="K5" s="8" t="s">
        <v>68</v>
      </c>
      <c r="L5" s="8" t="s">
        <v>68</v>
      </c>
      <c r="M5" s="8">
        <v>3</v>
      </c>
      <c r="N5" s="8" t="s">
        <v>68</v>
      </c>
      <c r="O5" s="8" t="s">
        <v>68</v>
      </c>
      <c r="P5" s="8" t="s">
        <v>68</v>
      </c>
      <c r="Q5" s="8">
        <v>5</v>
      </c>
      <c r="R5" s="8" t="s">
        <v>68</v>
      </c>
      <c r="S5" s="8">
        <v>3</v>
      </c>
      <c r="T5" s="8" t="s">
        <v>68</v>
      </c>
      <c r="U5" s="8">
        <v>3</v>
      </c>
      <c r="V5" s="8" t="s">
        <v>68</v>
      </c>
      <c r="W5" s="8" t="s">
        <v>68</v>
      </c>
      <c r="X5" s="8">
        <v>3</v>
      </c>
      <c r="Y5" s="8">
        <v>3</v>
      </c>
      <c r="Z5" s="8" t="s">
        <v>68</v>
      </c>
      <c r="AA5" s="8">
        <v>2</v>
      </c>
      <c r="AB5" s="18" t="s">
        <v>68</v>
      </c>
      <c r="AC5" s="10">
        <f t="shared" ref="AC5:AC22" si="0">SUM(E5:AB5)</f>
        <v>26</v>
      </c>
    </row>
    <row r="6" spans="1:29">
      <c r="A6" s="8">
        <v>2</v>
      </c>
      <c r="B6" s="8">
        <v>1521</v>
      </c>
      <c r="C6" s="8">
        <v>15</v>
      </c>
      <c r="D6" s="8"/>
      <c r="E6" s="8" t="s">
        <v>68</v>
      </c>
      <c r="F6" s="8" t="s">
        <v>68</v>
      </c>
      <c r="G6" s="8" t="s">
        <v>68</v>
      </c>
      <c r="H6" s="8" t="s">
        <v>68</v>
      </c>
      <c r="I6" s="8" t="s">
        <v>68</v>
      </c>
      <c r="J6" s="8" t="s">
        <v>68</v>
      </c>
      <c r="K6" s="8" t="s">
        <v>68</v>
      </c>
      <c r="L6" s="8" t="s">
        <v>68</v>
      </c>
      <c r="M6" s="8" t="s">
        <v>68</v>
      </c>
      <c r="N6" s="8" t="s">
        <v>68</v>
      </c>
      <c r="O6" s="8" t="s">
        <v>68</v>
      </c>
      <c r="P6" s="8" t="s">
        <v>68</v>
      </c>
      <c r="Q6" s="8" t="s">
        <v>68</v>
      </c>
      <c r="R6" s="8" t="s">
        <v>68</v>
      </c>
      <c r="S6" s="8" t="s">
        <v>68</v>
      </c>
      <c r="T6" s="8" t="s">
        <v>68</v>
      </c>
      <c r="U6" s="8" t="s">
        <v>68</v>
      </c>
      <c r="V6" s="8" t="s">
        <v>68</v>
      </c>
      <c r="W6" s="8" t="s">
        <v>68</v>
      </c>
      <c r="X6" s="8" t="s">
        <v>68</v>
      </c>
      <c r="Y6" s="8" t="s">
        <v>68</v>
      </c>
      <c r="Z6" s="8" t="s">
        <v>68</v>
      </c>
      <c r="AA6" s="8" t="s">
        <v>68</v>
      </c>
      <c r="AB6" s="18" t="s">
        <v>68</v>
      </c>
      <c r="AC6" s="10">
        <f t="shared" si="0"/>
        <v>0</v>
      </c>
    </row>
    <row r="7" spans="1:29">
      <c r="A7" s="8">
        <v>3</v>
      </c>
      <c r="B7" s="9">
        <v>1522</v>
      </c>
      <c r="C7" s="8">
        <v>18</v>
      </c>
      <c r="D7" s="8"/>
      <c r="E7" s="8" t="s">
        <v>68</v>
      </c>
      <c r="F7" s="8" t="s">
        <v>68</v>
      </c>
      <c r="G7" s="8" t="s">
        <v>68</v>
      </c>
      <c r="H7" s="8" t="s">
        <v>68</v>
      </c>
      <c r="I7" s="8" t="s">
        <v>68</v>
      </c>
      <c r="J7" s="8" t="s">
        <v>68</v>
      </c>
      <c r="K7" s="8" t="s">
        <v>68</v>
      </c>
      <c r="L7" s="8" t="s">
        <v>68</v>
      </c>
      <c r="M7" s="8" t="s">
        <v>68</v>
      </c>
      <c r="N7" s="8" t="s">
        <v>68</v>
      </c>
      <c r="O7" s="8" t="s">
        <v>68</v>
      </c>
      <c r="P7" s="8" t="s">
        <v>68</v>
      </c>
      <c r="Q7" s="8" t="s">
        <v>68</v>
      </c>
      <c r="R7" s="8" t="s">
        <v>68</v>
      </c>
      <c r="S7" s="8" t="s">
        <v>68</v>
      </c>
      <c r="T7" s="8" t="s">
        <v>68</v>
      </c>
      <c r="U7" s="8" t="s">
        <v>68</v>
      </c>
      <c r="V7" s="8" t="s">
        <v>68</v>
      </c>
      <c r="W7" s="8" t="s">
        <v>68</v>
      </c>
      <c r="X7" s="8" t="s">
        <v>68</v>
      </c>
      <c r="Y7" s="8" t="s">
        <v>68</v>
      </c>
      <c r="Z7" s="8" t="s">
        <v>68</v>
      </c>
      <c r="AA7" s="8" t="s">
        <v>68</v>
      </c>
      <c r="AB7" s="18" t="s">
        <v>68</v>
      </c>
      <c r="AC7" s="10">
        <f t="shared" si="0"/>
        <v>0</v>
      </c>
    </row>
    <row r="8" spans="1:29">
      <c r="A8" s="8">
        <v>4</v>
      </c>
      <c r="B8" s="8">
        <v>1523</v>
      </c>
      <c r="C8" s="9">
        <v>22</v>
      </c>
      <c r="D8" s="9"/>
      <c r="E8" s="8" t="s">
        <v>68</v>
      </c>
      <c r="F8" s="8">
        <v>3</v>
      </c>
      <c r="G8" s="8" t="s">
        <v>68</v>
      </c>
      <c r="H8" s="8" t="s">
        <v>68</v>
      </c>
      <c r="I8" s="8">
        <v>2</v>
      </c>
      <c r="J8" s="8">
        <v>4</v>
      </c>
      <c r="K8" s="8" t="s">
        <v>68</v>
      </c>
      <c r="L8" s="8">
        <v>5</v>
      </c>
      <c r="M8" s="8" t="s">
        <v>68</v>
      </c>
      <c r="N8" s="8">
        <v>2</v>
      </c>
      <c r="O8" s="8" t="s">
        <v>68</v>
      </c>
      <c r="P8" s="8">
        <v>4</v>
      </c>
      <c r="Q8" s="8">
        <v>1</v>
      </c>
      <c r="R8" s="8">
        <v>3</v>
      </c>
      <c r="S8" s="8" t="s">
        <v>68</v>
      </c>
      <c r="T8" s="8">
        <v>5</v>
      </c>
      <c r="U8" s="8">
        <v>1</v>
      </c>
      <c r="V8" s="8">
        <v>3</v>
      </c>
      <c r="W8" s="8" t="s">
        <v>68</v>
      </c>
      <c r="X8" s="8" t="s">
        <v>68</v>
      </c>
      <c r="Y8" s="8">
        <v>1</v>
      </c>
      <c r="Z8" s="8">
        <v>3</v>
      </c>
      <c r="AA8" s="8" t="s">
        <v>68</v>
      </c>
      <c r="AB8" s="18" t="s">
        <v>68</v>
      </c>
      <c r="AC8" s="10">
        <f t="shared" si="0"/>
        <v>37</v>
      </c>
    </row>
    <row r="9" spans="1:29">
      <c r="A9" s="8">
        <v>5</v>
      </c>
      <c r="B9" s="9">
        <v>1524</v>
      </c>
      <c r="C9" s="8">
        <v>21</v>
      </c>
      <c r="D9" s="8"/>
      <c r="E9" s="8" t="s">
        <v>68</v>
      </c>
      <c r="F9" s="8" t="s">
        <v>68</v>
      </c>
      <c r="G9" s="8" t="s">
        <v>68</v>
      </c>
      <c r="H9" s="8" t="s">
        <v>68</v>
      </c>
      <c r="I9" s="8" t="s">
        <v>68</v>
      </c>
      <c r="J9" s="8" t="s">
        <v>68</v>
      </c>
      <c r="K9" s="8" t="s">
        <v>68</v>
      </c>
      <c r="L9" s="8" t="s">
        <v>68</v>
      </c>
      <c r="M9" s="8" t="s">
        <v>68</v>
      </c>
      <c r="N9" s="8" t="s">
        <v>68</v>
      </c>
      <c r="O9" s="8" t="s">
        <v>68</v>
      </c>
      <c r="P9" s="8" t="s">
        <v>68</v>
      </c>
      <c r="Q9" s="8" t="s">
        <v>68</v>
      </c>
      <c r="R9" s="8" t="s">
        <v>68</v>
      </c>
      <c r="S9" s="8" t="s">
        <v>68</v>
      </c>
      <c r="T9" s="8" t="s">
        <v>68</v>
      </c>
      <c r="U9" s="8" t="s">
        <v>68</v>
      </c>
      <c r="V9" s="8" t="s">
        <v>68</v>
      </c>
      <c r="W9" s="8" t="s">
        <v>68</v>
      </c>
      <c r="X9" s="8" t="s">
        <v>68</v>
      </c>
      <c r="Y9" s="8" t="s">
        <v>68</v>
      </c>
      <c r="Z9" s="8" t="s">
        <v>68</v>
      </c>
      <c r="AA9" s="8" t="s">
        <v>68</v>
      </c>
      <c r="AB9" s="18" t="s">
        <v>68</v>
      </c>
      <c r="AC9" s="10">
        <f t="shared" si="0"/>
        <v>0</v>
      </c>
    </row>
    <row r="10" spans="1:29">
      <c r="A10" s="8">
        <v>6</v>
      </c>
      <c r="B10" s="8">
        <v>1525</v>
      </c>
      <c r="C10" s="8">
        <v>27</v>
      </c>
      <c r="D10" s="8"/>
      <c r="E10" s="8">
        <v>2</v>
      </c>
      <c r="F10" s="8" t="s">
        <v>68</v>
      </c>
      <c r="G10" s="8" t="s">
        <v>68</v>
      </c>
      <c r="H10" s="8" t="s">
        <v>68</v>
      </c>
      <c r="I10" s="8">
        <v>2</v>
      </c>
      <c r="J10" s="8" t="s">
        <v>68</v>
      </c>
      <c r="K10" s="8" t="s">
        <v>68</v>
      </c>
      <c r="L10" s="8" t="s">
        <v>68</v>
      </c>
      <c r="M10" s="8">
        <v>3</v>
      </c>
      <c r="N10" s="8" t="s">
        <v>68</v>
      </c>
      <c r="O10" s="8" t="s">
        <v>68</v>
      </c>
      <c r="P10" s="8" t="s">
        <v>68</v>
      </c>
      <c r="Q10" s="8">
        <v>3</v>
      </c>
      <c r="R10" s="8" t="s">
        <v>68</v>
      </c>
      <c r="S10" s="8" t="s">
        <v>68</v>
      </c>
      <c r="T10" s="8"/>
      <c r="U10" s="8">
        <v>3</v>
      </c>
      <c r="V10" s="8" t="s">
        <v>68</v>
      </c>
      <c r="W10" s="8" t="s">
        <v>68</v>
      </c>
      <c r="X10" s="8">
        <v>3</v>
      </c>
      <c r="Y10" s="8">
        <v>2</v>
      </c>
      <c r="Z10" s="8" t="s">
        <v>68</v>
      </c>
      <c r="AA10" s="8" t="s">
        <v>68</v>
      </c>
      <c r="AB10" s="18">
        <v>3</v>
      </c>
      <c r="AC10" s="10">
        <f t="shared" si="0"/>
        <v>21</v>
      </c>
    </row>
    <row r="11" spans="1:29">
      <c r="A11" s="8">
        <v>7</v>
      </c>
      <c r="B11" s="9">
        <v>1526</v>
      </c>
      <c r="C11" s="9">
        <v>32</v>
      </c>
      <c r="D11" s="9"/>
      <c r="E11" s="8" t="s">
        <v>68</v>
      </c>
      <c r="F11" s="8" t="s">
        <v>68</v>
      </c>
      <c r="G11" s="8" t="s">
        <v>68</v>
      </c>
      <c r="H11" s="8" t="s">
        <v>68</v>
      </c>
      <c r="I11" s="8">
        <v>8</v>
      </c>
      <c r="J11" s="8" t="s">
        <v>68</v>
      </c>
      <c r="K11" s="8" t="s">
        <v>68</v>
      </c>
      <c r="L11" s="8" t="s">
        <v>68</v>
      </c>
      <c r="M11" s="8" t="s">
        <v>68</v>
      </c>
      <c r="N11" s="8" t="s">
        <v>68</v>
      </c>
      <c r="O11" s="8" t="s">
        <v>68</v>
      </c>
      <c r="P11" s="8" t="s">
        <v>68</v>
      </c>
      <c r="Q11" s="8" t="s">
        <v>68</v>
      </c>
      <c r="R11" s="8" t="s">
        <v>68</v>
      </c>
      <c r="S11" s="8" t="s">
        <v>68</v>
      </c>
      <c r="T11" s="8" t="s">
        <v>68</v>
      </c>
      <c r="U11" s="8" t="s">
        <v>68</v>
      </c>
      <c r="V11" s="8" t="s">
        <v>68</v>
      </c>
      <c r="W11" s="8" t="s">
        <v>68</v>
      </c>
      <c r="X11" s="8" t="s">
        <v>68</v>
      </c>
      <c r="Y11" s="8" t="s">
        <v>68</v>
      </c>
      <c r="Z11" s="8" t="s">
        <v>68</v>
      </c>
      <c r="AA11" s="8" t="s">
        <v>68</v>
      </c>
      <c r="AB11" s="18" t="s">
        <v>68</v>
      </c>
      <c r="AC11" s="10">
        <f t="shared" si="0"/>
        <v>8</v>
      </c>
    </row>
    <row r="12" spans="1:29">
      <c r="A12" s="8">
        <v>8</v>
      </c>
      <c r="B12" s="8">
        <v>1527</v>
      </c>
      <c r="C12" s="8">
        <v>4</v>
      </c>
      <c r="D12" s="8"/>
      <c r="E12" s="8" t="s">
        <v>68</v>
      </c>
      <c r="F12" s="8" t="s">
        <v>68</v>
      </c>
      <c r="G12" s="8" t="s">
        <v>68</v>
      </c>
      <c r="H12" s="8" t="s">
        <v>68</v>
      </c>
      <c r="I12" s="8" t="s">
        <v>68</v>
      </c>
      <c r="J12" s="8" t="s">
        <v>68</v>
      </c>
      <c r="K12" s="8" t="s">
        <v>68</v>
      </c>
      <c r="L12" s="8" t="s">
        <v>68</v>
      </c>
      <c r="M12" s="8" t="s">
        <v>68</v>
      </c>
      <c r="N12" s="8" t="s">
        <v>68</v>
      </c>
      <c r="O12" s="8" t="s">
        <v>68</v>
      </c>
      <c r="P12" s="8" t="s">
        <v>68</v>
      </c>
      <c r="Q12" s="8">
        <v>3</v>
      </c>
      <c r="R12" s="8" t="s">
        <v>68</v>
      </c>
      <c r="S12" s="8" t="s">
        <v>68</v>
      </c>
      <c r="T12" s="8" t="s">
        <v>68</v>
      </c>
      <c r="U12" s="8">
        <v>3</v>
      </c>
      <c r="V12" s="8" t="s">
        <v>68</v>
      </c>
      <c r="W12" s="8" t="s">
        <v>68</v>
      </c>
      <c r="X12" s="8" t="s">
        <v>68</v>
      </c>
      <c r="Y12" s="8">
        <v>2</v>
      </c>
      <c r="Z12" s="8" t="s">
        <v>68</v>
      </c>
      <c r="AA12" s="8" t="s">
        <v>68</v>
      </c>
      <c r="AB12" s="18" t="s">
        <v>68</v>
      </c>
      <c r="AC12" s="10">
        <f t="shared" si="0"/>
        <v>8</v>
      </c>
    </row>
    <row r="13" spans="1:29">
      <c r="A13" s="8">
        <v>9</v>
      </c>
      <c r="B13" s="9">
        <v>1528</v>
      </c>
      <c r="C13" s="8">
        <v>6</v>
      </c>
      <c r="D13" s="8"/>
      <c r="E13" s="8">
        <v>2</v>
      </c>
      <c r="F13" s="8">
        <v>3</v>
      </c>
      <c r="G13" s="8" t="s">
        <v>68</v>
      </c>
      <c r="H13" s="8" t="s">
        <v>68</v>
      </c>
      <c r="I13" s="8" t="s">
        <v>68</v>
      </c>
      <c r="J13" s="8">
        <v>3</v>
      </c>
      <c r="K13" s="8" t="s">
        <v>68</v>
      </c>
      <c r="L13" s="8" t="s">
        <v>68</v>
      </c>
      <c r="M13" s="8" t="s">
        <v>68</v>
      </c>
      <c r="N13" s="8" t="s">
        <v>68</v>
      </c>
      <c r="O13" s="8" t="s">
        <v>68</v>
      </c>
      <c r="P13" s="8">
        <v>2</v>
      </c>
      <c r="Q13" s="8" t="s">
        <v>68</v>
      </c>
      <c r="R13" s="8">
        <v>5</v>
      </c>
      <c r="S13" s="8" t="s">
        <v>68</v>
      </c>
      <c r="T13" s="8" t="s">
        <v>68</v>
      </c>
      <c r="U13" s="8" t="s">
        <v>68</v>
      </c>
      <c r="V13" s="8">
        <v>4</v>
      </c>
      <c r="W13" s="8" t="s">
        <v>68</v>
      </c>
      <c r="X13" s="8" t="s">
        <v>68</v>
      </c>
      <c r="Y13" s="8" t="s">
        <v>68</v>
      </c>
      <c r="Z13" s="8">
        <v>2</v>
      </c>
      <c r="AA13" s="8" t="s">
        <v>68</v>
      </c>
      <c r="AB13" s="18" t="s">
        <v>68</v>
      </c>
      <c r="AC13" s="10">
        <f t="shared" si="0"/>
        <v>21</v>
      </c>
    </row>
    <row r="14" spans="1:29">
      <c r="A14" s="8">
        <v>10</v>
      </c>
      <c r="B14" s="8">
        <v>1529</v>
      </c>
      <c r="C14" s="9">
        <v>9</v>
      </c>
      <c r="D14" s="9"/>
      <c r="E14" s="8" t="s">
        <v>68</v>
      </c>
      <c r="F14" s="8" t="s">
        <v>68</v>
      </c>
      <c r="G14" s="8" t="s">
        <v>68</v>
      </c>
      <c r="H14" s="8" t="s">
        <v>68</v>
      </c>
      <c r="I14" s="8">
        <v>3</v>
      </c>
      <c r="J14" s="8" t="s">
        <v>68</v>
      </c>
      <c r="K14" s="8" t="s">
        <v>68</v>
      </c>
      <c r="L14" s="8" t="s">
        <v>68</v>
      </c>
      <c r="M14" s="8" t="s">
        <v>68</v>
      </c>
      <c r="N14" s="8" t="s">
        <v>68</v>
      </c>
      <c r="O14" s="8" t="s">
        <v>68</v>
      </c>
      <c r="P14" s="8" t="s">
        <v>68</v>
      </c>
      <c r="Q14" s="8" t="s">
        <v>68</v>
      </c>
      <c r="R14" s="8" t="s">
        <v>68</v>
      </c>
      <c r="S14" s="8" t="s">
        <v>68</v>
      </c>
      <c r="T14" s="8">
        <v>2</v>
      </c>
      <c r="U14" s="8" t="s">
        <v>68</v>
      </c>
      <c r="V14" s="8" t="s">
        <v>68</v>
      </c>
      <c r="W14" s="8" t="s">
        <v>68</v>
      </c>
      <c r="X14" s="8">
        <v>2</v>
      </c>
      <c r="Y14" s="8" t="s">
        <v>68</v>
      </c>
      <c r="Z14" s="8" t="s">
        <v>68</v>
      </c>
      <c r="AA14" s="8" t="s">
        <v>68</v>
      </c>
      <c r="AB14" s="18">
        <v>2</v>
      </c>
      <c r="AC14" s="10">
        <f t="shared" si="0"/>
        <v>9</v>
      </c>
    </row>
    <row r="15" spans="1:29">
      <c r="A15" s="8">
        <v>11</v>
      </c>
      <c r="B15" s="9">
        <v>1530</v>
      </c>
      <c r="C15" s="8">
        <v>11</v>
      </c>
      <c r="D15" s="8"/>
      <c r="E15" s="8" t="s">
        <v>68</v>
      </c>
      <c r="F15" s="8" t="s">
        <v>68</v>
      </c>
      <c r="G15" s="8" t="s">
        <v>68</v>
      </c>
      <c r="H15" s="8" t="s">
        <v>68</v>
      </c>
      <c r="I15" s="8" t="s">
        <v>68</v>
      </c>
      <c r="J15" s="8" t="s">
        <v>68</v>
      </c>
      <c r="K15" s="8" t="s">
        <v>68</v>
      </c>
      <c r="L15" s="8" t="s">
        <v>68</v>
      </c>
      <c r="M15" s="8" t="s">
        <v>68</v>
      </c>
      <c r="N15" s="8" t="s">
        <v>68</v>
      </c>
      <c r="O15" s="8">
        <v>1</v>
      </c>
      <c r="P15" s="8" t="s">
        <v>68</v>
      </c>
      <c r="Q15" s="8" t="s">
        <v>68</v>
      </c>
      <c r="R15" s="8" t="s">
        <v>68</v>
      </c>
      <c r="S15" s="8">
        <v>1</v>
      </c>
      <c r="T15" s="8" t="s">
        <v>68</v>
      </c>
      <c r="U15" s="8" t="s">
        <v>68</v>
      </c>
      <c r="V15" s="8" t="s">
        <v>68</v>
      </c>
      <c r="W15" s="8">
        <v>1</v>
      </c>
      <c r="X15" s="8" t="s">
        <v>68</v>
      </c>
      <c r="Y15" s="8" t="s">
        <v>68</v>
      </c>
      <c r="Z15" s="8" t="s">
        <v>68</v>
      </c>
      <c r="AA15" s="8">
        <v>1</v>
      </c>
      <c r="AB15" s="18" t="s">
        <v>68</v>
      </c>
      <c r="AC15" s="10">
        <f t="shared" si="0"/>
        <v>4</v>
      </c>
    </row>
    <row r="16" spans="1:29">
      <c r="A16" s="8">
        <v>12</v>
      </c>
      <c r="B16" s="8">
        <v>1531</v>
      </c>
      <c r="C16" s="8">
        <v>19</v>
      </c>
      <c r="D16" s="8"/>
      <c r="E16" s="8">
        <v>3</v>
      </c>
      <c r="F16" s="8" t="s">
        <v>68</v>
      </c>
      <c r="G16" s="8" t="s">
        <v>68</v>
      </c>
      <c r="H16" s="8">
        <v>2</v>
      </c>
      <c r="I16" s="8">
        <v>3</v>
      </c>
      <c r="J16" s="8" t="s">
        <v>68</v>
      </c>
      <c r="K16" s="8">
        <v>4</v>
      </c>
      <c r="L16" s="8">
        <v>2</v>
      </c>
      <c r="M16" s="8">
        <v>4</v>
      </c>
      <c r="N16" s="8" t="s">
        <v>68</v>
      </c>
      <c r="O16" s="8" t="s">
        <v>68</v>
      </c>
      <c r="P16" s="8">
        <v>3</v>
      </c>
      <c r="Q16" s="8">
        <v>3</v>
      </c>
      <c r="R16" s="8" t="s">
        <v>68</v>
      </c>
      <c r="S16" s="8" t="s">
        <v>68</v>
      </c>
      <c r="T16" s="8">
        <v>2</v>
      </c>
      <c r="U16" s="8">
        <v>3</v>
      </c>
      <c r="V16" s="8" t="s">
        <v>68</v>
      </c>
      <c r="W16" s="8" t="s">
        <v>68</v>
      </c>
      <c r="X16" s="8">
        <v>2</v>
      </c>
      <c r="Y16" s="8">
        <v>2</v>
      </c>
      <c r="Z16" s="8" t="s">
        <v>68</v>
      </c>
      <c r="AA16" s="8">
        <v>3</v>
      </c>
      <c r="AB16" s="18">
        <v>4</v>
      </c>
      <c r="AC16" s="10">
        <f t="shared" si="0"/>
        <v>40</v>
      </c>
    </row>
    <row r="17" spans="1:29">
      <c r="A17" s="8">
        <v>13</v>
      </c>
      <c r="B17" s="9">
        <v>1532</v>
      </c>
      <c r="C17" s="9">
        <v>23</v>
      </c>
      <c r="D17" s="9"/>
      <c r="E17" s="8" t="s">
        <v>68</v>
      </c>
      <c r="F17" s="8" t="s">
        <v>68</v>
      </c>
      <c r="G17" s="8" t="s">
        <v>68</v>
      </c>
      <c r="H17" s="8" t="s">
        <v>68</v>
      </c>
      <c r="I17" s="8">
        <v>3</v>
      </c>
      <c r="J17" s="8" t="s">
        <v>68</v>
      </c>
      <c r="K17" s="8" t="s">
        <v>68</v>
      </c>
      <c r="L17" s="8" t="s">
        <v>68</v>
      </c>
      <c r="M17" s="8" t="s">
        <v>68</v>
      </c>
      <c r="N17" s="8" t="s">
        <v>68</v>
      </c>
      <c r="O17" s="8" t="s">
        <v>68</v>
      </c>
      <c r="P17" s="8" t="s">
        <v>68</v>
      </c>
      <c r="Q17" s="8" t="s">
        <v>68</v>
      </c>
      <c r="R17" s="8" t="s">
        <v>68</v>
      </c>
      <c r="S17" s="8" t="s">
        <v>68</v>
      </c>
      <c r="T17" s="8">
        <v>3</v>
      </c>
      <c r="U17" s="8" t="s">
        <v>68</v>
      </c>
      <c r="V17" s="8" t="s">
        <v>68</v>
      </c>
      <c r="W17" s="8" t="s">
        <v>68</v>
      </c>
      <c r="X17" s="8">
        <v>3</v>
      </c>
      <c r="Y17" s="8" t="s">
        <v>68</v>
      </c>
      <c r="Z17" s="8" t="s">
        <v>68</v>
      </c>
      <c r="AA17" s="8" t="s">
        <v>68</v>
      </c>
      <c r="AB17" s="18">
        <v>3</v>
      </c>
      <c r="AC17" s="10">
        <f t="shared" si="0"/>
        <v>12</v>
      </c>
    </row>
    <row r="18" spans="1:29">
      <c r="A18" s="8">
        <v>14</v>
      </c>
      <c r="B18" s="8">
        <v>1533</v>
      </c>
      <c r="C18" s="8">
        <v>24</v>
      </c>
      <c r="D18" s="8"/>
      <c r="E18" s="8" t="s">
        <v>68</v>
      </c>
      <c r="F18" s="8">
        <v>4</v>
      </c>
      <c r="G18" s="8" t="s">
        <v>68</v>
      </c>
      <c r="H18" s="8">
        <v>3</v>
      </c>
      <c r="I18" s="8">
        <v>4</v>
      </c>
      <c r="J18" s="8" t="s">
        <v>68</v>
      </c>
      <c r="K18" s="8" t="s">
        <v>68</v>
      </c>
      <c r="L18" s="8" t="s">
        <v>68</v>
      </c>
      <c r="M18" s="8" t="s">
        <v>68</v>
      </c>
      <c r="N18" s="8">
        <v>5</v>
      </c>
      <c r="O18" s="8" t="s">
        <v>68</v>
      </c>
      <c r="P18" s="8" t="s">
        <v>68</v>
      </c>
      <c r="Q18" s="8" t="s">
        <v>68</v>
      </c>
      <c r="R18" s="8">
        <v>3</v>
      </c>
      <c r="S18" s="8" t="s">
        <v>68</v>
      </c>
      <c r="T18" s="8" t="s">
        <v>68</v>
      </c>
      <c r="U18" s="8" t="s">
        <v>68</v>
      </c>
      <c r="V18" s="8">
        <v>4</v>
      </c>
      <c r="W18" s="8" t="s">
        <v>68</v>
      </c>
      <c r="X18" s="8" t="s">
        <v>68</v>
      </c>
      <c r="Y18" s="8" t="s">
        <v>68</v>
      </c>
      <c r="Z18" s="8">
        <v>3</v>
      </c>
      <c r="AA18" s="8" t="s">
        <v>68</v>
      </c>
      <c r="AB18" s="18" t="s">
        <v>68</v>
      </c>
      <c r="AC18" s="10">
        <f t="shared" si="0"/>
        <v>26</v>
      </c>
    </row>
    <row r="19" spans="1:29">
      <c r="A19" s="8">
        <v>15</v>
      </c>
      <c r="B19" s="9">
        <v>1534</v>
      </c>
      <c r="C19" s="8">
        <v>26</v>
      </c>
      <c r="D19" s="8"/>
      <c r="E19" s="8">
        <v>4</v>
      </c>
      <c r="F19" s="8" t="s">
        <v>68</v>
      </c>
      <c r="G19" s="8" t="s">
        <v>68</v>
      </c>
      <c r="H19" s="8">
        <v>2</v>
      </c>
      <c r="I19" s="8">
        <v>4</v>
      </c>
      <c r="J19" s="8" t="s">
        <v>68</v>
      </c>
      <c r="K19" s="8" t="s">
        <v>68</v>
      </c>
      <c r="L19" s="8">
        <v>3</v>
      </c>
      <c r="M19" s="8">
        <v>3</v>
      </c>
      <c r="N19" s="8" t="s">
        <v>68</v>
      </c>
      <c r="O19" s="8" t="s">
        <v>68</v>
      </c>
      <c r="P19" s="8">
        <v>2</v>
      </c>
      <c r="Q19" s="8">
        <v>3</v>
      </c>
      <c r="R19" s="8" t="s">
        <v>68</v>
      </c>
      <c r="S19" s="8" t="s">
        <v>68</v>
      </c>
      <c r="T19" s="8">
        <v>1</v>
      </c>
      <c r="U19" s="8">
        <v>3</v>
      </c>
      <c r="V19" s="8" t="s">
        <v>68</v>
      </c>
      <c r="W19" s="8" t="s">
        <v>68</v>
      </c>
      <c r="X19" s="8">
        <v>2</v>
      </c>
      <c r="Y19" s="8">
        <v>4</v>
      </c>
      <c r="Z19" s="8" t="s">
        <v>68</v>
      </c>
      <c r="AA19" s="8">
        <v>3</v>
      </c>
      <c r="AB19" s="18">
        <v>2</v>
      </c>
      <c r="AC19" s="10">
        <f t="shared" si="0"/>
        <v>36</v>
      </c>
    </row>
    <row r="20" spans="1:29">
      <c r="A20" s="8">
        <v>16</v>
      </c>
      <c r="B20" s="8">
        <v>1535</v>
      </c>
      <c r="C20" s="9">
        <v>5</v>
      </c>
      <c r="D20" s="9"/>
      <c r="E20" s="8" t="s">
        <v>68</v>
      </c>
      <c r="F20" s="8" t="s">
        <v>68</v>
      </c>
      <c r="G20" s="8" t="s">
        <v>68</v>
      </c>
      <c r="H20" s="8" t="s">
        <v>68</v>
      </c>
      <c r="I20" s="8" t="s">
        <v>68</v>
      </c>
      <c r="J20" s="8" t="s">
        <v>68</v>
      </c>
      <c r="K20" s="8">
        <v>5</v>
      </c>
      <c r="L20" s="8" t="s">
        <v>68</v>
      </c>
      <c r="M20" s="8" t="s">
        <v>68</v>
      </c>
      <c r="N20" s="8" t="s">
        <v>68</v>
      </c>
      <c r="O20" s="8" t="s">
        <v>68</v>
      </c>
      <c r="P20" s="8" t="s">
        <v>68</v>
      </c>
      <c r="Q20" s="8" t="s">
        <v>68</v>
      </c>
      <c r="R20" s="8" t="s">
        <v>68</v>
      </c>
      <c r="S20" s="8" t="s">
        <v>68</v>
      </c>
      <c r="T20" s="8" t="s">
        <v>68</v>
      </c>
      <c r="U20" s="8" t="s">
        <v>68</v>
      </c>
      <c r="V20" s="8" t="s">
        <v>68</v>
      </c>
      <c r="W20" s="8" t="s">
        <v>68</v>
      </c>
      <c r="X20" s="8" t="s">
        <v>68</v>
      </c>
      <c r="Y20" s="8" t="s">
        <v>68</v>
      </c>
      <c r="Z20" s="8" t="s">
        <v>68</v>
      </c>
      <c r="AA20" s="8" t="s">
        <v>68</v>
      </c>
      <c r="AB20" s="18" t="s">
        <v>68</v>
      </c>
      <c r="AC20" s="10">
        <f t="shared" si="0"/>
        <v>5</v>
      </c>
    </row>
    <row r="21" spans="1:29">
      <c r="A21" s="8">
        <v>17</v>
      </c>
      <c r="B21" s="9">
        <v>1536</v>
      </c>
      <c r="C21" s="8">
        <v>2</v>
      </c>
      <c r="D21" s="8"/>
      <c r="E21" s="8" t="s">
        <v>68</v>
      </c>
      <c r="F21" s="8" t="s">
        <v>68</v>
      </c>
      <c r="G21" s="8" t="s">
        <v>68</v>
      </c>
      <c r="H21" s="8" t="s">
        <v>68</v>
      </c>
      <c r="I21" s="8" t="s">
        <v>68</v>
      </c>
      <c r="J21" s="8" t="s">
        <v>68</v>
      </c>
      <c r="K21" s="8" t="s">
        <v>68</v>
      </c>
      <c r="L21" s="8" t="s">
        <v>68</v>
      </c>
      <c r="M21" s="8" t="s">
        <v>68</v>
      </c>
      <c r="N21" s="8" t="s">
        <v>68</v>
      </c>
      <c r="O21" s="8" t="s">
        <v>68</v>
      </c>
      <c r="P21" s="8" t="s">
        <v>68</v>
      </c>
      <c r="Q21" s="8" t="s">
        <v>68</v>
      </c>
      <c r="R21" s="8" t="s">
        <v>68</v>
      </c>
      <c r="S21" s="8" t="s">
        <v>68</v>
      </c>
      <c r="T21" s="8">
        <v>3</v>
      </c>
      <c r="U21" s="8" t="s">
        <v>68</v>
      </c>
      <c r="V21" s="8" t="s">
        <v>68</v>
      </c>
      <c r="W21" s="8" t="s">
        <v>68</v>
      </c>
      <c r="X21" s="8">
        <v>1</v>
      </c>
      <c r="Y21" s="8" t="s">
        <v>68</v>
      </c>
      <c r="Z21" s="8" t="s">
        <v>68</v>
      </c>
      <c r="AA21" s="8" t="s">
        <v>68</v>
      </c>
      <c r="AB21" s="18">
        <v>2</v>
      </c>
      <c r="AC21" s="10">
        <f t="shared" si="0"/>
        <v>6</v>
      </c>
    </row>
    <row r="22" spans="1:29">
      <c r="A22" s="8">
        <v>18</v>
      </c>
      <c r="B22" s="8">
        <v>1537</v>
      </c>
      <c r="C22" s="8">
        <v>31</v>
      </c>
      <c r="D22" s="8"/>
      <c r="E22" s="8" t="s">
        <v>68</v>
      </c>
      <c r="F22" s="8" t="s">
        <v>68</v>
      </c>
      <c r="G22" s="8" t="s">
        <v>68</v>
      </c>
      <c r="H22" s="8" t="s">
        <v>68</v>
      </c>
      <c r="I22" s="8" t="s">
        <v>68</v>
      </c>
      <c r="J22" s="8" t="s">
        <v>68</v>
      </c>
      <c r="K22" s="8" t="s">
        <v>68</v>
      </c>
      <c r="L22" s="8" t="s">
        <v>68</v>
      </c>
      <c r="M22" s="8" t="s">
        <v>68</v>
      </c>
      <c r="N22" s="8" t="s">
        <v>68</v>
      </c>
      <c r="O22" s="8" t="s">
        <v>68</v>
      </c>
      <c r="P22" s="8" t="s">
        <v>68</v>
      </c>
      <c r="Q22" s="8" t="s">
        <v>68</v>
      </c>
      <c r="R22" s="8" t="s">
        <v>68</v>
      </c>
      <c r="S22" s="8" t="s">
        <v>68</v>
      </c>
      <c r="T22" s="8" t="s">
        <v>68</v>
      </c>
      <c r="U22" s="8" t="s">
        <v>68</v>
      </c>
      <c r="V22" s="8" t="s">
        <v>68</v>
      </c>
      <c r="W22" s="8" t="s">
        <v>68</v>
      </c>
      <c r="X22" s="8" t="s">
        <v>68</v>
      </c>
      <c r="Y22" s="8" t="s">
        <v>68</v>
      </c>
      <c r="Z22" s="8" t="s">
        <v>68</v>
      </c>
      <c r="AA22" s="8" t="s">
        <v>68</v>
      </c>
      <c r="AB22" s="18" t="s">
        <v>68</v>
      </c>
      <c r="AC22" s="10">
        <f t="shared" si="0"/>
        <v>0</v>
      </c>
    </row>
    <row r="23" spans="1:29">
      <c r="AC23" s="10">
        <f>SUM(AC5:AC22)</f>
        <v>259</v>
      </c>
    </row>
    <row r="24" spans="1:29">
      <c r="D24" s="10" t="s">
        <v>69</v>
      </c>
      <c r="E24" s="123">
        <f>252*18</f>
        <v>4536</v>
      </c>
      <c r="F24" s="123"/>
      <c r="G24" s="123"/>
      <c r="H24" s="123"/>
    </row>
    <row r="25" spans="1:29">
      <c r="D25" s="10" t="s">
        <v>70</v>
      </c>
      <c r="E25" s="123">
        <f>AC23</f>
        <v>259</v>
      </c>
      <c r="F25" s="123"/>
      <c r="G25" s="123"/>
      <c r="H25" s="123"/>
    </row>
    <row r="26" spans="1:29">
      <c r="D26" s="10" t="s">
        <v>71</v>
      </c>
      <c r="E26" s="124">
        <f>E25/E24</f>
        <v>5.7098765432098797E-2</v>
      </c>
      <c r="F26" s="123"/>
      <c r="G26" s="123"/>
      <c r="H26" s="123"/>
    </row>
  </sheetData>
  <mergeCells count="10">
    <mergeCell ref="A4:D4"/>
    <mergeCell ref="E24:H24"/>
    <mergeCell ref="E25:H25"/>
    <mergeCell ref="E26:H26"/>
    <mergeCell ref="A1:AC1"/>
    <mergeCell ref="A2:C2"/>
    <mergeCell ref="AA2:AB2"/>
    <mergeCell ref="E3:H3"/>
    <mergeCell ref="I3:L3"/>
    <mergeCell ref="M3:P3"/>
  </mergeCells>
  <pageMargins left="0.75" right="0.75" top="1" bottom="1" header="0.5" footer="0.5"/>
  <pageSetup scale="9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Batching </vt:lpstr>
      <vt:lpstr>2.Ferry Cart </vt:lpstr>
      <vt:lpstr>3.Tilting Crane</vt:lpstr>
      <vt:lpstr>4.Cutting Report</vt:lpstr>
      <vt:lpstr>5.Autoclave</vt:lpstr>
      <vt:lpstr>6.Segregation Report</vt:lpstr>
      <vt:lpstr>Autoclave_Old</vt:lpstr>
      <vt:lpstr>Segregation Report_Old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Manish Sharma</cp:lastModifiedBy>
  <dcterms:created xsi:type="dcterms:W3CDTF">2025-03-28T09:45:00Z</dcterms:created>
  <dcterms:modified xsi:type="dcterms:W3CDTF">2025-04-09T05:56:23Z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5E40E13BACF349E59C89E86FF5124262_12</vt:lpwstr>
  </property>
  <property fmtid="{D5CDD505-2E9C-101B-9397-08002B2CF9AE}" pid="3" name="KSOProductBuildVer">
    <vt:lpwstr>1033-12.2.0.20326</vt:lpwstr>
  </property>
</Properties>
</file>