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RRHH\OCTUBRE\"/>
    </mc:Choice>
  </mc:AlternateContent>
  <bookViews>
    <workbookView xWindow="0" yWindow="0" windowWidth="12525" windowHeight="9000" tabRatio="929" activeTab="1"/>
  </bookViews>
  <sheets>
    <sheet name="DTA EJECUCION 2021" sheetId="1" r:id="rId1"/>
    <sheet name="ACTIVOS" sheetId="2" r:id="rId2"/>
    <sheet name="CAS RO" sheetId="25" r:id="rId3"/>
    <sheet name="CAS RDR" sheetId="10" r:id="rId4"/>
  </sheets>
  <definedNames>
    <definedName name="_xlcn.WorksheetConnection_EJECUCIONDELGASTOPRESUPUESTOAÑO2021.xlsxINGRESOS1" hidden="1">INGRESOS</definedName>
    <definedName name="_xlcn.WorksheetConnection_EJECUCIONDELGASTOPRESUPUESTOAÑO2021.xlsxTabla11" hidden="1">Tabla1[]</definedName>
  </definedNames>
  <calcPr calcId="152511"/>
  <pivotCaches>
    <pivotCache cacheId="0" r:id="rId5"/>
  </pivotCaches>
  <extLst>
    <ext xmlns:x15="http://schemas.microsoft.com/office/spreadsheetml/2010/11/main" uri="{FCE2AD5D-F65C-4FA6-A056-5C36A1767C68}">
      <x15:dataModel>
        <x15:modelTables>
          <x15:modelTable id="Tabla1" name="Tabla1" connection="WorksheetConnection_EJECUCION DEL GASTO PRESUPUESTO AÑO 2021.xlsx!Tabla1"/>
          <x15:modelTable id="INGRESOS" name="INGRESOS" connection="WorksheetConnection_EJECUCION DEL GASTO PRESUPUESTO AÑO 2021.xlsx!INGRESO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107" i="2" l="1"/>
  <c r="AB106" i="2"/>
  <c r="BL125" i="1" l="1"/>
  <c r="BL109" i="1"/>
  <c r="BL54" i="1"/>
  <c r="BL124" i="1"/>
  <c r="BL108" i="1"/>
  <c r="BL53" i="1"/>
  <c r="BL123" i="1"/>
  <c r="BL107" i="1"/>
  <c r="BL52" i="1"/>
  <c r="BL117" i="1"/>
  <c r="BL101" i="1"/>
  <c r="BL12" i="1"/>
  <c r="BL116" i="1"/>
  <c r="BL100" i="1"/>
  <c r="BL49" i="1"/>
  <c r="BL115" i="1"/>
  <c r="BL99" i="1"/>
  <c r="BL48" i="1"/>
  <c r="BL114" i="1"/>
  <c r="BL98" i="1"/>
  <c r="BL47" i="1"/>
  <c r="BK6" i="1" l="1"/>
  <c r="BK2" i="1"/>
  <c r="BK3" i="1"/>
  <c r="BK210" i="1" l="1"/>
  <c r="U236" i="2"/>
  <c r="Q240" i="2"/>
  <c r="BK18" i="1"/>
  <c r="BK60" i="1"/>
  <c r="BK54" i="1"/>
  <c r="BK42" i="1"/>
  <c r="BK28" i="1"/>
  <c r="BK17" i="1"/>
  <c r="BK36" i="1"/>
  <c r="BK32" i="1"/>
  <c r="BK33" i="1"/>
  <c r="BK45" i="1" l="1"/>
  <c r="BK7" i="1"/>
  <c r="W236" i="2"/>
  <c r="BL76" i="1"/>
  <c r="BL63" i="1"/>
  <c r="BL31" i="1"/>
  <c r="BK31" i="1"/>
  <c r="BL44" i="1" l="1"/>
  <c r="BL43" i="1"/>
  <c r="BL42" i="1"/>
  <c r="BL41" i="1"/>
  <c r="BL40" i="1"/>
  <c r="BL39" i="1"/>
  <c r="BL37" i="1"/>
  <c r="BL36" i="1"/>
  <c r="BL35" i="1"/>
  <c r="BL34" i="1"/>
  <c r="BL33" i="1"/>
  <c r="BL32" i="1"/>
  <c r="CK125" i="1" l="1"/>
  <c r="CL125" i="1"/>
  <c r="CM125" i="1" s="1"/>
  <c r="BJ213" i="1" l="1"/>
  <c r="BJ209" i="1"/>
  <c r="CK595" i="1" l="1"/>
  <c r="CL595" i="1"/>
  <c r="CM595" i="1" s="1"/>
  <c r="CN595" i="1" s="1"/>
  <c r="CO595" i="1"/>
  <c r="CP595" i="1" s="1"/>
  <c r="CS595" i="1" s="1"/>
  <c r="CK594" i="1" l="1"/>
  <c r="CL594" i="1"/>
  <c r="CM594" i="1" s="1"/>
  <c r="CN594" i="1" s="1"/>
  <c r="CO594" i="1"/>
  <c r="CP594" i="1" s="1"/>
  <c r="CS594" i="1" s="1"/>
  <c r="CK590" i="1" l="1"/>
  <c r="CK591" i="1"/>
  <c r="CK592" i="1"/>
  <c r="CK593" i="1"/>
  <c r="CL590" i="1"/>
  <c r="CM590" i="1" s="1"/>
  <c r="CN590" i="1" s="1"/>
  <c r="CL591" i="1"/>
  <c r="CM591" i="1" s="1"/>
  <c r="CN591" i="1" s="1"/>
  <c r="CL592" i="1"/>
  <c r="CM592" i="1" s="1"/>
  <c r="CN592" i="1" s="1"/>
  <c r="CL593" i="1"/>
  <c r="CM593" i="1" s="1"/>
  <c r="CN593" i="1" s="1"/>
  <c r="CO590" i="1"/>
  <c r="CP590" i="1" s="1"/>
  <c r="CS590" i="1" s="1"/>
  <c r="CO591" i="1"/>
  <c r="CP591" i="1" s="1"/>
  <c r="CS591" i="1" s="1"/>
  <c r="CO592" i="1"/>
  <c r="CP592" i="1" s="1"/>
  <c r="CS592" i="1" s="1"/>
  <c r="CO593" i="1"/>
  <c r="CP593" i="1" s="1"/>
  <c r="CS593" i="1" s="1"/>
  <c r="CK589" i="1" l="1"/>
  <c r="CL589" i="1"/>
  <c r="CM589" i="1" s="1"/>
  <c r="CN589" i="1" s="1"/>
  <c r="CO589" i="1"/>
  <c r="CP589" i="1" s="1"/>
  <c r="CS589" i="1" s="1"/>
  <c r="CK579" i="1" l="1"/>
  <c r="CK580" i="1"/>
  <c r="CK581" i="1"/>
  <c r="CK582" i="1"/>
  <c r="CK583" i="1"/>
  <c r="CK584" i="1"/>
  <c r="CK585" i="1"/>
  <c r="CK586" i="1"/>
  <c r="CK587" i="1"/>
  <c r="CK588" i="1"/>
  <c r="CL579" i="1"/>
  <c r="CM579" i="1" s="1"/>
  <c r="CN579" i="1" s="1"/>
  <c r="CL580" i="1"/>
  <c r="CM580" i="1" s="1"/>
  <c r="CN580" i="1" s="1"/>
  <c r="CL581" i="1"/>
  <c r="CM581" i="1" s="1"/>
  <c r="CN581" i="1" s="1"/>
  <c r="CL582" i="1"/>
  <c r="CM582" i="1" s="1"/>
  <c r="CN582" i="1" s="1"/>
  <c r="CL583" i="1"/>
  <c r="CM583" i="1" s="1"/>
  <c r="CN583" i="1" s="1"/>
  <c r="CL584" i="1"/>
  <c r="CM584" i="1" s="1"/>
  <c r="CN584" i="1" s="1"/>
  <c r="CL585" i="1"/>
  <c r="CM585" i="1" s="1"/>
  <c r="CN585" i="1" s="1"/>
  <c r="CL586" i="1"/>
  <c r="CM586" i="1" s="1"/>
  <c r="CN586" i="1" s="1"/>
  <c r="CL587" i="1"/>
  <c r="CM587" i="1" s="1"/>
  <c r="CN587" i="1" s="1"/>
  <c r="CL588" i="1"/>
  <c r="CM588" i="1" s="1"/>
  <c r="CN588" i="1" s="1"/>
  <c r="CO579" i="1"/>
  <c r="CP579" i="1" s="1"/>
  <c r="CS579" i="1" s="1"/>
  <c r="CO580" i="1"/>
  <c r="CP580" i="1" s="1"/>
  <c r="CS580" i="1" s="1"/>
  <c r="CO581" i="1"/>
  <c r="CP581" i="1" s="1"/>
  <c r="CS581" i="1" s="1"/>
  <c r="CO582" i="1"/>
  <c r="CP582" i="1" s="1"/>
  <c r="CS582" i="1" s="1"/>
  <c r="CO583" i="1"/>
  <c r="CP583" i="1" s="1"/>
  <c r="CS583" i="1" s="1"/>
  <c r="CO584" i="1"/>
  <c r="CP584" i="1" s="1"/>
  <c r="CS584" i="1" s="1"/>
  <c r="CO585" i="1"/>
  <c r="CP585" i="1" s="1"/>
  <c r="CS585" i="1" s="1"/>
  <c r="CO586" i="1"/>
  <c r="CP586" i="1" s="1"/>
  <c r="CS586" i="1" s="1"/>
  <c r="CO587" i="1"/>
  <c r="CP587" i="1" s="1"/>
  <c r="CS587" i="1" s="1"/>
  <c r="CO588" i="1"/>
  <c r="CP588" i="1" s="1"/>
  <c r="CS588" i="1" s="1"/>
  <c r="CK577" i="1" l="1"/>
  <c r="CK578" i="1"/>
  <c r="CL577" i="1"/>
  <c r="CM577" i="1" s="1"/>
  <c r="CN577" i="1" s="1"/>
  <c r="CL578" i="1"/>
  <c r="CM578" i="1" s="1"/>
  <c r="CN578" i="1" s="1"/>
  <c r="CO577" i="1"/>
  <c r="CP577" i="1" s="1"/>
  <c r="CS577" i="1" s="1"/>
  <c r="CO578" i="1"/>
  <c r="CP578" i="1" s="1"/>
  <c r="CS578" i="1" s="1"/>
  <c r="CK574" i="1" l="1"/>
  <c r="CK575" i="1"/>
  <c r="CK576" i="1"/>
  <c r="CL574" i="1"/>
  <c r="CM574" i="1" s="1"/>
  <c r="CN574" i="1" s="1"/>
  <c r="CL575" i="1"/>
  <c r="CM575" i="1" s="1"/>
  <c r="CN575" i="1" s="1"/>
  <c r="CL576" i="1"/>
  <c r="CM576" i="1" s="1"/>
  <c r="CN576" i="1" s="1"/>
  <c r="CO574" i="1"/>
  <c r="CP574" i="1" s="1"/>
  <c r="CS574" i="1" s="1"/>
  <c r="CO575" i="1"/>
  <c r="CP575" i="1" s="1"/>
  <c r="CS575" i="1" s="1"/>
  <c r="CO576" i="1"/>
  <c r="CP576" i="1" s="1"/>
  <c r="CS576" i="1" s="1"/>
  <c r="CK573" i="1" l="1"/>
  <c r="CL573" i="1"/>
  <c r="CM573" i="1" s="1"/>
  <c r="CN573" i="1" s="1"/>
  <c r="CO573" i="1"/>
  <c r="CP573" i="1" s="1"/>
  <c r="CS573" i="1" s="1"/>
  <c r="CK570" i="1" l="1"/>
  <c r="CK571" i="1"/>
  <c r="CK572" i="1"/>
  <c r="CL570" i="1"/>
  <c r="CM570" i="1" s="1"/>
  <c r="CN570" i="1" s="1"/>
  <c r="CL571" i="1"/>
  <c r="CM571" i="1" s="1"/>
  <c r="CN571" i="1" s="1"/>
  <c r="CL572" i="1"/>
  <c r="CM572" i="1" s="1"/>
  <c r="CN572" i="1" s="1"/>
  <c r="CO570" i="1"/>
  <c r="CP570" i="1" s="1"/>
  <c r="CS570" i="1" s="1"/>
  <c r="CO571" i="1"/>
  <c r="CP571" i="1" s="1"/>
  <c r="CS571" i="1" s="1"/>
  <c r="CO572" i="1"/>
  <c r="CP572" i="1" s="1"/>
  <c r="CS572" i="1" s="1"/>
  <c r="CK569" i="1" l="1"/>
  <c r="CL569" i="1"/>
  <c r="CM569" i="1" s="1"/>
  <c r="CN569" i="1" s="1"/>
  <c r="CO569" i="1"/>
  <c r="CP569" i="1" s="1"/>
  <c r="CS569" i="1" s="1"/>
  <c r="CK568" i="1" l="1"/>
  <c r="CL568" i="1"/>
  <c r="CM568" i="1" s="1"/>
  <c r="CN568" i="1" s="1"/>
  <c r="CO568" i="1"/>
  <c r="CP568" i="1" s="1"/>
  <c r="CS568" i="1" s="1"/>
  <c r="CK567" i="1" l="1"/>
  <c r="CL567" i="1"/>
  <c r="CM567" i="1" s="1"/>
  <c r="CN567" i="1" s="1"/>
  <c r="CO567" i="1"/>
  <c r="CP567" i="1" s="1"/>
  <c r="CS567" i="1" s="1"/>
  <c r="CK564" i="1" l="1"/>
  <c r="CK565" i="1"/>
  <c r="CK566" i="1"/>
  <c r="CL564" i="1"/>
  <c r="CM564" i="1" s="1"/>
  <c r="CN564" i="1" s="1"/>
  <c r="CL565" i="1"/>
  <c r="CM565" i="1" s="1"/>
  <c r="CN565" i="1" s="1"/>
  <c r="CL566" i="1"/>
  <c r="CM566" i="1" s="1"/>
  <c r="CN566" i="1" s="1"/>
  <c r="CO564" i="1"/>
  <c r="CP564" i="1" s="1"/>
  <c r="CS564" i="1" s="1"/>
  <c r="CO565" i="1"/>
  <c r="CP565" i="1" s="1"/>
  <c r="CS565" i="1" s="1"/>
  <c r="CO566" i="1"/>
  <c r="CP566" i="1" s="1"/>
  <c r="CS566" i="1" s="1"/>
  <c r="CK546" i="1" l="1"/>
  <c r="CK547" i="1"/>
  <c r="CK548" i="1"/>
  <c r="CK549" i="1"/>
  <c r="CK550" i="1"/>
  <c r="CK551" i="1"/>
  <c r="CK552" i="1"/>
  <c r="CK553" i="1"/>
  <c r="CK554" i="1"/>
  <c r="CK555" i="1"/>
  <c r="CK556" i="1"/>
  <c r="CK557" i="1"/>
  <c r="CK558" i="1"/>
  <c r="CK559" i="1"/>
  <c r="CK560" i="1"/>
  <c r="CK561" i="1"/>
  <c r="CK562" i="1"/>
  <c r="CK563" i="1"/>
  <c r="CL546" i="1"/>
  <c r="CM546" i="1" s="1"/>
  <c r="CN546" i="1" s="1"/>
  <c r="CL547" i="1"/>
  <c r="CM547" i="1" s="1"/>
  <c r="CN547" i="1" s="1"/>
  <c r="CL548" i="1"/>
  <c r="CM548" i="1" s="1"/>
  <c r="CN548" i="1" s="1"/>
  <c r="CL549" i="1"/>
  <c r="CM549" i="1" s="1"/>
  <c r="CN549" i="1" s="1"/>
  <c r="CL550" i="1"/>
  <c r="CM550" i="1" s="1"/>
  <c r="CN550" i="1" s="1"/>
  <c r="CL551" i="1"/>
  <c r="CM551" i="1" s="1"/>
  <c r="CN551" i="1" s="1"/>
  <c r="CL552" i="1"/>
  <c r="CL553" i="1"/>
  <c r="CM553" i="1" s="1"/>
  <c r="CN553" i="1" s="1"/>
  <c r="CL554" i="1"/>
  <c r="CM554" i="1" s="1"/>
  <c r="CN554" i="1" s="1"/>
  <c r="CL555" i="1"/>
  <c r="CM555" i="1" s="1"/>
  <c r="CN555" i="1" s="1"/>
  <c r="CL556" i="1"/>
  <c r="CM556" i="1" s="1"/>
  <c r="CN556" i="1" s="1"/>
  <c r="CL557" i="1"/>
  <c r="CM557" i="1" s="1"/>
  <c r="CN557" i="1" s="1"/>
  <c r="CL558" i="1"/>
  <c r="CM558" i="1" s="1"/>
  <c r="CN558" i="1" s="1"/>
  <c r="CL559" i="1"/>
  <c r="CM559" i="1" s="1"/>
  <c r="CN559" i="1" s="1"/>
  <c r="CL560" i="1"/>
  <c r="CM560" i="1" s="1"/>
  <c r="CN560" i="1" s="1"/>
  <c r="CL561" i="1"/>
  <c r="CM561" i="1" s="1"/>
  <c r="CN561" i="1" s="1"/>
  <c r="CL562" i="1"/>
  <c r="CM562" i="1" s="1"/>
  <c r="CN562" i="1" s="1"/>
  <c r="CL563" i="1"/>
  <c r="CM563" i="1" s="1"/>
  <c r="CN563" i="1" s="1"/>
  <c r="CM552" i="1"/>
  <c r="CN552" i="1" s="1"/>
  <c r="CO546" i="1"/>
  <c r="CP546" i="1" s="1"/>
  <c r="CS546" i="1" s="1"/>
  <c r="CO547" i="1"/>
  <c r="CP547" i="1" s="1"/>
  <c r="CS547" i="1" s="1"/>
  <c r="CO548" i="1"/>
  <c r="CP548" i="1" s="1"/>
  <c r="CS548" i="1" s="1"/>
  <c r="CO549" i="1"/>
  <c r="CP549" i="1" s="1"/>
  <c r="CS549" i="1" s="1"/>
  <c r="CO550" i="1"/>
  <c r="CP550" i="1" s="1"/>
  <c r="CS550" i="1" s="1"/>
  <c r="CO551" i="1"/>
  <c r="CP551" i="1" s="1"/>
  <c r="CS551" i="1" s="1"/>
  <c r="CO552" i="1"/>
  <c r="CP552" i="1" s="1"/>
  <c r="CS552" i="1" s="1"/>
  <c r="CO553" i="1"/>
  <c r="CP553" i="1" s="1"/>
  <c r="CS553" i="1" s="1"/>
  <c r="CO554" i="1"/>
  <c r="CP554" i="1" s="1"/>
  <c r="CS554" i="1" s="1"/>
  <c r="CO555" i="1"/>
  <c r="CP555" i="1" s="1"/>
  <c r="CS555" i="1" s="1"/>
  <c r="CO556" i="1"/>
  <c r="CP556" i="1" s="1"/>
  <c r="CS556" i="1" s="1"/>
  <c r="CO557" i="1"/>
  <c r="CP557" i="1" s="1"/>
  <c r="CS557" i="1" s="1"/>
  <c r="CO558" i="1"/>
  <c r="CP558" i="1" s="1"/>
  <c r="CS558" i="1" s="1"/>
  <c r="CO559" i="1"/>
  <c r="CP559" i="1" s="1"/>
  <c r="CS559" i="1" s="1"/>
  <c r="CO560" i="1"/>
  <c r="CP560" i="1" s="1"/>
  <c r="CS560" i="1" s="1"/>
  <c r="CO561" i="1"/>
  <c r="CP561" i="1" s="1"/>
  <c r="CS561" i="1" s="1"/>
  <c r="CO562" i="1"/>
  <c r="CP562" i="1" s="1"/>
  <c r="CS562" i="1" s="1"/>
  <c r="CO563" i="1"/>
  <c r="CP563" i="1" s="1"/>
  <c r="CS563" i="1" s="1"/>
  <c r="CK545" i="1" l="1"/>
  <c r="CL545" i="1"/>
  <c r="CM545" i="1" s="1"/>
  <c r="CN545" i="1" s="1"/>
  <c r="CO545" i="1"/>
  <c r="CP545" i="1" s="1"/>
  <c r="CS545" i="1" s="1"/>
  <c r="CK543" i="1" l="1"/>
  <c r="CK544" i="1"/>
  <c r="CL543" i="1"/>
  <c r="CM543" i="1" s="1"/>
  <c r="CN543" i="1" s="1"/>
  <c r="CL544" i="1"/>
  <c r="CM544" i="1" s="1"/>
  <c r="CN544" i="1" s="1"/>
  <c r="CO543" i="1"/>
  <c r="CP543" i="1" s="1"/>
  <c r="CS543" i="1" s="1"/>
  <c r="CO544" i="1"/>
  <c r="CP544" i="1" s="1"/>
  <c r="CS544" i="1" s="1"/>
  <c r="CK540" i="1" l="1"/>
  <c r="CK541" i="1"/>
  <c r="CK542" i="1"/>
  <c r="CL540" i="1"/>
  <c r="CM540" i="1" s="1"/>
  <c r="CN540" i="1" s="1"/>
  <c r="CL541" i="1"/>
  <c r="CM541" i="1" s="1"/>
  <c r="CN541" i="1" s="1"/>
  <c r="CL542" i="1"/>
  <c r="CM542" i="1" s="1"/>
  <c r="CN542" i="1" s="1"/>
  <c r="CO540" i="1"/>
  <c r="CP540" i="1" s="1"/>
  <c r="CS540" i="1" s="1"/>
  <c r="CO541" i="1"/>
  <c r="CP541" i="1" s="1"/>
  <c r="CS541" i="1" s="1"/>
  <c r="CO542" i="1"/>
  <c r="CP542" i="1" s="1"/>
  <c r="CS542" i="1" s="1"/>
  <c r="CK475" i="1" l="1"/>
  <c r="CK476" i="1"/>
  <c r="CK477" i="1"/>
  <c r="CK478" i="1"/>
  <c r="CK479" i="1"/>
  <c r="CK480" i="1"/>
  <c r="CK481" i="1"/>
  <c r="CK482" i="1"/>
  <c r="CK483" i="1"/>
  <c r="CK484" i="1"/>
  <c r="CK485" i="1"/>
  <c r="CK486" i="1"/>
  <c r="CK487" i="1"/>
  <c r="CK488" i="1"/>
  <c r="CK489" i="1"/>
  <c r="CK490" i="1"/>
  <c r="CK491" i="1"/>
  <c r="CK492" i="1"/>
  <c r="CK493" i="1"/>
  <c r="CK494" i="1"/>
  <c r="CK495" i="1"/>
  <c r="CK496" i="1"/>
  <c r="CK497" i="1"/>
  <c r="CK498" i="1"/>
  <c r="CK499" i="1"/>
  <c r="CK500" i="1"/>
  <c r="CK501" i="1"/>
  <c r="CK502" i="1"/>
  <c r="CK503" i="1"/>
  <c r="CK504" i="1"/>
  <c r="CK505" i="1"/>
  <c r="CK506" i="1"/>
  <c r="CK507" i="1"/>
  <c r="CK508" i="1"/>
  <c r="CK509" i="1"/>
  <c r="CK510" i="1"/>
  <c r="CK511" i="1"/>
  <c r="CK512" i="1"/>
  <c r="CK513" i="1"/>
  <c r="CK514" i="1"/>
  <c r="CK515" i="1"/>
  <c r="CK516" i="1"/>
  <c r="CK517" i="1"/>
  <c r="CK518" i="1"/>
  <c r="CK519" i="1"/>
  <c r="CK520" i="1"/>
  <c r="CK521" i="1"/>
  <c r="CK522" i="1"/>
  <c r="CK523" i="1"/>
  <c r="CK524" i="1"/>
  <c r="CK525" i="1"/>
  <c r="CK526" i="1"/>
  <c r="CK527" i="1"/>
  <c r="CK528" i="1"/>
  <c r="CK529" i="1"/>
  <c r="CK530" i="1"/>
  <c r="CK531" i="1"/>
  <c r="CK532" i="1"/>
  <c r="CK533" i="1"/>
  <c r="CK534" i="1"/>
  <c r="CK535" i="1"/>
  <c r="CK536" i="1"/>
  <c r="CK537" i="1"/>
  <c r="CK538" i="1"/>
  <c r="CK539" i="1"/>
  <c r="CL475" i="1"/>
  <c r="CM475" i="1" s="1"/>
  <c r="CN475" i="1" s="1"/>
  <c r="CL476" i="1"/>
  <c r="CL477" i="1"/>
  <c r="CM477" i="1" s="1"/>
  <c r="CN477" i="1" s="1"/>
  <c r="CL478" i="1"/>
  <c r="CM478" i="1" s="1"/>
  <c r="CN478" i="1" s="1"/>
  <c r="CL479" i="1"/>
  <c r="CM479" i="1" s="1"/>
  <c r="CN479" i="1" s="1"/>
  <c r="CL480" i="1"/>
  <c r="CM480" i="1" s="1"/>
  <c r="CN480" i="1" s="1"/>
  <c r="CL481" i="1"/>
  <c r="CM481" i="1" s="1"/>
  <c r="CN481" i="1" s="1"/>
  <c r="CL482" i="1"/>
  <c r="CM482" i="1" s="1"/>
  <c r="CN482" i="1" s="1"/>
  <c r="CL483" i="1"/>
  <c r="CM483" i="1" s="1"/>
  <c r="CN483" i="1" s="1"/>
  <c r="CL484" i="1"/>
  <c r="CM484" i="1" s="1"/>
  <c r="CN484" i="1" s="1"/>
  <c r="CL485" i="1"/>
  <c r="CM485" i="1" s="1"/>
  <c r="CN485" i="1" s="1"/>
  <c r="CL486" i="1"/>
  <c r="CM486" i="1" s="1"/>
  <c r="CN486" i="1" s="1"/>
  <c r="CL487" i="1"/>
  <c r="CM487" i="1" s="1"/>
  <c r="CN487" i="1" s="1"/>
  <c r="CL488" i="1"/>
  <c r="CM488" i="1" s="1"/>
  <c r="CN488" i="1" s="1"/>
  <c r="CL489" i="1"/>
  <c r="CM489" i="1" s="1"/>
  <c r="CN489" i="1" s="1"/>
  <c r="CL490" i="1"/>
  <c r="CM490" i="1" s="1"/>
  <c r="CN490" i="1" s="1"/>
  <c r="CL491" i="1"/>
  <c r="CM491" i="1" s="1"/>
  <c r="CN491" i="1" s="1"/>
  <c r="CL492" i="1"/>
  <c r="CM492" i="1" s="1"/>
  <c r="CN492" i="1" s="1"/>
  <c r="CL493" i="1"/>
  <c r="CM493" i="1" s="1"/>
  <c r="CN493" i="1" s="1"/>
  <c r="CL494" i="1"/>
  <c r="CM494" i="1" s="1"/>
  <c r="CN494" i="1" s="1"/>
  <c r="CL495" i="1"/>
  <c r="CM495" i="1" s="1"/>
  <c r="CN495" i="1" s="1"/>
  <c r="CL496" i="1"/>
  <c r="CM496" i="1" s="1"/>
  <c r="CN496" i="1" s="1"/>
  <c r="CL497" i="1"/>
  <c r="CM497" i="1" s="1"/>
  <c r="CN497" i="1" s="1"/>
  <c r="CL498" i="1"/>
  <c r="CM498" i="1" s="1"/>
  <c r="CN498" i="1" s="1"/>
  <c r="CL499" i="1"/>
  <c r="CM499" i="1" s="1"/>
  <c r="CN499" i="1" s="1"/>
  <c r="CL500" i="1"/>
  <c r="CM500" i="1" s="1"/>
  <c r="CN500" i="1" s="1"/>
  <c r="CL501" i="1"/>
  <c r="CM501" i="1" s="1"/>
  <c r="CN501" i="1" s="1"/>
  <c r="CL502" i="1"/>
  <c r="CM502" i="1" s="1"/>
  <c r="CN502" i="1" s="1"/>
  <c r="CL503" i="1"/>
  <c r="CM503" i="1" s="1"/>
  <c r="CN503" i="1" s="1"/>
  <c r="CL504" i="1"/>
  <c r="CM504" i="1" s="1"/>
  <c r="CN504" i="1" s="1"/>
  <c r="CL505" i="1"/>
  <c r="CM505" i="1" s="1"/>
  <c r="CN505" i="1" s="1"/>
  <c r="CL506" i="1"/>
  <c r="CM506" i="1" s="1"/>
  <c r="CN506" i="1" s="1"/>
  <c r="CL507" i="1"/>
  <c r="CM507" i="1" s="1"/>
  <c r="CN507" i="1" s="1"/>
  <c r="CL508" i="1"/>
  <c r="CM508" i="1" s="1"/>
  <c r="CN508" i="1" s="1"/>
  <c r="CL509" i="1"/>
  <c r="CM509" i="1" s="1"/>
  <c r="CN509" i="1" s="1"/>
  <c r="CL510" i="1"/>
  <c r="CM510" i="1" s="1"/>
  <c r="CN510" i="1" s="1"/>
  <c r="CL511" i="1"/>
  <c r="CM511" i="1" s="1"/>
  <c r="CN511" i="1" s="1"/>
  <c r="CL512" i="1"/>
  <c r="CM512" i="1" s="1"/>
  <c r="CN512" i="1" s="1"/>
  <c r="CL513" i="1"/>
  <c r="CM513" i="1" s="1"/>
  <c r="CN513" i="1" s="1"/>
  <c r="CL514" i="1"/>
  <c r="CM514" i="1" s="1"/>
  <c r="CN514" i="1" s="1"/>
  <c r="CL515" i="1"/>
  <c r="CM515" i="1" s="1"/>
  <c r="CN515" i="1" s="1"/>
  <c r="CL516" i="1"/>
  <c r="CM516" i="1" s="1"/>
  <c r="CN516" i="1" s="1"/>
  <c r="CL517" i="1"/>
  <c r="CM517" i="1" s="1"/>
  <c r="CN517" i="1" s="1"/>
  <c r="CL518" i="1"/>
  <c r="CM518" i="1" s="1"/>
  <c r="CN518" i="1" s="1"/>
  <c r="CL519" i="1"/>
  <c r="CM519" i="1" s="1"/>
  <c r="CN519" i="1" s="1"/>
  <c r="CL520" i="1"/>
  <c r="CM520" i="1" s="1"/>
  <c r="CN520" i="1" s="1"/>
  <c r="CL521" i="1"/>
  <c r="CM521" i="1" s="1"/>
  <c r="CN521" i="1" s="1"/>
  <c r="CL522" i="1"/>
  <c r="CM522" i="1" s="1"/>
  <c r="CN522" i="1" s="1"/>
  <c r="CL523" i="1"/>
  <c r="CM523" i="1" s="1"/>
  <c r="CN523" i="1" s="1"/>
  <c r="CL524" i="1"/>
  <c r="CM524" i="1" s="1"/>
  <c r="CN524" i="1" s="1"/>
  <c r="CL525" i="1"/>
  <c r="CM525" i="1" s="1"/>
  <c r="CN525" i="1" s="1"/>
  <c r="CL526" i="1"/>
  <c r="CM526" i="1" s="1"/>
  <c r="CN526" i="1" s="1"/>
  <c r="CL527" i="1"/>
  <c r="CM527" i="1" s="1"/>
  <c r="CN527" i="1" s="1"/>
  <c r="CL528" i="1"/>
  <c r="CM528" i="1" s="1"/>
  <c r="CN528" i="1" s="1"/>
  <c r="CL529" i="1"/>
  <c r="CM529" i="1" s="1"/>
  <c r="CN529" i="1" s="1"/>
  <c r="CL530" i="1"/>
  <c r="CM530" i="1" s="1"/>
  <c r="CN530" i="1" s="1"/>
  <c r="CL531" i="1"/>
  <c r="CM531" i="1" s="1"/>
  <c r="CN531" i="1" s="1"/>
  <c r="CL532" i="1"/>
  <c r="CM532" i="1" s="1"/>
  <c r="CN532" i="1" s="1"/>
  <c r="CL533" i="1"/>
  <c r="CM533" i="1" s="1"/>
  <c r="CN533" i="1" s="1"/>
  <c r="CL534" i="1"/>
  <c r="CM534" i="1" s="1"/>
  <c r="CN534" i="1" s="1"/>
  <c r="CL535" i="1"/>
  <c r="CM535" i="1" s="1"/>
  <c r="CN535" i="1" s="1"/>
  <c r="CL536" i="1"/>
  <c r="CM536" i="1" s="1"/>
  <c r="CN536" i="1" s="1"/>
  <c r="CL537" i="1"/>
  <c r="CM537" i="1" s="1"/>
  <c r="CN537" i="1" s="1"/>
  <c r="CL538" i="1"/>
  <c r="CM538" i="1" s="1"/>
  <c r="CN538" i="1" s="1"/>
  <c r="CL539" i="1"/>
  <c r="CM539" i="1" s="1"/>
  <c r="CN539" i="1" s="1"/>
  <c r="CM476" i="1"/>
  <c r="CN476" i="1" s="1"/>
  <c r="CO475" i="1"/>
  <c r="CP475" i="1" s="1"/>
  <c r="CS475" i="1" s="1"/>
  <c r="CO476" i="1"/>
  <c r="CO477" i="1"/>
  <c r="CP477" i="1" s="1"/>
  <c r="CS477" i="1" s="1"/>
  <c r="CO478" i="1"/>
  <c r="CP478" i="1" s="1"/>
  <c r="CS478" i="1" s="1"/>
  <c r="CO479" i="1"/>
  <c r="CP479" i="1" s="1"/>
  <c r="CS479" i="1" s="1"/>
  <c r="CO480" i="1"/>
  <c r="CP480" i="1" s="1"/>
  <c r="CS480" i="1" s="1"/>
  <c r="CO481" i="1"/>
  <c r="CP481" i="1" s="1"/>
  <c r="CS481" i="1" s="1"/>
  <c r="CO482" i="1"/>
  <c r="CP482" i="1" s="1"/>
  <c r="CS482" i="1" s="1"/>
  <c r="CO483" i="1"/>
  <c r="CP483" i="1" s="1"/>
  <c r="CS483" i="1" s="1"/>
  <c r="CO484" i="1"/>
  <c r="CP484" i="1" s="1"/>
  <c r="CS484" i="1" s="1"/>
  <c r="CO485" i="1"/>
  <c r="CP485" i="1" s="1"/>
  <c r="CS485" i="1" s="1"/>
  <c r="CO486" i="1"/>
  <c r="CP486" i="1" s="1"/>
  <c r="CS486" i="1" s="1"/>
  <c r="CO487" i="1"/>
  <c r="CP487" i="1" s="1"/>
  <c r="CS487" i="1" s="1"/>
  <c r="CO488" i="1"/>
  <c r="CP488" i="1" s="1"/>
  <c r="CS488" i="1" s="1"/>
  <c r="CO489" i="1"/>
  <c r="CP489" i="1" s="1"/>
  <c r="CS489" i="1" s="1"/>
  <c r="CO490" i="1"/>
  <c r="CP490" i="1" s="1"/>
  <c r="CS490" i="1" s="1"/>
  <c r="CO491" i="1"/>
  <c r="CP491" i="1" s="1"/>
  <c r="CS491" i="1" s="1"/>
  <c r="CO492" i="1"/>
  <c r="CP492" i="1" s="1"/>
  <c r="CS492" i="1" s="1"/>
  <c r="CO493" i="1"/>
  <c r="CP493" i="1" s="1"/>
  <c r="CS493" i="1" s="1"/>
  <c r="CO494" i="1"/>
  <c r="CP494" i="1" s="1"/>
  <c r="CS494" i="1" s="1"/>
  <c r="CO495" i="1"/>
  <c r="CP495" i="1" s="1"/>
  <c r="CS495" i="1" s="1"/>
  <c r="CO496" i="1"/>
  <c r="CP496" i="1" s="1"/>
  <c r="CS496" i="1" s="1"/>
  <c r="CO497" i="1"/>
  <c r="CP497" i="1" s="1"/>
  <c r="CS497" i="1" s="1"/>
  <c r="CO498" i="1"/>
  <c r="CP498" i="1" s="1"/>
  <c r="CS498" i="1" s="1"/>
  <c r="CO499" i="1"/>
  <c r="CP499" i="1" s="1"/>
  <c r="CS499" i="1" s="1"/>
  <c r="CO500" i="1"/>
  <c r="CP500" i="1" s="1"/>
  <c r="CS500" i="1" s="1"/>
  <c r="CO501" i="1"/>
  <c r="CP501" i="1" s="1"/>
  <c r="CS501" i="1" s="1"/>
  <c r="CO502" i="1"/>
  <c r="CP502" i="1" s="1"/>
  <c r="CS502" i="1" s="1"/>
  <c r="CO503" i="1"/>
  <c r="CP503" i="1" s="1"/>
  <c r="CS503" i="1" s="1"/>
  <c r="CO504" i="1"/>
  <c r="CP504" i="1" s="1"/>
  <c r="CS504" i="1" s="1"/>
  <c r="CO505" i="1"/>
  <c r="CP505" i="1" s="1"/>
  <c r="CS505" i="1" s="1"/>
  <c r="CO506" i="1"/>
  <c r="CP506" i="1" s="1"/>
  <c r="CS506" i="1" s="1"/>
  <c r="CO507" i="1"/>
  <c r="CP507" i="1" s="1"/>
  <c r="CS507" i="1" s="1"/>
  <c r="CO508" i="1"/>
  <c r="CP508" i="1" s="1"/>
  <c r="CS508" i="1" s="1"/>
  <c r="CO509" i="1"/>
  <c r="CP509" i="1" s="1"/>
  <c r="CS509" i="1" s="1"/>
  <c r="CO510" i="1"/>
  <c r="CP510" i="1" s="1"/>
  <c r="CS510" i="1" s="1"/>
  <c r="CO511" i="1"/>
  <c r="CP511" i="1" s="1"/>
  <c r="CS511" i="1" s="1"/>
  <c r="CO512" i="1"/>
  <c r="CP512" i="1" s="1"/>
  <c r="CS512" i="1" s="1"/>
  <c r="CO513" i="1"/>
  <c r="CP513" i="1" s="1"/>
  <c r="CS513" i="1" s="1"/>
  <c r="CO514" i="1"/>
  <c r="CP514" i="1" s="1"/>
  <c r="CS514" i="1" s="1"/>
  <c r="CO515" i="1"/>
  <c r="CP515" i="1" s="1"/>
  <c r="CS515" i="1" s="1"/>
  <c r="CO516" i="1"/>
  <c r="CP516" i="1" s="1"/>
  <c r="CS516" i="1" s="1"/>
  <c r="CO517" i="1"/>
  <c r="CP517" i="1" s="1"/>
  <c r="CS517" i="1" s="1"/>
  <c r="CO518" i="1"/>
  <c r="CP518" i="1" s="1"/>
  <c r="CS518" i="1" s="1"/>
  <c r="CO519" i="1"/>
  <c r="CP519" i="1" s="1"/>
  <c r="CS519" i="1" s="1"/>
  <c r="CO520" i="1"/>
  <c r="CP520" i="1" s="1"/>
  <c r="CS520" i="1" s="1"/>
  <c r="CO521" i="1"/>
  <c r="CP521" i="1" s="1"/>
  <c r="CS521" i="1" s="1"/>
  <c r="CO522" i="1"/>
  <c r="CP522" i="1" s="1"/>
  <c r="CS522" i="1" s="1"/>
  <c r="CO523" i="1"/>
  <c r="CP523" i="1" s="1"/>
  <c r="CS523" i="1" s="1"/>
  <c r="CO524" i="1"/>
  <c r="CP524" i="1" s="1"/>
  <c r="CS524" i="1" s="1"/>
  <c r="CO525" i="1"/>
  <c r="CP525" i="1" s="1"/>
  <c r="CS525" i="1" s="1"/>
  <c r="CO526" i="1"/>
  <c r="CP526" i="1" s="1"/>
  <c r="CS526" i="1" s="1"/>
  <c r="CO527" i="1"/>
  <c r="CP527" i="1" s="1"/>
  <c r="CS527" i="1" s="1"/>
  <c r="CO528" i="1"/>
  <c r="CP528" i="1" s="1"/>
  <c r="CS528" i="1" s="1"/>
  <c r="CO529" i="1"/>
  <c r="CP529" i="1" s="1"/>
  <c r="CS529" i="1" s="1"/>
  <c r="CO530" i="1"/>
  <c r="CP530" i="1" s="1"/>
  <c r="CS530" i="1" s="1"/>
  <c r="CO531" i="1"/>
  <c r="CP531" i="1" s="1"/>
  <c r="CS531" i="1" s="1"/>
  <c r="CO532" i="1"/>
  <c r="CP532" i="1" s="1"/>
  <c r="CS532" i="1" s="1"/>
  <c r="CO533" i="1"/>
  <c r="CP533" i="1" s="1"/>
  <c r="CS533" i="1" s="1"/>
  <c r="CO534" i="1"/>
  <c r="CP534" i="1" s="1"/>
  <c r="CS534" i="1" s="1"/>
  <c r="CO535" i="1"/>
  <c r="CP535" i="1" s="1"/>
  <c r="CS535" i="1" s="1"/>
  <c r="CO536" i="1"/>
  <c r="CP536" i="1" s="1"/>
  <c r="CS536" i="1" s="1"/>
  <c r="CO537" i="1"/>
  <c r="CP537" i="1" s="1"/>
  <c r="CS537" i="1" s="1"/>
  <c r="CO538" i="1"/>
  <c r="CP538" i="1" s="1"/>
  <c r="CS538" i="1" s="1"/>
  <c r="CO539" i="1"/>
  <c r="CP539" i="1" s="1"/>
  <c r="CS539" i="1" s="1"/>
  <c r="CP476" i="1"/>
  <c r="CS476" i="1" s="1"/>
  <c r="CK449" i="1" l="1"/>
  <c r="CK450" i="1"/>
  <c r="CK451" i="1"/>
  <c r="CK452" i="1"/>
  <c r="CK453" i="1"/>
  <c r="CK454" i="1"/>
  <c r="CK455" i="1"/>
  <c r="CK456" i="1"/>
  <c r="CK457" i="1"/>
  <c r="CK458" i="1"/>
  <c r="CK459" i="1"/>
  <c r="CK460" i="1"/>
  <c r="CK461" i="1"/>
  <c r="CK462" i="1"/>
  <c r="CK463" i="1"/>
  <c r="CK464" i="1"/>
  <c r="CK465" i="1"/>
  <c r="CK466" i="1"/>
  <c r="CK467" i="1"/>
  <c r="CK468" i="1"/>
  <c r="CK469" i="1"/>
  <c r="CK470" i="1"/>
  <c r="CK471" i="1"/>
  <c r="CK472" i="1"/>
  <c r="CK473" i="1"/>
  <c r="CK474" i="1"/>
  <c r="CL449" i="1"/>
  <c r="CM449" i="1" s="1"/>
  <c r="CN449" i="1" s="1"/>
  <c r="CL450" i="1"/>
  <c r="CM450" i="1" s="1"/>
  <c r="CN450" i="1" s="1"/>
  <c r="CL451" i="1"/>
  <c r="CM451" i="1" s="1"/>
  <c r="CN451" i="1" s="1"/>
  <c r="CL452" i="1"/>
  <c r="CM452" i="1" s="1"/>
  <c r="CN452" i="1" s="1"/>
  <c r="CL453" i="1"/>
  <c r="CM453" i="1" s="1"/>
  <c r="CN453" i="1" s="1"/>
  <c r="CL454" i="1"/>
  <c r="CM454" i="1" s="1"/>
  <c r="CN454" i="1" s="1"/>
  <c r="CL455" i="1"/>
  <c r="CM455" i="1" s="1"/>
  <c r="CN455" i="1" s="1"/>
  <c r="CL456" i="1"/>
  <c r="CM456" i="1" s="1"/>
  <c r="CN456" i="1" s="1"/>
  <c r="CL457" i="1"/>
  <c r="CM457" i="1" s="1"/>
  <c r="CN457" i="1" s="1"/>
  <c r="CL458" i="1"/>
  <c r="CM458" i="1" s="1"/>
  <c r="CN458" i="1" s="1"/>
  <c r="CL459" i="1"/>
  <c r="CM459" i="1" s="1"/>
  <c r="CN459" i="1" s="1"/>
  <c r="CL460" i="1"/>
  <c r="CM460" i="1" s="1"/>
  <c r="CN460" i="1" s="1"/>
  <c r="CL461" i="1"/>
  <c r="CM461" i="1" s="1"/>
  <c r="CN461" i="1" s="1"/>
  <c r="CL462" i="1"/>
  <c r="CM462" i="1" s="1"/>
  <c r="CN462" i="1" s="1"/>
  <c r="CL463" i="1"/>
  <c r="CM463" i="1" s="1"/>
  <c r="CN463" i="1" s="1"/>
  <c r="CL464" i="1"/>
  <c r="CM464" i="1" s="1"/>
  <c r="CN464" i="1" s="1"/>
  <c r="CL465" i="1"/>
  <c r="CM465" i="1" s="1"/>
  <c r="CN465" i="1" s="1"/>
  <c r="CL466" i="1"/>
  <c r="CM466" i="1" s="1"/>
  <c r="CN466" i="1" s="1"/>
  <c r="CL467" i="1"/>
  <c r="CM467" i="1" s="1"/>
  <c r="CN467" i="1" s="1"/>
  <c r="CL468" i="1"/>
  <c r="CM468" i="1" s="1"/>
  <c r="CN468" i="1" s="1"/>
  <c r="CL469" i="1"/>
  <c r="CM469" i="1" s="1"/>
  <c r="CN469" i="1" s="1"/>
  <c r="CL470" i="1"/>
  <c r="CM470" i="1" s="1"/>
  <c r="CN470" i="1" s="1"/>
  <c r="CL471" i="1"/>
  <c r="CM471" i="1" s="1"/>
  <c r="CN471" i="1" s="1"/>
  <c r="CL472" i="1"/>
  <c r="CM472" i="1" s="1"/>
  <c r="CN472" i="1" s="1"/>
  <c r="CL473" i="1"/>
  <c r="CM473" i="1" s="1"/>
  <c r="CN473" i="1" s="1"/>
  <c r="CL474" i="1"/>
  <c r="CM474" i="1" s="1"/>
  <c r="CN474" i="1" s="1"/>
  <c r="CO449" i="1"/>
  <c r="CP449" i="1" s="1"/>
  <c r="CS449" i="1" s="1"/>
  <c r="CO450" i="1"/>
  <c r="CP450" i="1" s="1"/>
  <c r="CS450" i="1" s="1"/>
  <c r="CO451" i="1"/>
  <c r="CP451" i="1" s="1"/>
  <c r="CS451" i="1" s="1"/>
  <c r="CO452" i="1"/>
  <c r="CP452" i="1" s="1"/>
  <c r="CS452" i="1" s="1"/>
  <c r="CO453" i="1"/>
  <c r="CP453" i="1" s="1"/>
  <c r="CS453" i="1" s="1"/>
  <c r="CO454" i="1"/>
  <c r="CP454" i="1" s="1"/>
  <c r="CS454" i="1" s="1"/>
  <c r="CO455" i="1"/>
  <c r="CP455" i="1" s="1"/>
  <c r="CS455" i="1" s="1"/>
  <c r="CO456" i="1"/>
  <c r="CP456" i="1" s="1"/>
  <c r="CS456" i="1" s="1"/>
  <c r="CO457" i="1"/>
  <c r="CP457" i="1" s="1"/>
  <c r="CS457" i="1" s="1"/>
  <c r="CO458" i="1"/>
  <c r="CP458" i="1" s="1"/>
  <c r="CS458" i="1" s="1"/>
  <c r="CO459" i="1"/>
  <c r="CP459" i="1" s="1"/>
  <c r="CS459" i="1" s="1"/>
  <c r="CO460" i="1"/>
  <c r="CP460" i="1" s="1"/>
  <c r="CS460" i="1" s="1"/>
  <c r="CO461" i="1"/>
  <c r="CP461" i="1" s="1"/>
  <c r="CS461" i="1" s="1"/>
  <c r="CO462" i="1"/>
  <c r="CP462" i="1" s="1"/>
  <c r="CS462" i="1" s="1"/>
  <c r="CO463" i="1"/>
  <c r="CP463" i="1" s="1"/>
  <c r="CS463" i="1" s="1"/>
  <c r="CO464" i="1"/>
  <c r="CP464" i="1" s="1"/>
  <c r="CS464" i="1" s="1"/>
  <c r="CO465" i="1"/>
  <c r="CP465" i="1" s="1"/>
  <c r="CS465" i="1" s="1"/>
  <c r="CO466" i="1"/>
  <c r="CP466" i="1" s="1"/>
  <c r="CS466" i="1" s="1"/>
  <c r="CO467" i="1"/>
  <c r="CP467" i="1" s="1"/>
  <c r="CS467" i="1" s="1"/>
  <c r="CO468" i="1"/>
  <c r="CP468" i="1" s="1"/>
  <c r="CS468" i="1" s="1"/>
  <c r="CO469" i="1"/>
  <c r="CP469" i="1" s="1"/>
  <c r="CS469" i="1" s="1"/>
  <c r="CO470" i="1"/>
  <c r="CP470" i="1" s="1"/>
  <c r="CS470" i="1" s="1"/>
  <c r="CO471" i="1"/>
  <c r="CP471" i="1" s="1"/>
  <c r="CS471" i="1" s="1"/>
  <c r="CO472" i="1"/>
  <c r="CP472" i="1" s="1"/>
  <c r="CS472" i="1" s="1"/>
  <c r="CO473" i="1"/>
  <c r="CP473" i="1" s="1"/>
  <c r="CS473" i="1" s="1"/>
  <c r="CO474" i="1"/>
  <c r="CP474" i="1" s="1"/>
  <c r="CS474" i="1" s="1"/>
  <c r="CK438" i="1"/>
  <c r="CK439" i="1"/>
  <c r="CK440" i="1"/>
  <c r="CK441" i="1"/>
  <c r="CK442" i="1"/>
  <c r="CK443" i="1"/>
  <c r="CK444" i="1"/>
  <c r="CK445" i="1"/>
  <c r="CK446" i="1"/>
  <c r="CK447" i="1"/>
  <c r="CK448" i="1"/>
  <c r="CL438" i="1"/>
  <c r="CM438" i="1" s="1"/>
  <c r="CN438" i="1" s="1"/>
  <c r="CL439" i="1"/>
  <c r="CM439" i="1" s="1"/>
  <c r="CN439" i="1" s="1"/>
  <c r="CL440" i="1"/>
  <c r="CM440" i="1" s="1"/>
  <c r="CN440" i="1" s="1"/>
  <c r="CL441" i="1"/>
  <c r="CM441" i="1" s="1"/>
  <c r="CN441" i="1" s="1"/>
  <c r="CL442" i="1"/>
  <c r="CM442" i="1" s="1"/>
  <c r="CN442" i="1" s="1"/>
  <c r="CL443" i="1"/>
  <c r="CM443" i="1" s="1"/>
  <c r="CN443" i="1" s="1"/>
  <c r="CL444" i="1"/>
  <c r="CM444" i="1" s="1"/>
  <c r="CN444" i="1" s="1"/>
  <c r="CL445" i="1"/>
  <c r="CM445" i="1" s="1"/>
  <c r="CN445" i="1" s="1"/>
  <c r="CL446" i="1"/>
  <c r="CM446" i="1" s="1"/>
  <c r="CN446" i="1" s="1"/>
  <c r="CL447" i="1"/>
  <c r="CM447" i="1" s="1"/>
  <c r="CN447" i="1" s="1"/>
  <c r="CL448" i="1"/>
  <c r="CM448" i="1" s="1"/>
  <c r="CN448" i="1" s="1"/>
  <c r="CO438" i="1"/>
  <c r="CP438" i="1" s="1"/>
  <c r="CS438" i="1" s="1"/>
  <c r="CO439" i="1"/>
  <c r="CP439" i="1" s="1"/>
  <c r="CS439" i="1" s="1"/>
  <c r="CO440" i="1"/>
  <c r="CP440" i="1" s="1"/>
  <c r="CS440" i="1" s="1"/>
  <c r="CO441" i="1"/>
  <c r="CP441" i="1" s="1"/>
  <c r="CS441" i="1" s="1"/>
  <c r="CO442" i="1"/>
  <c r="CP442" i="1" s="1"/>
  <c r="CS442" i="1" s="1"/>
  <c r="CO443" i="1"/>
  <c r="CP443" i="1" s="1"/>
  <c r="CS443" i="1" s="1"/>
  <c r="CO444" i="1"/>
  <c r="CP444" i="1" s="1"/>
  <c r="CS444" i="1" s="1"/>
  <c r="CO445" i="1"/>
  <c r="CP445" i="1" s="1"/>
  <c r="CS445" i="1" s="1"/>
  <c r="CO446" i="1"/>
  <c r="CP446" i="1" s="1"/>
  <c r="CS446" i="1" s="1"/>
  <c r="CO447" i="1"/>
  <c r="CP447" i="1" s="1"/>
  <c r="CS447" i="1" s="1"/>
  <c r="CO448" i="1"/>
  <c r="CP448" i="1" s="1"/>
  <c r="CS448" i="1" s="1"/>
  <c r="CK437" i="1" l="1"/>
  <c r="CL437" i="1"/>
  <c r="CM437" i="1" s="1"/>
  <c r="CN437" i="1" s="1"/>
  <c r="CO437" i="1"/>
  <c r="CP437" i="1" s="1"/>
  <c r="CS437" i="1" s="1"/>
  <c r="CK436" i="1" l="1"/>
  <c r="CL436" i="1"/>
  <c r="CM436" i="1" s="1"/>
  <c r="CN436" i="1" s="1"/>
  <c r="CO436" i="1"/>
  <c r="CP436" i="1" s="1"/>
  <c r="CS436" i="1" s="1"/>
  <c r="CK423" i="1" l="1"/>
  <c r="CK424" i="1"/>
  <c r="CK425" i="1"/>
  <c r="CK426" i="1"/>
  <c r="CK427" i="1"/>
  <c r="CK428" i="1"/>
  <c r="CK429" i="1"/>
  <c r="CK430" i="1"/>
  <c r="CK431" i="1"/>
  <c r="CK432" i="1"/>
  <c r="CK433" i="1"/>
  <c r="CK434" i="1"/>
  <c r="CK435" i="1"/>
  <c r="CL423" i="1"/>
  <c r="CM423" i="1" s="1"/>
  <c r="CN423" i="1" s="1"/>
  <c r="CL424" i="1"/>
  <c r="CM424" i="1" s="1"/>
  <c r="CN424" i="1" s="1"/>
  <c r="CL425" i="1"/>
  <c r="CM425" i="1" s="1"/>
  <c r="CN425" i="1" s="1"/>
  <c r="CL426" i="1"/>
  <c r="CM426" i="1" s="1"/>
  <c r="CN426" i="1" s="1"/>
  <c r="CL427" i="1"/>
  <c r="CM427" i="1" s="1"/>
  <c r="CN427" i="1" s="1"/>
  <c r="CL428" i="1"/>
  <c r="CL429" i="1"/>
  <c r="CM429" i="1" s="1"/>
  <c r="CN429" i="1" s="1"/>
  <c r="CL430" i="1"/>
  <c r="CM430" i="1" s="1"/>
  <c r="CN430" i="1" s="1"/>
  <c r="CL431" i="1"/>
  <c r="CM431" i="1" s="1"/>
  <c r="CN431" i="1" s="1"/>
  <c r="CL432" i="1"/>
  <c r="CM432" i="1" s="1"/>
  <c r="CN432" i="1" s="1"/>
  <c r="CL433" i="1"/>
  <c r="CM433" i="1" s="1"/>
  <c r="CN433" i="1" s="1"/>
  <c r="CL434" i="1"/>
  <c r="CM434" i="1" s="1"/>
  <c r="CN434" i="1" s="1"/>
  <c r="CL435" i="1"/>
  <c r="CM435" i="1" s="1"/>
  <c r="CN435" i="1" s="1"/>
  <c r="CM428" i="1"/>
  <c r="CN428" i="1" s="1"/>
  <c r="CO423" i="1"/>
  <c r="CP423" i="1" s="1"/>
  <c r="CS423" i="1" s="1"/>
  <c r="CO424" i="1"/>
  <c r="CO425" i="1"/>
  <c r="CP425" i="1" s="1"/>
  <c r="CS425" i="1" s="1"/>
  <c r="CO426" i="1"/>
  <c r="CP426" i="1" s="1"/>
  <c r="CS426" i="1" s="1"/>
  <c r="CO427" i="1"/>
  <c r="CP427" i="1" s="1"/>
  <c r="CS427" i="1" s="1"/>
  <c r="CO428" i="1"/>
  <c r="CP428" i="1" s="1"/>
  <c r="CS428" i="1" s="1"/>
  <c r="CO429" i="1"/>
  <c r="CP429" i="1" s="1"/>
  <c r="CS429" i="1" s="1"/>
  <c r="CO430" i="1"/>
  <c r="CP430" i="1" s="1"/>
  <c r="CS430" i="1" s="1"/>
  <c r="CO431" i="1"/>
  <c r="CP431" i="1" s="1"/>
  <c r="CS431" i="1" s="1"/>
  <c r="CO432" i="1"/>
  <c r="CP432" i="1" s="1"/>
  <c r="CS432" i="1" s="1"/>
  <c r="CO433" i="1"/>
  <c r="CP433" i="1" s="1"/>
  <c r="CS433" i="1" s="1"/>
  <c r="CO434" i="1"/>
  <c r="CP434" i="1" s="1"/>
  <c r="CS434" i="1" s="1"/>
  <c r="CO435" i="1"/>
  <c r="CP435" i="1" s="1"/>
  <c r="CS435" i="1" s="1"/>
  <c r="CP424" i="1"/>
  <c r="CS424" i="1" s="1"/>
  <c r="CK384" i="1" l="1"/>
  <c r="CK385" i="1"/>
  <c r="CK386" i="1"/>
  <c r="CK387" i="1"/>
  <c r="CK388" i="1"/>
  <c r="CK389" i="1"/>
  <c r="CK390" i="1"/>
  <c r="CK391" i="1"/>
  <c r="CK392" i="1"/>
  <c r="CK393" i="1"/>
  <c r="CK394" i="1"/>
  <c r="CK395" i="1"/>
  <c r="CK396" i="1"/>
  <c r="CK397" i="1"/>
  <c r="CK398" i="1"/>
  <c r="CK399" i="1"/>
  <c r="CK400" i="1"/>
  <c r="CK401" i="1"/>
  <c r="CK402" i="1"/>
  <c r="CK403" i="1"/>
  <c r="CK404" i="1"/>
  <c r="CK405" i="1"/>
  <c r="CK406" i="1"/>
  <c r="CK407" i="1"/>
  <c r="CK408" i="1"/>
  <c r="CK409" i="1"/>
  <c r="CK410" i="1"/>
  <c r="CK411" i="1"/>
  <c r="CK412" i="1"/>
  <c r="CK413" i="1"/>
  <c r="CK414" i="1"/>
  <c r="CK415" i="1"/>
  <c r="CK416" i="1"/>
  <c r="CK417" i="1"/>
  <c r="CK418" i="1"/>
  <c r="CK419" i="1"/>
  <c r="CK420" i="1"/>
  <c r="CK421" i="1"/>
  <c r="CK422" i="1"/>
  <c r="CL384" i="1"/>
  <c r="CM384" i="1" s="1"/>
  <c r="CN384" i="1" s="1"/>
  <c r="CL385" i="1"/>
  <c r="CM385" i="1" s="1"/>
  <c r="CN385" i="1" s="1"/>
  <c r="CL386" i="1"/>
  <c r="CM386" i="1" s="1"/>
  <c r="CN386" i="1" s="1"/>
  <c r="CL387" i="1"/>
  <c r="CM387" i="1" s="1"/>
  <c r="CN387" i="1" s="1"/>
  <c r="CL388" i="1"/>
  <c r="CM388" i="1" s="1"/>
  <c r="CN388" i="1" s="1"/>
  <c r="CL389" i="1"/>
  <c r="CM389" i="1" s="1"/>
  <c r="CN389" i="1" s="1"/>
  <c r="CL390" i="1"/>
  <c r="CM390" i="1" s="1"/>
  <c r="CN390" i="1" s="1"/>
  <c r="CL391" i="1"/>
  <c r="CM391" i="1" s="1"/>
  <c r="CN391" i="1" s="1"/>
  <c r="CL392" i="1"/>
  <c r="CM392" i="1" s="1"/>
  <c r="CN392" i="1" s="1"/>
  <c r="CL393" i="1"/>
  <c r="CM393" i="1" s="1"/>
  <c r="CN393" i="1" s="1"/>
  <c r="CL394" i="1"/>
  <c r="CM394" i="1" s="1"/>
  <c r="CN394" i="1" s="1"/>
  <c r="CL395" i="1"/>
  <c r="CM395" i="1" s="1"/>
  <c r="CN395" i="1" s="1"/>
  <c r="CL396" i="1"/>
  <c r="CM396" i="1" s="1"/>
  <c r="CN396" i="1" s="1"/>
  <c r="CL397" i="1"/>
  <c r="CM397" i="1" s="1"/>
  <c r="CN397" i="1" s="1"/>
  <c r="CL398" i="1"/>
  <c r="CM398" i="1" s="1"/>
  <c r="CN398" i="1" s="1"/>
  <c r="CL399" i="1"/>
  <c r="CM399" i="1" s="1"/>
  <c r="CN399" i="1" s="1"/>
  <c r="CL400" i="1"/>
  <c r="CM400" i="1" s="1"/>
  <c r="CN400" i="1" s="1"/>
  <c r="CL401" i="1"/>
  <c r="CM401" i="1" s="1"/>
  <c r="CN401" i="1" s="1"/>
  <c r="CL402" i="1"/>
  <c r="CM402" i="1" s="1"/>
  <c r="CN402" i="1" s="1"/>
  <c r="CL403" i="1"/>
  <c r="CM403" i="1" s="1"/>
  <c r="CN403" i="1" s="1"/>
  <c r="CL404" i="1"/>
  <c r="CM404" i="1" s="1"/>
  <c r="CN404" i="1" s="1"/>
  <c r="CL405" i="1"/>
  <c r="CM405" i="1" s="1"/>
  <c r="CN405" i="1" s="1"/>
  <c r="CL406" i="1"/>
  <c r="CM406" i="1" s="1"/>
  <c r="CN406" i="1" s="1"/>
  <c r="CL407" i="1"/>
  <c r="CM407" i="1" s="1"/>
  <c r="CN407" i="1" s="1"/>
  <c r="CL408" i="1"/>
  <c r="CM408" i="1" s="1"/>
  <c r="CN408" i="1" s="1"/>
  <c r="CL409" i="1"/>
  <c r="CM409" i="1" s="1"/>
  <c r="CN409" i="1" s="1"/>
  <c r="CL410" i="1"/>
  <c r="CM410" i="1" s="1"/>
  <c r="CN410" i="1" s="1"/>
  <c r="CL411" i="1"/>
  <c r="CM411" i="1" s="1"/>
  <c r="CN411" i="1" s="1"/>
  <c r="CL412" i="1"/>
  <c r="CM412" i="1" s="1"/>
  <c r="CN412" i="1" s="1"/>
  <c r="CL413" i="1"/>
  <c r="CM413" i="1" s="1"/>
  <c r="CN413" i="1" s="1"/>
  <c r="CL414" i="1"/>
  <c r="CM414" i="1" s="1"/>
  <c r="CN414" i="1" s="1"/>
  <c r="CL415" i="1"/>
  <c r="CM415" i="1" s="1"/>
  <c r="CN415" i="1" s="1"/>
  <c r="CL416" i="1"/>
  <c r="CM416" i="1" s="1"/>
  <c r="CN416" i="1" s="1"/>
  <c r="CL417" i="1"/>
  <c r="CM417" i="1" s="1"/>
  <c r="CN417" i="1" s="1"/>
  <c r="CL418" i="1"/>
  <c r="CM418" i="1" s="1"/>
  <c r="CN418" i="1" s="1"/>
  <c r="CL419" i="1"/>
  <c r="CM419" i="1" s="1"/>
  <c r="CN419" i="1" s="1"/>
  <c r="CL420" i="1"/>
  <c r="CM420" i="1" s="1"/>
  <c r="CN420" i="1" s="1"/>
  <c r="CL421" i="1"/>
  <c r="CM421" i="1" s="1"/>
  <c r="CN421" i="1" s="1"/>
  <c r="CL422" i="1"/>
  <c r="CM422" i="1" s="1"/>
  <c r="CN422" i="1" s="1"/>
  <c r="CO384" i="1"/>
  <c r="CP384" i="1" s="1"/>
  <c r="CS384" i="1" s="1"/>
  <c r="CO385" i="1"/>
  <c r="CP385" i="1" s="1"/>
  <c r="CS385" i="1" s="1"/>
  <c r="CO386" i="1"/>
  <c r="CP386" i="1" s="1"/>
  <c r="CS386" i="1" s="1"/>
  <c r="CO387" i="1"/>
  <c r="CP387" i="1" s="1"/>
  <c r="CS387" i="1" s="1"/>
  <c r="CO388" i="1"/>
  <c r="CP388" i="1" s="1"/>
  <c r="CS388" i="1" s="1"/>
  <c r="CO389" i="1"/>
  <c r="CP389" i="1" s="1"/>
  <c r="CS389" i="1" s="1"/>
  <c r="CO390" i="1"/>
  <c r="CP390" i="1" s="1"/>
  <c r="CS390" i="1" s="1"/>
  <c r="CO391" i="1"/>
  <c r="CP391" i="1" s="1"/>
  <c r="CS391" i="1" s="1"/>
  <c r="CO392" i="1"/>
  <c r="CP392" i="1" s="1"/>
  <c r="CS392" i="1" s="1"/>
  <c r="CO393" i="1"/>
  <c r="CP393" i="1" s="1"/>
  <c r="CS393" i="1" s="1"/>
  <c r="CO394" i="1"/>
  <c r="CP394" i="1" s="1"/>
  <c r="CS394" i="1" s="1"/>
  <c r="CO395" i="1"/>
  <c r="CP395" i="1" s="1"/>
  <c r="CS395" i="1" s="1"/>
  <c r="CO396" i="1"/>
  <c r="CP396" i="1" s="1"/>
  <c r="CS396" i="1" s="1"/>
  <c r="CO397" i="1"/>
  <c r="CP397" i="1" s="1"/>
  <c r="CS397" i="1" s="1"/>
  <c r="CO398" i="1"/>
  <c r="CP398" i="1" s="1"/>
  <c r="CS398" i="1" s="1"/>
  <c r="CO399" i="1"/>
  <c r="CP399" i="1" s="1"/>
  <c r="CS399" i="1" s="1"/>
  <c r="CO400" i="1"/>
  <c r="CP400" i="1" s="1"/>
  <c r="CS400" i="1" s="1"/>
  <c r="CO401" i="1"/>
  <c r="CP401" i="1" s="1"/>
  <c r="CS401" i="1" s="1"/>
  <c r="CO402" i="1"/>
  <c r="CP402" i="1" s="1"/>
  <c r="CS402" i="1" s="1"/>
  <c r="CO403" i="1"/>
  <c r="CP403" i="1" s="1"/>
  <c r="CS403" i="1" s="1"/>
  <c r="CO404" i="1"/>
  <c r="CP404" i="1" s="1"/>
  <c r="CS404" i="1" s="1"/>
  <c r="CO405" i="1"/>
  <c r="CP405" i="1" s="1"/>
  <c r="CS405" i="1" s="1"/>
  <c r="CO406" i="1"/>
  <c r="CP406" i="1" s="1"/>
  <c r="CS406" i="1" s="1"/>
  <c r="CO407" i="1"/>
  <c r="CP407" i="1" s="1"/>
  <c r="CS407" i="1" s="1"/>
  <c r="CO408" i="1"/>
  <c r="CP408" i="1" s="1"/>
  <c r="CS408" i="1" s="1"/>
  <c r="CO409" i="1"/>
  <c r="CP409" i="1" s="1"/>
  <c r="CS409" i="1" s="1"/>
  <c r="CO410" i="1"/>
  <c r="CP410" i="1" s="1"/>
  <c r="CS410" i="1" s="1"/>
  <c r="CO411" i="1"/>
  <c r="CP411" i="1" s="1"/>
  <c r="CS411" i="1" s="1"/>
  <c r="CO412" i="1"/>
  <c r="CP412" i="1" s="1"/>
  <c r="CS412" i="1" s="1"/>
  <c r="CO413" i="1"/>
  <c r="CP413" i="1" s="1"/>
  <c r="CS413" i="1" s="1"/>
  <c r="CO414" i="1"/>
  <c r="CP414" i="1" s="1"/>
  <c r="CS414" i="1" s="1"/>
  <c r="CO415" i="1"/>
  <c r="CP415" i="1" s="1"/>
  <c r="CS415" i="1" s="1"/>
  <c r="CO416" i="1"/>
  <c r="CP416" i="1" s="1"/>
  <c r="CS416" i="1" s="1"/>
  <c r="CO417" i="1"/>
  <c r="CP417" i="1" s="1"/>
  <c r="CS417" i="1" s="1"/>
  <c r="CO418" i="1"/>
  <c r="CP418" i="1" s="1"/>
  <c r="CS418" i="1" s="1"/>
  <c r="CO419" i="1"/>
  <c r="CP419" i="1" s="1"/>
  <c r="CS419" i="1" s="1"/>
  <c r="CO420" i="1"/>
  <c r="CP420" i="1" s="1"/>
  <c r="CS420" i="1" s="1"/>
  <c r="CO421" i="1"/>
  <c r="CP421" i="1" s="1"/>
  <c r="CS421" i="1" s="1"/>
  <c r="CO422" i="1"/>
  <c r="CP422" i="1" s="1"/>
  <c r="CS422" i="1" s="1"/>
  <c r="CK3" i="1" l="1"/>
  <c r="CK4" i="1"/>
  <c r="CK5" i="1"/>
  <c r="CK6" i="1"/>
  <c r="CK7" i="1"/>
  <c r="CK8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30" i="1"/>
  <c r="CK31" i="1"/>
  <c r="CK32" i="1"/>
  <c r="CK33" i="1"/>
  <c r="CK34" i="1"/>
  <c r="CK35" i="1"/>
  <c r="CK36" i="1"/>
  <c r="CK37" i="1"/>
  <c r="CK38" i="1"/>
  <c r="CK39" i="1"/>
  <c r="CK40" i="1"/>
  <c r="CK41" i="1"/>
  <c r="CK42" i="1"/>
  <c r="CK43" i="1"/>
  <c r="CK44" i="1"/>
  <c r="CK45" i="1"/>
  <c r="CK46" i="1"/>
  <c r="CK47" i="1"/>
  <c r="CK48" i="1"/>
  <c r="CK49" i="1"/>
  <c r="CK50" i="1"/>
  <c r="CK51" i="1"/>
  <c r="CK52" i="1"/>
  <c r="CK53" i="1"/>
  <c r="CK54" i="1"/>
  <c r="CK55" i="1"/>
  <c r="CK56" i="1"/>
  <c r="CK57" i="1"/>
  <c r="CK58" i="1"/>
  <c r="CK59" i="1"/>
  <c r="CK60" i="1"/>
  <c r="CK61" i="1"/>
  <c r="CK62" i="1"/>
  <c r="CK63" i="1"/>
  <c r="CK64" i="1"/>
  <c r="CK65" i="1"/>
  <c r="CK66" i="1"/>
  <c r="CK67" i="1"/>
  <c r="CK68" i="1"/>
  <c r="CK69" i="1"/>
  <c r="CK70" i="1"/>
  <c r="CK71" i="1"/>
  <c r="CK72" i="1"/>
  <c r="CK73" i="1"/>
  <c r="CK74" i="1"/>
  <c r="CK75" i="1"/>
  <c r="CK76" i="1"/>
  <c r="CK77" i="1"/>
  <c r="CK78" i="1"/>
  <c r="CK79" i="1"/>
  <c r="CK80" i="1"/>
  <c r="CK81" i="1"/>
  <c r="CK82" i="1"/>
  <c r="CK83" i="1"/>
  <c r="CK84" i="1"/>
  <c r="CK85" i="1"/>
  <c r="CK86" i="1"/>
  <c r="CK87" i="1"/>
  <c r="CK88" i="1"/>
  <c r="CK89" i="1"/>
  <c r="CK90" i="1"/>
  <c r="CK91" i="1"/>
  <c r="CK92" i="1"/>
  <c r="CK93" i="1"/>
  <c r="CK94" i="1"/>
  <c r="CK95" i="1"/>
  <c r="CK96" i="1"/>
  <c r="CK97" i="1"/>
  <c r="CK98" i="1"/>
  <c r="CK99" i="1"/>
  <c r="CK100" i="1"/>
  <c r="CK101" i="1"/>
  <c r="CK102" i="1"/>
  <c r="CK103" i="1"/>
  <c r="CK104" i="1"/>
  <c r="CK105" i="1"/>
  <c r="CK106" i="1"/>
  <c r="CK107" i="1"/>
  <c r="CK108" i="1"/>
  <c r="CK109" i="1"/>
  <c r="CK110" i="1"/>
  <c r="CK111" i="1"/>
  <c r="CK112" i="1"/>
  <c r="CK113" i="1"/>
  <c r="CK114" i="1"/>
  <c r="CK115" i="1"/>
  <c r="CK116" i="1"/>
  <c r="CK117" i="1"/>
  <c r="CK118" i="1"/>
  <c r="CK119" i="1"/>
  <c r="CK120" i="1"/>
  <c r="CK121" i="1"/>
  <c r="CK122" i="1"/>
  <c r="CK123" i="1"/>
  <c r="CK124" i="1"/>
  <c r="CK126" i="1"/>
  <c r="CK127" i="1"/>
  <c r="CK128" i="1"/>
  <c r="CK129" i="1"/>
  <c r="CK130" i="1"/>
  <c r="CK131" i="1"/>
  <c r="CK132" i="1"/>
  <c r="CK133" i="1"/>
  <c r="CK134" i="1"/>
  <c r="CK135" i="1"/>
  <c r="CK136" i="1"/>
  <c r="CK137" i="1"/>
  <c r="CK138" i="1"/>
  <c r="CK139" i="1"/>
  <c r="CK140" i="1"/>
  <c r="CK141" i="1"/>
  <c r="CK142" i="1"/>
  <c r="CK143" i="1"/>
  <c r="CK144" i="1"/>
  <c r="CK145" i="1"/>
  <c r="CK146" i="1"/>
  <c r="CK147" i="1"/>
  <c r="CK148" i="1"/>
  <c r="CK149" i="1"/>
  <c r="CK150" i="1"/>
  <c r="CK151" i="1"/>
  <c r="CK152" i="1"/>
  <c r="CK153" i="1"/>
  <c r="CK154" i="1"/>
  <c r="CK155" i="1"/>
  <c r="CK156" i="1"/>
  <c r="CK157" i="1"/>
  <c r="CK158" i="1"/>
  <c r="CK159" i="1"/>
  <c r="CK160" i="1"/>
  <c r="CK161" i="1"/>
  <c r="CK162" i="1"/>
  <c r="CK163" i="1"/>
  <c r="CK164" i="1"/>
  <c r="CK165" i="1"/>
  <c r="CK166" i="1"/>
  <c r="CK167" i="1"/>
  <c r="CK168" i="1"/>
  <c r="CK169" i="1"/>
  <c r="CK170" i="1"/>
  <c r="CK171" i="1"/>
  <c r="CK172" i="1"/>
  <c r="CK173" i="1"/>
  <c r="CK174" i="1"/>
  <c r="CK175" i="1"/>
  <c r="CK176" i="1"/>
  <c r="CK177" i="1"/>
  <c r="CK178" i="1"/>
  <c r="CK179" i="1"/>
  <c r="CK180" i="1"/>
  <c r="CK181" i="1"/>
  <c r="CK182" i="1"/>
  <c r="CK183" i="1"/>
  <c r="CK184" i="1"/>
  <c r="CK185" i="1"/>
  <c r="CK186" i="1"/>
  <c r="CK187" i="1"/>
  <c r="CK188" i="1"/>
  <c r="CK189" i="1"/>
  <c r="CK190" i="1"/>
  <c r="CK191" i="1"/>
  <c r="CK192" i="1"/>
  <c r="CK193" i="1"/>
  <c r="CK194" i="1"/>
  <c r="CK195" i="1"/>
  <c r="CK196" i="1"/>
  <c r="CK197" i="1"/>
  <c r="CK198" i="1"/>
  <c r="CK199" i="1"/>
  <c r="CK200" i="1"/>
  <c r="CK201" i="1"/>
  <c r="CK202" i="1"/>
  <c r="CK203" i="1"/>
  <c r="CK204" i="1"/>
  <c r="CK205" i="1"/>
  <c r="CK206" i="1"/>
  <c r="CK207" i="1"/>
  <c r="CK208" i="1"/>
  <c r="CK209" i="1"/>
  <c r="CK210" i="1"/>
  <c r="CK211" i="1"/>
  <c r="CK212" i="1"/>
  <c r="CK213" i="1"/>
  <c r="CK214" i="1"/>
  <c r="CK215" i="1"/>
  <c r="CK216" i="1"/>
  <c r="CK217" i="1"/>
  <c r="CK218" i="1"/>
  <c r="CK219" i="1"/>
  <c r="CK220" i="1"/>
  <c r="CK221" i="1"/>
  <c r="CK222" i="1"/>
  <c r="CK223" i="1"/>
  <c r="CK224" i="1"/>
  <c r="CK225" i="1"/>
  <c r="CK226" i="1"/>
  <c r="CK227" i="1"/>
  <c r="CK228" i="1"/>
  <c r="CK229" i="1"/>
  <c r="CK230" i="1"/>
  <c r="CK231" i="1"/>
  <c r="CK232" i="1"/>
  <c r="CK233" i="1"/>
  <c r="CK234" i="1"/>
  <c r="CK235" i="1"/>
  <c r="CK236" i="1"/>
  <c r="CK237" i="1"/>
  <c r="CK238" i="1"/>
  <c r="CK239" i="1"/>
  <c r="CK240" i="1"/>
  <c r="CK241" i="1"/>
  <c r="CK242" i="1"/>
  <c r="CK243" i="1"/>
  <c r="CK244" i="1"/>
  <c r="CK245" i="1"/>
  <c r="CK246" i="1"/>
  <c r="CK247" i="1"/>
  <c r="CK248" i="1"/>
  <c r="CK249" i="1"/>
  <c r="CK250" i="1"/>
  <c r="CK251" i="1"/>
  <c r="CK252" i="1"/>
  <c r="CK253" i="1"/>
  <c r="CK254" i="1"/>
  <c r="CK255" i="1"/>
  <c r="CK256" i="1"/>
  <c r="CK257" i="1"/>
  <c r="CK258" i="1"/>
  <c r="CK259" i="1"/>
  <c r="CK260" i="1"/>
  <c r="CK261" i="1"/>
  <c r="CK262" i="1"/>
  <c r="CK263" i="1"/>
  <c r="CK264" i="1"/>
  <c r="CK265" i="1"/>
  <c r="CK266" i="1"/>
  <c r="CK267" i="1"/>
  <c r="CK268" i="1"/>
  <c r="CK269" i="1"/>
  <c r="CK270" i="1"/>
  <c r="CK271" i="1"/>
  <c r="CK272" i="1"/>
  <c r="CK273" i="1"/>
  <c r="CK274" i="1"/>
  <c r="CK275" i="1"/>
  <c r="CK276" i="1"/>
  <c r="CK277" i="1"/>
  <c r="CK278" i="1"/>
  <c r="CK279" i="1"/>
  <c r="CK280" i="1"/>
  <c r="CK281" i="1"/>
  <c r="CK282" i="1"/>
  <c r="CK283" i="1"/>
  <c r="CK284" i="1"/>
  <c r="CK285" i="1"/>
  <c r="CK286" i="1"/>
  <c r="CK287" i="1"/>
  <c r="CK288" i="1"/>
  <c r="CK289" i="1"/>
  <c r="CK290" i="1"/>
  <c r="CK291" i="1"/>
  <c r="CK292" i="1"/>
  <c r="CK293" i="1"/>
  <c r="CK294" i="1"/>
  <c r="CK295" i="1"/>
  <c r="CK296" i="1"/>
  <c r="CK297" i="1"/>
  <c r="CK298" i="1"/>
  <c r="CK299" i="1"/>
  <c r="CK300" i="1"/>
  <c r="CK301" i="1"/>
  <c r="CK302" i="1"/>
  <c r="CK303" i="1"/>
  <c r="CK304" i="1"/>
  <c r="CK305" i="1"/>
  <c r="CK306" i="1"/>
  <c r="CK307" i="1"/>
  <c r="CK308" i="1"/>
  <c r="CK309" i="1"/>
  <c r="CK310" i="1"/>
  <c r="CK311" i="1"/>
  <c r="CK312" i="1"/>
  <c r="CK313" i="1"/>
  <c r="CK314" i="1"/>
  <c r="CK315" i="1"/>
  <c r="CK316" i="1"/>
  <c r="CK317" i="1"/>
  <c r="CK318" i="1"/>
  <c r="CK319" i="1"/>
  <c r="CK320" i="1"/>
  <c r="CK321" i="1"/>
  <c r="CK322" i="1"/>
  <c r="CK323" i="1"/>
  <c r="CK324" i="1"/>
  <c r="CK325" i="1"/>
  <c r="CK326" i="1"/>
  <c r="CK327" i="1"/>
  <c r="CK328" i="1"/>
  <c r="CK329" i="1"/>
  <c r="CK330" i="1"/>
  <c r="CK331" i="1"/>
  <c r="CK332" i="1"/>
  <c r="CK333" i="1"/>
  <c r="CK334" i="1"/>
  <c r="CK335" i="1"/>
  <c r="CK336" i="1"/>
  <c r="CK337" i="1"/>
  <c r="CK338" i="1"/>
  <c r="CK339" i="1"/>
  <c r="CK340" i="1"/>
  <c r="CK341" i="1"/>
  <c r="CK342" i="1"/>
  <c r="CK343" i="1"/>
  <c r="CK344" i="1"/>
  <c r="CK345" i="1"/>
  <c r="CK346" i="1"/>
  <c r="CK347" i="1"/>
  <c r="CK348" i="1"/>
  <c r="CK349" i="1"/>
  <c r="CK350" i="1"/>
  <c r="CK351" i="1"/>
  <c r="CK352" i="1"/>
  <c r="CK353" i="1"/>
  <c r="CK354" i="1"/>
  <c r="CK355" i="1"/>
  <c r="CK356" i="1"/>
  <c r="CK357" i="1"/>
  <c r="CK358" i="1"/>
  <c r="CK359" i="1"/>
  <c r="CK360" i="1"/>
  <c r="CK361" i="1"/>
  <c r="CK362" i="1"/>
  <c r="CK363" i="1"/>
  <c r="CK364" i="1"/>
  <c r="CK365" i="1"/>
  <c r="CK366" i="1"/>
  <c r="CK367" i="1"/>
  <c r="CK368" i="1"/>
  <c r="CK369" i="1"/>
  <c r="CK370" i="1"/>
  <c r="CK371" i="1"/>
  <c r="CK372" i="1"/>
  <c r="CK373" i="1"/>
  <c r="CK374" i="1"/>
  <c r="CK375" i="1"/>
  <c r="CK376" i="1"/>
  <c r="CK377" i="1"/>
  <c r="CK378" i="1"/>
  <c r="CK379" i="1"/>
  <c r="CK380" i="1"/>
  <c r="CK381" i="1"/>
  <c r="CK382" i="1"/>
  <c r="CK383" i="1"/>
  <c r="CL379" i="1"/>
  <c r="CM379" i="1" s="1"/>
  <c r="CN379" i="1" s="1"/>
  <c r="CL380" i="1"/>
  <c r="CM380" i="1" s="1"/>
  <c r="CN380" i="1" s="1"/>
  <c r="CL381" i="1"/>
  <c r="CM381" i="1" s="1"/>
  <c r="CN381" i="1" s="1"/>
  <c r="CL382" i="1"/>
  <c r="CM382" i="1" s="1"/>
  <c r="CN382" i="1" s="1"/>
  <c r="CL383" i="1"/>
  <c r="CM383" i="1" s="1"/>
  <c r="CN383" i="1" s="1"/>
  <c r="CO379" i="1"/>
  <c r="CP379" i="1" s="1"/>
  <c r="CS379" i="1" s="1"/>
  <c r="CO380" i="1"/>
  <c r="CP380" i="1" s="1"/>
  <c r="CS380" i="1" s="1"/>
  <c r="CO381" i="1"/>
  <c r="CP381" i="1" s="1"/>
  <c r="CS381" i="1" s="1"/>
  <c r="CO382" i="1"/>
  <c r="CP382" i="1" s="1"/>
  <c r="CS382" i="1" s="1"/>
  <c r="CO383" i="1"/>
  <c r="CP383" i="1" s="1"/>
  <c r="CS383" i="1" s="1"/>
  <c r="CL378" i="1" l="1"/>
  <c r="CM378" i="1" s="1"/>
  <c r="CN378" i="1" s="1"/>
  <c r="CO378" i="1"/>
  <c r="CP378" i="1" s="1"/>
  <c r="CS378" i="1" s="1"/>
  <c r="CL351" i="1" l="1"/>
  <c r="CM351" i="1" s="1"/>
  <c r="CN351" i="1" s="1"/>
  <c r="CL352" i="1"/>
  <c r="CM352" i="1" s="1"/>
  <c r="CN352" i="1" s="1"/>
  <c r="CL353" i="1"/>
  <c r="CM353" i="1" s="1"/>
  <c r="CN353" i="1" s="1"/>
  <c r="CL354" i="1"/>
  <c r="CM354" i="1" s="1"/>
  <c r="CN354" i="1" s="1"/>
  <c r="CL355" i="1"/>
  <c r="CM355" i="1" s="1"/>
  <c r="CN355" i="1" s="1"/>
  <c r="CL356" i="1"/>
  <c r="CM356" i="1" s="1"/>
  <c r="CN356" i="1" s="1"/>
  <c r="CL357" i="1"/>
  <c r="CM357" i="1" s="1"/>
  <c r="CN357" i="1" s="1"/>
  <c r="CL358" i="1"/>
  <c r="CM358" i="1" s="1"/>
  <c r="CN358" i="1" s="1"/>
  <c r="CL359" i="1"/>
  <c r="CM359" i="1" s="1"/>
  <c r="CN359" i="1" s="1"/>
  <c r="CL360" i="1"/>
  <c r="CM360" i="1" s="1"/>
  <c r="CN360" i="1" s="1"/>
  <c r="CL361" i="1"/>
  <c r="CM361" i="1" s="1"/>
  <c r="CN361" i="1" s="1"/>
  <c r="CL362" i="1"/>
  <c r="CM362" i="1" s="1"/>
  <c r="CN362" i="1" s="1"/>
  <c r="CL363" i="1"/>
  <c r="CM363" i="1" s="1"/>
  <c r="CN363" i="1" s="1"/>
  <c r="CL364" i="1"/>
  <c r="CM364" i="1" s="1"/>
  <c r="CN364" i="1" s="1"/>
  <c r="CL365" i="1"/>
  <c r="CM365" i="1" s="1"/>
  <c r="CN365" i="1" s="1"/>
  <c r="CL366" i="1"/>
  <c r="CM366" i="1" s="1"/>
  <c r="CN366" i="1" s="1"/>
  <c r="CL367" i="1"/>
  <c r="CM367" i="1" s="1"/>
  <c r="CN367" i="1" s="1"/>
  <c r="CL368" i="1"/>
  <c r="CM368" i="1" s="1"/>
  <c r="CN368" i="1" s="1"/>
  <c r="CL369" i="1"/>
  <c r="CM369" i="1" s="1"/>
  <c r="CN369" i="1" s="1"/>
  <c r="CL370" i="1"/>
  <c r="CM370" i="1" s="1"/>
  <c r="CN370" i="1" s="1"/>
  <c r="CL371" i="1"/>
  <c r="CM371" i="1" s="1"/>
  <c r="CN371" i="1" s="1"/>
  <c r="CL372" i="1"/>
  <c r="CM372" i="1" s="1"/>
  <c r="CN372" i="1" s="1"/>
  <c r="CL373" i="1"/>
  <c r="CM373" i="1" s="1"/>
  <c r="CN373" i="1" s="1"/>
  <c r="CL374" i="1"/>
  <c r="CM374" i="1" s="1"/>
  <c r="CN374" i="1" s="1"/>
  <c r="CL375" i="1"/>
  <c r="CM375" i="1" s="1"/>
  <c r="CN375" i="1" s="1"/>
  <c r="CL376" i="1"/>
  <c r="CM376" i="1" s="1"/>
  <c r="CN376" i="1" s="1"/>
  <c r="CL377" i="1"/>
  <c r="CM377" i="1" s="1"/>
  <c r="CN377" i="1" s="1"/>
  <c r="CO351" i="1"/>
  <c r="CP351" i="1" s="1"/>
  <c r="CS351" i="1" s="1"/>
  <c r="CO352" i="1"/>
  <c r="CP352" i="1" s="1"/>
  <c r="CS352" i="1" s="1"/>
  <c r="CO353" i="1"/>
  <c r="CP353" i="1" s="1"/>
  <c r="CS353" i="1" s="1"/>
  <c r="CO354" i="1"/>
  <c r="CP354" i="1" s="1"/>
  <c r="CS354" i="1" s="1"/>
  <c r="CO355" i="1"/>
  <c r="CP355" i="1" s="1"/>
  <c r="CS355" i="1" s="1"/>
  <c r="CO356" i="1"/>
  <c r="CP356" i="1" s="1"/>
  <c r="CS356" i="1" s="1"/>
  <c r="CO357" i="1"/>
  <c r="CP357" i="1" s="1"/>
  <c r="CS357" i="1" s="1"/>
  <c r="CO358" i="1"/>
  <c r="CP358" i="1" s="1"/>
  <c r="CS358" i="1" s="1"/>
  <c r="CO359" i="1"/>
  <c r="CP359" i="1" s="1"/>
  <c r="CS359" i="1" s="1"/>
  <c r="CO360" i="1"/>
  <c r="CP360" i="1" s="1"/>
  <c r="CS360" i="1" s="1"/>
  <c r="CO361" i="1"/>
  <c r="CP361" i="1" s="1"/>
  <c r="CS361" i="1" s="1"/>
  <c r="CO362" i="1"/>
  <c r="CP362" i="1" s="1"/>
  <c r="CS362" i="1" s="1"/>
  <c r="CO363" i="1"/>
  <c r="CP363" i="1" s="1"/>
  <c r="CS363" i="1" s="1"/>
  <c r="CO364" i="1"/>
  <c r="CP364" i="1" s="1"/>
  <c r="CS364" i="1" s="1"/>
  <c r="CO365" i="1"/>
  <c r="CP365" i="1" s="1"/>
  <c r="CS365" i="1" s="1"/>
  <c r="CO366" i="1"/>
  <c r="CP366" i="1" s="1"/>
  <c r="CS366" i="1" s="1"/>
  <c r="CO367" i="1"/>
  <c r="CP367" i="1" s="1"/>
  <c r="CS367" i="1" s="1"/>
  <c r="CO368" i="1"/>
  <c r="CP368" i="1" s="1"/>
  <c r="CS368" i="1" s="1"/>
  <c r="CO369" i="1"/>
  <c r="CP369" i="1" s="1"/>
  <c r="CS369" i="1" s="1"/>
  <c r="CO370" i="1"/>
  <c r="CP370" i="1" s="1"/>
  <c r="CS370" i="1" s="1"/>
  <c r="CO371" i="1"/>
  <c r="CP371" i="1" s="1"/>
  <c r="CS371" i="1" s="1"/>
  <c r="CO372" i="1"/>
  <c r="CP372" i="1" s="1"/>
  <c r="CS372" i="1" s="1"/>
  <c r="CO373" i="1"/>
  <c r="CP373" i="1" s="1"/>
  <c r="CS373" i="1" s="1"/>
  <c r="CO374" i="1"/>
  <c r="CP374" i="1" s="1"/>
  <c r="CS374" i="1" s="1"/>
  <c r="CO375" i="1"/>
  <c r="CP375" i="1" s="1"/>
  <c r="CS375" i="1" s="1"/>
  <c r="CO376" i="1"/>
  <c r="CP376" i="1" s="1"/>
  <c r="CS376" i="1" s="1"/>
  <c r="CO377" i="1"/>
  <c r="CP377" i="1" s="1"/>
  <c r="CS377" i="1" s="1"/>
  <c r="CL349" i="1"/>
  <c r="CM349" i="1" s="1"/>
  <c r="CN349" i="1" s="1"/>
  <c r="CL350" i="1"/>
  <c r="CM350" i="1" s="1"/>
  <c r="CN350" i="1" s="1"/>
  <c r="CO349" i="1"/>
  <c r="CP349" i="1" s="1"/>
  <c r="CS349" i="1" s="1"/>
  <c r="CO350" i="1"/>
  <c r="CP350" i="1" s="1"/>
  <c r="CS350" i="1" s="1"/>
  <c r="CL325" i="1"/>
  <c r="CM325" i="1" s="1"/>
  <c r="CN325" i="1" s="1"/>
  <c r="CL326" i="1"/>
  <c r="CM326" i="1" s="1"/>
  <c r="CN326" i="1" s="1"/>
  <c r="CL327" i="1"/>
  <c r="CM327" i="1" s="1"/>
  <c r="CN327" i="1" s="1"/>
  <c r="CL328" i="1"/>
  <c r="CM328" i="1" s="1"/>
  <c r="CN328" i="1" s="1"/>
  <c r="CL329" i="1"/>
  <c r="CM329" i="1" s="1"/>
  <c r="CN329" i="1" s="1"/>
  <c r="CL330" i="1"/>
  <c r="CM330" i="1" s="1"/>
  <c r="CN330" i="1" s="1"/>
  <c r="CL331" i="1"/>
  <c r="CM331" i="1" s="1"/>
  <c r="CN331" i="1" s="1"/>
  <c r="CL332" i="1"/>
  <c r="CM332" i="1" s="1"/>
  <c r="CN332" i="1" s="1"/>
  <c r="CL333" i="1"/>
  <c r="CM333" i="1" s="1"/>
  <c r="CN333" i="1" s="1"/>
  <c r="CL334" i="1"/>
  <c r="CM334" i="1" s="1"/>
  <c r="CN334" i="1" s="1"/>
  <c r="CL335" i="1"/>
  <c r="CM335" i="1" s="1"/>
  <c r="CN335" i="1" s="1"/>
  <c r="CL336" i="1"/>
  <c r="CM336" i="1" s="1"/>
  <c r="CN336" i="1" s="1"/>
  <c r="CL337" i="1"/>
  <c r="CM337" i="1" s="1"/>
  <c r="CN337" i="1" s="1"/>
  <c r="CL338" i="1"/>
  <c r="CM338" i="1" s="1"/>
  <c r="CN338" i="1" s="1"/>
  <c r="CL339" i="1"/>
  <c r="CM339" i="1" s="1"/>
  <c r="CN339" i="1" s="1"/>
  <c r="CL340" i="1"/>
  <c r="CM340" i="1" s="1"/>
  <c r="CN340" i="1" s="1"/>
  <c r="CL341" i="1"/>
  <c r="CM341" i="1" s="1"/>
  <c r="CN341" i="1" s="1"/>
  <c r="CL342" i="1"/>
  <c r="CM342" i="1" s="1"/>
  <c r="CN342" i="1" s="1"/>
  <c r="CL343" i="1"/>
  <c r="CM343" i="1" s="1"/>
  <c r="CN343" i="1" s="1"/>
  <c r="CL344" i="1"/>
  <c r="CM344" i="1" s="1"/>
  <c r="CN344" i="1" s="1"/>
  <c r="CL345" i="1"/>
  <c r="CM345" i="1" s="1"/>
  <c r="CN345" i="1" s="1"/>
  <c r="CL346" i="1"/>
  <c r="CM346" i="1" s="1"/>
  <c r="CN346" i="1" s="1"/>
  <c r="CL347" i="1"/>
  <c r="CM347" i="1" s="1"/>
  <c r="CN347" i="1" s="1"/>
  <c r="CL348" i="1"/>
  <c r="CM348" i="1" s="1"/>
  <c r="CN348" i="1" s="1"/>
  <c r="CO325" i="1"/>
  <c r="CP325" i="1" s="1"/>
  <c r="CS325" i="1" s="1"/>
  <c r="CO326" i="1"/>
  <c r="CP326" i="1" s="1"/>
  <c r="CS326" i="1" s="1"/>
  <c r="CO327" i="1"/>
  <c r="CP327" i="1" s="1"/>
  <c r="CS327" i="1" s="1"/>
  <c r="CO328" i="1"/>
  <c r="CP328" i="1" s="1"/>
  <c r="CS328" i="1" s="1"/>
  <c r="CO329" i="1"/>
  <c r="CP329" i="1" s="1"/>
  <c r="CS329" i="1" s="1"/>
  <c r="CO330" i="1"/>
  <c r="CP330" i="1" s="1"/>
  <c r="CS330" i="1" s="1"/>
  <c r="CO331" i="1"/>
  <c r="CP331" i="1" s="1"/>
  <c r="CS331" i="1" s="1"/>
  <c r="CO332" i="1"/>
  <c r="CP332" i="1" s="1"/>
  <c r="CS332" i="1" s="1"/>
  <c r="CO333" i="1"/>
  <c r="CP333" i="1" s="1"/>
  <c r="CS333" i="1" s="1"/>
  <c r="CO334" i="1"/>
  <c r="CP334" i="1" s="1"/>
  <c r="CS334" i="1" s="1"/>
  <c r="CO335" i="1"/>
  <c r="CP335" i="1" s="1"/>
  <c r="CS335" i="1" s="1"/>
  <c r="CO336" i="1"/>
  <c r="CP336" i="1" s="1"/>
  <c r="CS336" i="1" s="1"/>
  <c r="CO337" i="1"/>
  <c r="CP337" i="1" s="1"/>
  <c r="CS337" i="1" s="1"/>
  <c r="CO338" i="1"/>
  <c r="CP338" i="1" s="1"/>
  <c r="CS338" i="1" s="1"/>
  <c r="CO339" i="1"/>
  <c r="CP339" i="1" s="1"/>
  <c r="CS339" i="1" s="1"/>
  <c r="CO340" i="1"/>
  <c r="CP340" i="1" s="1"/>
  <c r="CS340" i="1" s="1"/>
  <c r="CO341" i="1"/>
  <c r="CP341" i="1" s="1"/>
  <c r="CS341" i="1" s="1"/>
  <c r="CO342" i="1"/>
  <c r="CP342" i="1" s="1"/>
  <c r="CS342" i="1" s="1"/>
  <c r="CO343" i="1"/>
  <c r="CP343" i="1" s="1"/>
  <c r="CS343" i="1" s="1"/>
  <c r="CO344" i="1"/>
  <c r="CP344" i="1" s="1"/>
  <c r="CS344" i="1" s="1"/>
  <c r="CO345" i="1"/>
  <c r="CP345" i="1" s="1"/>
  <c r="CS345" i="1" s="1"/>
  <c r="CO346" i="1"/>
  <c r="CP346" i="1" s="1"/>
  <c r="CS346" i="1" s="1"/>
  <c r="CO347" i="1"/>
  <c r="CP347" i="1" s="1"/>
  <c r="CS347" i="1" s="1"/>
  <c r="CO348" i="1"/>
  <c r="CP348" i="1" s="1"/>
  <c r="CS348" i="1" s="1"/>
  <c r="CL324" i="1"/>
  <c r="CM324" i="1" s="1"/>
  <c r="CN324" i="1" s="1"/>
  <c r="CO324" i="1"/>
  <c r="CP324" i="1" s="1"/>
  <c r="CS324" i="1" s="1"/>
  <c r="CL323" i="1"/>
  <c r="CM323" i="1" s="1"/>
  <c r="CN323" i="1" s="1"/>
  <c r="CO323" i="1"/>
  <c r="CP323" i="1" s="1"/>
  <c r="CS323" i="1" s="1"/>
  <c r="CO3" i="1"/>
  <c r="CP3" i="1" s="1"/>
  <c r="CS3" i="1" s="1"/>
  <c r="CO4" i="1"/>
  <c r="CP4" i="1" s="1"/>
  <c r="CS4" i="1" s="1"/>
  <c r="CO5" i="1"/>
  <c r="CP5" i="1" s="1"/>
  <c r="CS5" i="1" s="1"/>
  <c r="CO6" i="1"/>
  <c r="CP6" i="1" s="1"/>
  <c r="CS6" i="1" s="1"/>
  <c r="CO7" i="1"/>
  <c r="CP7" i="1" s="1"/>
  <c r="CS7" i="1" s="1"/>
  <c r="CO8" i="1"/>
  <c r="CP8" i="1" s="1"/>
  <c r="CS8" i="1" s="1"/>
  <c r="CO9" i="1"/>
  <c r="CP9" i="1" s="1"/>
  <c r="CS9" i="1" s="1"/>
  <c r="CO10" i="1"/>
  <c r="CP10" i="1" s="1"/>
  <c r="CS10" i="1" s="1"/>
  <c r="CO11" i="1"/>
  <c r="CP11" i="1" s="1"/>
  <c r="CS11" i="1" s="1"/>
  <c r="CO12" i="1"/>
  <c r="CP12" i="1" s="1"/>
  <c r="CS12" i="1" s="1"/>
  <c r="CO13" i="1"/>
  <c r="CP13" i="1" s="1"/>
  <c r="CS13" i="1" s="1"/>
  <c r="CO14" i="1"/>
  <c r="CP14" i="1" s="1"/>
  <c r="CS14" i="1" s="1"/>
  <c r="CO15" i="1"/>
  <c r="CP15" i="1" s="1"/>
  <c r="CS15" i="1" s="1"/>
  <c r="CO16" i="1"/>
  <c r="CP16" i="1" s="1"/>
  <c r="CS16" i="1" s="1"/>
  <c r="CO17" i="1"/>
  <c r="CP17" i="1" s="1"/>
  <c r="CS17" i="1" s="1"/>
  <c r="CO18" i="1"/>
  <c r="CP18" i="1" s="1"/>
  <c r="CS18" i="1" s="1"/>
  <c r="CO19" i="1"/>
  <c r="CP19" i="1" s="1"/>
  <c r="CS19" i="1" s="1"/>
  <c r="CO20" i="1"/>
  <c r="CP20" i="1" s="1"/>
  <c r="CS20" i="1" s="1"/>
  <c r="CO21" i="1"/>
  <c r="CP21" i="1" s="1"/>
  <c r="CS21" i="1" s="1"/>
  <c r="CO22" i="1"/>
  <c r="CP22" i="1" s="1"/>
  <c r="CS22" i="1" s="1"/>
  <c r="CO23" i="1"/>
  <c r="CP23" i="1" s="1"/>
  <c r="CS23" i="1" s="1"/>
  <c r="CO24" i="1"/>
  <c r="CP24" i="1" s="1"/>
  <c r="CS24" i="1" s="1"/>
  <c r="CO25" i="1"/>
  <c r="CP25" i="1" s="1"/>
  <c r="CS25" i="1" s="1"/>
  <c r="CO26" i="1"/>
  <c r="CP26" i="1" s="1"/>
  <c r="CS26" i="1" s="1"/>
  <c r="CO27" i="1"/>
  <c r="CP27" i="1" s="1"/>
  <c r="CS27" i="1" s="1"/>
  <c r="CO28" i="1"/>
  <c r="CP28" i="1" s="1"/>
  <c r="CS28" i="1" s="1"/>
  <c r="CO29" i="1"/>
  <c r="CP29" i="1" s="1"/>
  <c r="CS29" i="1" s="1"/>
  <c r="CO30" i="1"/>
  <c r="CP30" i="1" s="1"/>
  <c r="CS30" i="1" s="1"/>
  <c r="CO31" i="1"/>
  <c r="CP31" i="1" s="1"/>
  <c r="CS31" i="1" s="1"/>
  <c r="CO32" i="1"/>
  <c r="CP32" i="1" s="1"/>
  <c r="CS32" i="1" s="1"/>
  <c r="CO33" i="1"/>
  <c r="CP33" i="1" s="1"/>
  <c r="CS33" i="1" s="1"/>
  <c r="CO34" i="1"/>
  <c r="CP34" i="1" s="1"/>
  <c r="CS34" i="1" s="1"/>
  <c r="CO35" i="1"/>
  <c r="CP35" i="1" s="1"/>
  <c r="CS35" i="1" s="1"/>
  <c r="CO36" i="1"/>
  <c r="CP36" i="1" s="1"/>
  <c r="CS36" i="1" s="1"/>
  <c r="CO37" i="1"/>
  <c r="CP37" i="1" s="1"/>
  <c r="CS37" i="1" s="1"/>
  <c r="CO38" i="1"/>
  <c r="CP38" i="1" s="1"/>
  <c r="CS38" i="1" s="1"/>
  <c r="CO39" i="1"/>
  <c r="CP39" i="1" s="1"/>
  <c r="CS39" i="1" s="1"/>
  <c r="CO40" i="1"/>
  <c r="CP40" i="1" s="1"/>
  <c r="CS40" i="1" s="1"/>
  <c r="CO41" i="1"/>
  <c r="CP41" i="1" s="1"/>
  <c r="CS41" i="1" s="1"/>
  <c r="CO42" i="1"/>
  <c r="CP42" i="1" s="1"/>
  <c r="CS42" i="1" s="1"/>
  <c r="CO43" i="1"/>
  <c r="CP43" i="1" s="1"/>
  <c r="CS43" i="1" s="1"/>
  <c r="CO44" i="1"/>
  <c r="CP44" i="1" s="1"/>
  <c r="CS44" i="1" s="1"/>
  <c r="CO45" i="1"/>
  <c r="CP45" i="1" s="1"/>
  <c r="CS45" i="1" s="1"/>
  <c r="CO46" i="1"/>
  <c r="CP46" i="1" s="1"/>
  <c r="CS46" i="1" s="1"/>
  <c r="CO47" i="1"/>
  <c r="CP47" i="1" s="1"/>
  <c r="CS47" i="1" s="1"/>
  <c r="CO48" i="1"/>
  <c r="CP48" i="1" s="1"/>
  <c r="CS48" i="1" s="1"/>
  <c r="CO49" i="1"/>
  <c r="CP49" i="1" s="1"/>
  <c r="CS49" i="1" s="1"/>
  <c r="CO50" i="1"/>
  <c r="CP50" i="1" s="1"/>
  <c r="CS50" i="1" s="1"/>
  <c r="CO51" i="1"/>
  <c r="CP51" i="1" s="1"/>
  <c r="CS51" i="1" s="1"/>
  <c r="CO52" i="1"/>
  <c r="CP52" i="1" s="1"/>
  <c r="CS52" i="1" s="1"/>
  <c r="CO53" i="1"/>
  <c r="CP53" i="1" s="1"/>
  <c r="CS53" i="1" s="1"/>
  <c r="CO54" i="1"/>
  <c r="CP54" i="1" s="1"/>
  <c r="CS54" i="1" s="1"/>
  <c r="CO55" i="1"/>
  <c r="CP55" i="1" s="1"/>
  <c r="CS55" i="1" s="1"/>
  <c r="CO56" i="1"/>
  <c r="CP56" i="1" s="1"/>
  <c r="CS56" i="1" s="1"/>
  <c r="CO57" i="1"/>
  <c r="CP57" i="1" s="1"/>
  <c r="CS57" i="1" s="1"/>
  <c r="CO58" i="1"/>
  <c r="CP58" i="1" s="1"/>
  <c r="CS58" i="1" s="1"/>
  <c r="CO59" i="1"/>
  <c r="CP59" i="1" s="1"/>
  <c r="CS59" i="1" s="1"/>
  <c r="CO60" i="1"/>
  <c r="CP60" i="1" s="1"/>
  <c r="CS60" i="1" s="1"/>
  <c r="CO61" i="1"/>
  <c r="CP61" i="1" s="1"/>
  <c r="CS61" i="1" s="1"/>
  <c r="CO62" i="1"/>
  <c r="CP62" i="1" s="1"/>
  <c r="CS62" i="1" s="1"/>
  <c r="CO63" i="1"/>
  <c r="CP63" i="1" s="1"/>
  <c r="CS63" i="1" s="1"/>
  <c r="CO64" i="1"/>
  <c r="CP64" i="1" s="1"/>
  <c r="CS64" i="1" s="1"/>
  <c r="CO65" i="1"/>
  <c r="CP65" i="1" s="1"/>
  <c r="CS65" i="1" s="1"/>
  <c r="CO66" i="1"/>
  <c r="CP66" i="1" s="1"/>
  <c r="CS66" i="1" s="1"/>
  <c r="CO67" i="1"/>
  <c r="CP67" i="1" s="1"/>
  <c r="CS67" i="1" s="1"/>
  <c r="CO68" i="1"/>
  <c r="CP68" i="1" s="1"/>
  <c r="CS68" i="1" s="1"/>
  <c r="CO69" i="1"/>
  <c r="CP69" i="1" s="1"/>
  <c r="CS69" i="1" s="1"/>
  <c r="CO70" i="1"/>
  <c r="CP70" i="1" s="1"/>
  <c r="CS70" i="1" s="1"/>
  <c r="CO71" i="1"/>
  <c r="CP71" i="1" s="1"/>
  <c r="CS71" i="1" s="1"/>
  <c r="CO72" i="1"/>
  <c r="CP72" i="1" s="1"/>
  <c r="CS72" i="1" s="1"/>
  <c r="CO73" i="1"/>
  <c r="CP73" i="1" s="1"/>
  <c r="CS73" i="1" s="1"/>
  <c r="CO74" i="1"/>
  <c r="CP74" i="1" s="1"/>
  <c r="CS74" i="1" s="1"/>
  <c r="CO75" i="1"/>
  <c r="CP75" i="1" s="1"/>
  <c r="CS75" i="1" s="1"/>
  <c r="CO76" i="1"/>
  <c r="CP76" i="1" s="1"/>
  <c r="CS76" i="1" s="1"/>
  <c r="CO77" i="1"/>
  <c r="CP77" i="1" s="1"/>
  <c r="CS77" i="1" s="1"/>
  <c r="CO78" i="1"/>
  <c r="CP78" i="1" s="1"/>
  <c r="CS78" i="1" s="1"/>
  <c r="CO79" i="1"/>
  <c r="CP79" i="1" s="1"/>
  <c r="CS79" i="1" s="1"/>
  <c r="CO80" i="1"/>
  <c r="CP80" i="1" s="1"/>
  <c r="CS80" i="1" s="1"/>
  <c r="CO81" i="1"/>
  <c r="CP81" i="1" s="1"/>
  <c r="CS81" i="1" s="1"/>
  <c r="CO82" i="1"/>
  <c r="CP82" i="1" s="1"/>
  <c r="CS82" i="1" s="1"/>
  <c r="CO83" i="1"/>
  <c r="CP83" i="1" s="1"/>
  <c r="CS83" i="1" s="1"/>
  <c r="CO84" i="1"/>
  <c r="CP84" i="1" s="1"/>
  <c r="CS84" i="1" s="1"/>
  <c r="CO85" i="1"/>
  <c r="CP85" i="1" s="1"/>
  <c r="CS85" i="1" s="1"/>
  <c r="CO86" i="1"/>
  <c r="CP86" i="1" s="1"/>
  <c r="CS86" i="1" s="1"/>
  <c r="CO87" i="1"/>
  <c r="CP87" i="1" s="1"/>
  <c r="CS87" i="1" s="1"/>
  <c r="CO88" i="1"/>
  <c r="CP88" i="1" s="1"/>
  <c r="CS88" i="1" s="1"/>
  <c r="CO89" i="1"/>
  <c r="CP89" i="1" s="1"/>
  <c r="CS89" i="1" s="1"/>
  <c r="CO90" i="1"/>
  <c r="CP90" i="1" s="1"/>
  <c r="CS90" i="1" s="1"/>
  <c r="CO91" i="1"/>
  <c r="CP91" i="1" s="1"/>
  <c r="CS91" i="1" s="1"/>
  <c r="CO92" i="1"/>
  <c r="CP92" i="1" s="1"/>
  <c r="CS92" i="1" s="1"/>
  <c r="CO93" i="1"/>
  <c r="CP93" i="1" s="1"/>
  <c r="CS93" i="1" s="1"/>
  <c r="CO94" i="1"/>
  <c r="CP94" i="1" s="1"/>
  <c r="CS94" i="1" s="1"/>
  <c r="CO95" i="1"/>
  <c r="CP95" i="1" s="1"/>
  <c r="CS95" i="1" s="1"/>
  <c r="CO96" i="1"/>
  <c r="CP96" i="1" s="1"/>
  <c r="CS96" i="1" s="1"/>
  <c r="CO97" i="1"/>
  <c r="CP97" i="1" s="1"/>
  <c r="CS97" i="1" s="1"/>
  <c r="CO98" i="1"/>
  <c r="CP98" i="1" s="1"/>
  <c r="CS98" i="1" s="1"/>
  <c r="CO99" i="1"/>
  <c r="CP99" i="1" s="1"/>
  <c r="CS99" i="1" s="1"/>
  <c r="CO100" i="1"/>
  <c r="CP100" i="1" s="1"/>
  <c r="CS100" i="1" s="1"/>
  <c r="CO101" i="1"/>
  <c r="CP101" i="1" s="1"/>
  <c r="CS101" i="1" s="1"/>
  <c r="CO102" i="1"/>
  <c r="CP102" i="1" s="1"/>
  <c r="CS102" i="1" s="1"/>
  <c r="CO103" i="1"/>
  <c r="CP103" i="1" s="1"/>
  <c r="CS103" i="1" s="1"/>
  <c r="CO104" i="1"/>
  <c r="CP104" i="1" s="1"/>
  <c r="CS104" i="1" s="1"/>
  <c r="CO105" i="1"/>
  <c r="CP105" i="1" s="1"/>
  <c r="CS105" i="1" s="1"/>
  <c r="CO106" i="1"/>
  <c r="CP106" i="1" s="1"/>
  <c r="CS106" i="1" s="1"/>
  <c r="CO107" i="1"/>
  <c r="CP107" i="1" s="1"/>
  <c r="CS107" i="1" s="1"/>
  <c r="CO108" i="1"/>
  <c r="CP108" i="1" s="1"/>
  <c r="CS108" i="1" s="1"/>
  <c r="CO109" i="1"/>
  <c r="CP109" i="1" s="1"/>
  <c r="CS109" i="1" s="1"/>
  <c r="CO110" i="1"/>
  <c r="CP110" i="1" s="1"/>
  <c r="CS110" i="1" s="1"/>
  <c r="CO111" i="1"/>
  <c r="CP111" i="1" s="1"/>
  <c r="CS111" i="1" s="1"/>
  <c r="CO112" i="1"/>
  <c r="CP112" i="1" s="1"/>
  <c r="CS112" i="1" s="1"/>
  <c r="CO113" i="1"/>
  <c r="CP113" i="1" s="1"/>
  <c r="CS113" i="1" s="1"/>
  <c r="CO114" i="1"/>
  <c r="CP114" i="1" s="1"/>
  <c r="CS114" i="1" s="1"/>
  <c r="CO115" i="1"/>
  <c r="CP115" i="1" s="1"/>
  <c r="CS115" i="1" s="1"/>
  <c r="CO116" i="1"/>
  <c r="CP116" i="1" s="1"/>
  <c r="CS116" i="1" s="1"/>
  <c r="CO117" i="1"/>
  <c r="CP117" i="1" s="1"/>
  <c r="CS117" i="1" s="1"/>
  <c r="CO118" i="1"/>
  <c r="CP118" i="1" s="1"/>
  <c r="CS118" i="1" s="1"/>
  <c r="CO119" i="1"/>
  <c r="CP119" i="1" s="1"/>
  <c r="CS119" i="1" s="1"/>
  <c r="CO120" i="1"/>
  <c r="CP120" i="1" s="1"/>
  <c r="CS120" i="1" s="1"/>
  <c r="CO121" i="1"/>
  <c r="CP121" i="1" s="1"/>
  <c r="CS121" i="1" s="1"/>
  <c r="CO122" i="1"/>
  <c r="CP122" i="1" s="1"/>
  <c r="CS122" i="1" s="1"/>
  <c r="CO123" i="1"/>
  <c r="CP123" i="1" s="1"/>
  <c r="CS123" i="1" s="1"/>
  <c r="CO124" i="1"/>
  <c r="CP124" i="1" s="1"/>
  <c r="CS124" i="1" s="1"/>
  <c r="CO125" i="1"/>
  <c r="CP125" i="1" s="1"/>
  <c r="CS125" i="1" s="1"/>
  <c r="CO126" i="1"/>
  <c r="CP126" i="1" s="1"/>
  <c r="CS126" i="1" s="1"/>
  <c r="CO127" i="1"/>
  <c r="CP127" i="1" s="1"/>
  <c r="CS127" i="1" s="1"/>
  <c r="CO128" i="1"/>
  <c r="CP128" i="1" s="1"/>
  <c r="CS128" i="1" s="1"/>
  <c r="CO129" i="1"/>
  <c r="CP129" i="1" s="1"/>
  <c r="CS129" i="1" s="1"/>
  <c r="CO130" i="1"/>
  <c r="CP130" i="1" s="1"/>
  <c r="CS130" i="1" s="1"/>
  <c r="CO131" i="1"/>
  <c r="CP131" i="1" s="1"/>
  <c r="CS131" i="1" s="1"/>
  <c r="CO132" i="1"/>
  <c r="CP132" i="1" s="1"/>
  <c r="CS132" i="1" s="1"/>
  <c r="CO133" i="1"/>
  <c r="CP133" i="1" s="1"/>
  <c r="CS133" i="1" s="1"/>
  <c r="CO134" i="1"/>
  <c r="CP134" i="1" s="1"/>
  <c r="CS134" i="1" s="1"/>
  <c r="CO135" i="1"/>
  <c r="CP135" i="1" s="1"/>
  <c r="CS135" i="1" s="1"/>
  <c r="CO136" i="1"/>
  <c r="CP136" i="1" s="1"/>
  <c r="CS136" i="1" s="1"/>
  <c r="CO137" i="1"/>
  <c r="CP137" i="1" s="1"/>
  <c r="CS137" i="1" s="1"/>
  <c r="CO138" i="1"/>
  <c r="CP138" i="1" s="1"/>
  <c r="CS138" i="1" s="1"/>
  <c r="CO139" i="1"/>
  <c r="CP139" i="1" s="1"/>
  <c r="CS139" i="1" s="1"/>
  <c r="CO140" i="1"/>
  <c r="CP140" i="1" s="1"/>
  <c r="CS140" i="1" s="1"/>
  <c r="CO141" i="1"/>
  <c r="CP141" i="1" s="1"/>
  <c r="CS141" i="1" s="1"/>
  <c r="CO142" i="1"/>
  <c r="CP142" i="1" s="1"/>
  <c r="CS142" i="1" s="1"/>
  <c r="CO143" i="1"/>
  <c r="CP143" i="1" s="1"/>
  <c r="CS143" i="1" s="1"/>
  <c r="CO144" i="1"/>
  <c r="CP144" i="1" s="1"/>
  <c r="CS144" i="1" s="1"/>
  <c r="CO145" i="1"/>
  <c r="CP145" i="1" s="1"/>
  <c r="CS145" i="1" s="1"/>
  <c r="CO146" i="1"/>
  <c r="CP146" i="1" s="1"/>
  <c r="CS146" i="1" s="1"/>
  <c r="CO147" i="1"/>
  <c r="CP147" i="1" s="1"/>
  <c r="CS147" i="1" s="1"/>
  <c r="CO148" i="1"/>
  <c r="CP148" i="1" s="1"/>
  <c r="CS148" i="1" s="1"/>
  <c r="CO149" i="1"/>
  <c r="CP149" i="1" s="1"/>
  <c r="CS149" i="1" s="1"/>
  <c r="CO150" i="1"/>
  <c r="CP150" i="1" s="1"/>
  <c r="CS150" i="1" s="1"/>
  <c r="CO151" i="1"/>
  <c r="CP151" i="1" s="1"/>
  <c r="CS151" i="1" s="1"/>
  <c r="CO152" i="1"/>
  <c r="CP152" i="1" s="1"/>
  <c r="CS152" i="1" s="1"/>
  <c r="CO153" i="1"/>
  <c r="CP153" i="1" s="1"/>
  <c r="CS153" i="1" s="1"/>
  <c r="CO154" i="1"/>
  <c r="CP154" i="1" s="1"/>
  <c r="CS154" i="1" s="1"/>
  <c r="CO155" i="1"/>
  <c r="CP155" i="1" s="1"/>
  <c r="CS155" i="1" s="1"/>
  <c r="CO156" i="1"/>
  <c r="CP156" i="1" s="1"/>
  <c r="CS156" i="1" s="1"/>
  <c r="CO157" i="1"/>
  <c r="CP157" i="1" s="1"/>
  <c r="CS157" i="1" s="1"/>
  <c r="CO158" i="1"/>
  <c r="CP158" i="1" s="1"/>
  <c r="CS158" i="1" s="1"/>
  <c r="CO159" i="1"/>
  <c r="CP159" i="1" s="1"/>
  <c r="CS159" i="1" s="1"/>
  <c r="CO160" i="1"/>
  <c r="CP160" i="1" s="1"/>
  <c r="CS160" i="1" s="1"/>
  <c r="CO161" i="1"/>
  <c r="CP161" i="1" s="1"/>
  <c r="CS161" i="1" s="1"/>
  <c r="CO162" i="1"/>
  <c r="CP162" i="1" s="1"/>
  <c r="CS162" i="1" s="1"/>
  <c r="CO163" i="1"/>
  <c r="CP163" i="1" s="1"/>
  <c r="CS163" i="1" s="1"/>
  <c r="CO164" i="1"/>
  <c r="CP164" i="1" s="1"/>
  <c r="CS164" i="1" s="1"/>
  <c r="CO165" i="1"/>
  <c r="CP165" i="1" s="1"/>
  <c r="CS165" i="1" s="1"/>
  <c r="CO166" i="1"/>
  <c r="CP166" i="1" s="1"/>
  <c r="CS166" i="1" s="1"/>
  <c r="CO167" i="1"/>
  <c r="CP167" i="1" s="1"/>
  <c r="CS167" i="1" s="1"/>
  <c r="CO168" i="1"/>
  <c r="CP168" i="1" s="1"/>
  <c r="CS168" i="1" s="1"/>
  <c r="CO169" i="1"/>
  <c r="CP169" i="1" s="1"/>
  <c r="CS169" i="1" s="1"/>
  <c r="CO170" i="1"/>
  <c r="CP170" i="1" s="1"/>
  <c r="CS170" i="1" s="1"/>
  <c r="CO171" i="1"/>
  <c r="CP171" i="1" s="1"/>
  <c r="CS171" i="1" s="1"/>
  <c r="CO172" i="1"/>
  <c r="CP172" i="1" s="1"/>
  <c r="CS172" i="1" s="1"/>
  <c r="CO173" i="1"/>
  <c r="CP173" i="1" s="1"/>
  <c r="CS173" i="1" s="1"/>
  <c r="CO174" i="1"/>
  <c r="CP174" i="1" s="1"/>
  <c r="CS174" i="1" s="1"/>
  <c r="CO175" i="1"/>
  <c r="CP175" i="1" s="1"/>
  <c r="CS175" i="1" s="1"/>
  <c r="CO176" i="1"/>
  <c r="CP176" i="1" s="1"/>
  <c r="CS176" i="1" s="1"/>
  <c r="CO177" i="1"/>
  <c r="CP177" i="1" s="1"/>
  <c r="CS177" i="1" s="1"/>
  <c r="CO178" i="1"/>
  <c r="CP178" i="1" s="1"/>
  <c r="CS178" i="1" s="1"/>
  <c r="CO179" i="1"/>
  <c r="CP179" i="1" s="1"/>
  <c r="CS179" i="1" s="1"/>
  <c r="CO180" i="1"/>
  <c r="CP180" i="1" s="1"/>
  <c r="CS180" i="1" s="1"/>
  <c r="CO181" i="1"/>
  <c r="CP181" i="1" s="1"/>
  <c r="CS181" i="1" s="1"/>
  <c r="CO182" i="1"/>
  <c r="CP182" i="1" s="1"/>
  <c r="CS182" i="1" s="1"/>
  <c r="CO183" i="1"/>
  <c r="CP183" i="1" s="1"/>
  <c r="CS183" i="1" s="1"/>
  <c r="CO184" i="1"/>
  <c r="CP184" i="1" s="1"/>
  <c r="CS184" i="1" s="1"/>
  <c r="CO185" i="1"/>
  <c r="CP185" i="1" s="1"/>
  <c r="CS185" i="1" s="1"/>
  <c r="CO186" i="1"/>
  <c r="CP186" i="1" s="1"/>
  <c r="CS186" i="1" s="1"/>
  <c r="CO187" i="1"/>
  <c r="CP187" i="1" s="1"/>
  <c r="CS187" i="1" s="1"/>
  <c r="CO188" i="1"/>
  <c r="CP188" i="1" s="1"/>
  <c r="CS188" i="1" s="1"/>
  <c r="CO189" i="1"/>
  <c r="CP189" i="1" s="1"/>
  <c r="CS189" i="1" s="1"/>
  <c r="CO190" i="1"/>
  <c r="CP190" i="1" s="1"/>
  <c r="CS190" i="1" s="1"/>
  <c r="CO191" i="1"/>
  <c r="CP191" i="1" s="1"/>
  <c r="CS191" i="1" s="1"/>
  <c r="CO192" i="1"/>
  <c r="CP192" i="1" s="1"/>
  <c r="CS192" i="1" s="1"/>
  <c r="CO193" i="1"/>
  <c r="CP193" i="1" s="1"/>
  <c r="CS193" i="1" s="1"/>
  <c r="CO194" i="1"/>
  <c r="CP194" i="1" s="1"/>
  <c r="CS194" i="1" s="1"/>
  <c r="CO195" i="1"/>
  <c r="CP195" i="1" s="1"/>
  <c r="CS195" i="1" s="1"/>
  <c r="CO196" i="1"/>
  <c r="CP196" i="1" s="1"/>
  <c r="CS196" i="1" s="1"/>
  <c r="CO197" i="1"/>
  <c r="CP197" i="1" s="1"/>
  <c r="CS197" i="1" s="1"/>
  <c r="CO198" i="1"/>
  <c r="CP198" i="1" s="1"/>
  <c r="CS198" i="1" s="1"/>
  <c r="CO199" i="1"/>
  <c r="CP199" i="1" s="1"/>
  <c r="CS199" i="1" s="1"/>
  <c r="CO200" i="1"/>
  <c r="CP200" i="1" s="1"/>
  <c r="CS200" i="1" s="1"/>
  <c r="CO201" i="1"/>
  <c r="CP201" i="1" s="1"/>
  <c r="CS201" i="1" s="1"/>
  <c r="CO202" i="1"/>
  <c r="CP202" i="1" s="1"/>
  <c r="CS202" i="1" s="1"/>
  <c r="CO203" i="1"/>
  <c r="CP203" i="1" s="1"/>
  <c r="CS203" i="1" s="1"/>
  <c r="CO204" i="1"/>
  <c r="CP204" i="1" s="1"/>
  <c r="CS204" i="1" s="1"/>
  <c r="CO205" i="1"/>
  <c r="CP205" i="1" s="1"/>
  <c r="CS205" i="1" s="1"/>
  <c r="CO206" i="1"/>
  <c r="CP206" i="1" s="1"/>
  <c r="CS206" i="1" s="1"/>
  <c r="CO207" i="1"/>
  <c r="CP207" i="1" s="1"/>
  <c r="CS207" i="1" s="1"/>
  <c r="CO208" i="1"/>
  <c r="CP208" i="1" s="1"/>
  <c r="CS208" i="1" s="1"/>
  <c r="CO209" i="1"/>
  <c r="CP209" i="1" s="1"/>
  <c r="CS209" i="1" s="1"/>
  <c r="CO210" i="1"/>
  <c r="CP210" i="1" s="1"/>
  <c r="CS210" i="1" s="1"/>
  <c r="CO211" i="1"/>
  <c r="CP211" i="1" s="1"/>
  <c r="CS211" i="1" s="1"/>
  <c r="CO212" i="1"/>
  <c r="CP212" i="1" s="1"/>
  <c r="CS212" i="1" s="1"/>
  <c r="CO213" i="1"/>
  <c r="CP213" i="1" s="1"/>
  <c r="CS213" i="1" s="1"/>
  <c r="CO214" i="1"/>
  <c r="CP214" i="1" s="1"/>
  <c r="CS214" i="1" s="1"/>
  <c r="CO215" i="1"/>
  <c r="CP215" i="1" s="1"/>
  <c r="CS215" i="1" s="1"/>
  <c r="CO216" i="1"/>
  <c r="CP216" i="1" s="1"/>
  <c r="CS216" i="1" s="1"/>
  <c r="CO217" i="1"/>
  <c r="CP217" i="1" s="1"/>
  <c r="CS217" i="1" s="1"/>
  <c r="CO218" i="1"/>
  <c r="CP218" i="1" s="1"/>
  <c r="CS218" i="1" s="1"/>
  <c r="CO219" i="1"/>
  <c r="CP219" i="1" s="1"/>
  <c r="CS219" i="1" s="1"/>
  <c r="CO220" i="1"/>
  <c r="CP220" i="1" s="1"/>
  <c r="CS220" i="1" s="1"/>
  <c r="CO221" i="1"/>
  <c r="CP221" i="1" s="1"/>
  <c r="CS221" i="1" s="1"/>
  <c r="CO222" i="1"/>
  <c r="CP222" i="1" s="1"/>
  <c r="CS222" i="1" s="1"/>
  <c r="CO223" i="1"/>
  <c r="CP223" i="1" s="1"/>
  <c r="CS223" i="1" s="1"/>
  <c r="CO224" i="1"/>
  <c r="CP224" i="1" s="1"/>
  <c r="CS224" i="1" s="1"/>
  <c r="CO225" i="1"/>
  <c r="CP225" i="1" s="1"/>
  <c r="CS225" i="1" s="1"/>
  <c r="CO226" i="1"/>
  <c r="CP226" i="1" s="1"/>
  <c r="CS226" i="1" s="1"/>
  <c r="CO227" i="1"/>
  <c r="CP227" i="1" s="1"/>
  <c r="CS227" i="1" s="1"/>
  <c r="CO228" i="1"/>
  <c r="CP228" i="1" s="1"/>
  <c r="CS228" i="1" s="1"/>
  <c r="CO229" i="1"/>
  <c r="CP229" i="1" s="1"/>
  <c r="CS229" i="1" s="1"/>
  <c r="CO230" i="1"/>
  <c r="CP230" i="1" s="1"/>
  <c r="CS230" i="1" s="1"/>
  <c r="CO231" i="1"/>
  <c r="CP231" i="1" s="1"/>
  <c r="CS231" i="1" s="1"/>
  <c r="CO232" i="1"/>
  <c r="CP232" i="1" s="1"/>
  <c r="CS232" i="1" s="1"/>
  <c r="CO233" i="1"/>
  <c r="CP233" i="1" s="1"/>
  <c r="CS233" i="1" s="1"/>
  <c r="CO234" i="1"/>
  <c r="CP234" i="1" s="1"/>
  <c r="CS234" i="1" s="1"/>
  <c r="CO235" i="1"/>
  <c r="CP235" i="1" s="1"/>
  <c r="CS235" i="1" s="1"/>
  <c r="CO236" i="1"/>
  <c r="CP236" i="1" s="1"/>
  <c r="CS236" i="1" s="1"/>
  <c r="CO237" i="1"/>
  <c r="CP237" i="1" s="1"/>
  <c r="CS237" i="1" s="1"/>
  <c r="CO238" i="1"/>
  <c r="CP238" i="1" s="1"/>
  <c r="CS238" i="1" s="1"/>
  <c r="CO239" i="1"/>
  <c r="CP239" i="1" s="1"/>
  <c r="CS239" i="1" s="1"/>
  <c r="CO240" i="1"/>
  <c r="CP240" i="1" s="1"/>
  <c r="CS240" i="1" s="1"/>
  <c r="CO241" i="1"/>
  <c r="CP241" i="1" s="1"/>
  <c r="CS241" i="1" s="1"/>
  <c r="CO242" i="1"/>
  <c r="CP242" i="1" s="1"/>
  <c r="CS242" i="1" s="1"/>
  <c r="CO243" i="1"/>
  <c r="CP243" i="1" s="1"/>
  <c r="CS243" i="1" s="1"/>
  <c r="CO244" i="1"/>
  <c r="CP244" i="1" s="1"/>
  <c r="CS244" i="1" s="1"/>
  <c r="CO245" i="1"/>
  <c r="CP245" i="1" s="1"/>
  <c r="CS245" i="1" s="1"/>
  <c r="CO246" i="1"/>
  <c r="CP246" i="1" s="1"/>
  <c r="CS246" i="1" s="1"/>
  <c r="CO247" i="1"/>
  <c r="CP247" i="1" s="1"/>
  <c r="CS247" i="1" s="1"/>
  <c r="CO248" i="1"/>
  <c r="CP248" i="1" s="1"/>
  <c r="CS248" i="1" s="1"/>
  <c r="CO249" i="1"/>
  <c r="CP249" i="1" s="1"/>
  <c r="CS249" i="1" s="1"/>
  <c r="CO250" i="1"/>
  <c r="CP250" i="1" s="1"/>
  <c r="CS250" i="1" s="1"/>
  <c r="CO251" i="1"/>
  <c r="CP251" i="1" s="1"/>
  <c r="CS251" i="1" s="1"/>
  <c r="CO252" i="1"/>
  <c r="CP252" i="1" s="1"/>
  <c r="CS252" i="1" s="1"/>
  <c r="CO253" i="1"/>
  <c r="CP253" i="1" s="1"/>
  <c r="CS253" i="1" s="1"/>
  <c r="CO254" i="1"/>
  <c r="CP254" i="1" s="1"/>
  <c r="CS254" i="1" s="1"/>
  <c r="CO255" i="1"/>
  <c r="CP255" i="1" s="1"/>
  <c r="CS255" i="1" s="1"/>
  <c r="CO256" i="1"/>
  <c r="CP256" i="1" s="1"/>
  <c r="CS256" i="1" s="1"/>
  <c r="CO257" i="1"/>
  <c r="CP257" i="1" s="1"/>
  <c r="CS257" i="1" s="1"/>
  <c r="CO258" i="1"/>
  <c r="CP258" i="1" s="1"/>
  <c r="CS258" i="1" s="1"/>
  <c r="CO259" i="1"/>
  <c r="CP259" i="1" s="1"/>
  <c r="CS259" i="1" s="1"/>
  <c r="CO260" i="1"/>
  <c r="CP260" i="1" s="1"/>
  <c r="CS260" i="1" s="1"/>
  <c r="CO261" i="1"/>
  <c r="CP261" i="1" s="1"/>
  <c r="CS261" i="1" s="1"/>
  <c r="CO262" i="1"/>
  <c r="CP262" i="1" s="1"/>
  <c r="CS262" i="1" s="1"/>
  <c r="CO263" i="1"/>
  <c r="CP263" i="1" s="1"/>
  <c r="CS263" i="1" s="1"/>
  <c r="CO264" i="1"/>
  <c r="CP264" i="1" s="1"/>
  <c r="CS264" i="1" s="1"/>
  <c r="CO265" i="1"/>
  <c r="CP265" i="1" s="1"/>
  <c r="CS265" i="1" s="1"/>
  <c r="CO266" i="1"/>
  <c r="CP266" i="1" s="1"/>
  <c r="CS266" i="1" s="1"/>
  <c r="CO267" i="1"/>
  <c r="CP267" i="1" s="1"/>
  <c r="CS267" i="1" s="1"/>
  <c r="CO268" i="1"/>
  <c r="CP268" i="1" s="1"/>
  <c r="CS268" i="1" s="1"/>
  <c r="CO269" i="1"/>
  <c r="CP269" i="1" s="1"/>
  <c r="CS269" i="1" s="1"/>
  <c r="CO270" i="1"/>
  <c r="CP270" i="1" s="1"/>
  <c r="CS270" i="1" s="1"/>
  <c r="CO271" i="1"/>
  <c r="CP271" i="1" s="1"/>
  <c r="CS271" i="1" s="1"/>
  <c r="CO272" i="1"/>
  <c r="CP272" i="1" s="1"/>
  <c r="CS272" i="1" s="1"/>
  <c r="CO273" i="1"/>
  <c r="CP273" i="1" s="1"/>
  <c r="CS273" i="1" s="1"/>
  <c r="CO274" i="1"/>
  <c r="CP274" i="1" s="1"/>
  <c r="CS274" i="1" s="1"/>
  <c r="CO275" i="1"/>
  <c r="CP275" i="1" s="1"/>
  <c r="CS275" i="1" s="1"/>
  <c r="CO276" i="1"/>
  <c r="CP276" i="1" s="1"/>
  <c r="CS276" i="1" s="1"/>
  <c r="CO277" i="1"/>
  <c r="CP277" i="1" s="1"/>
  <c r="CS277" i="1" s="1"/>
  <c r="CO278" i="1"/>
  <c r="CP278" i="1" s="1"/>
  <c r="CS278" i="1" s="1"/>
  <c r="CO279" i="1"/>
  <c r="CP279" i="1" s="1"/>
  <c r="CS279" i="1" s="1"/>
  <c r="CO280" i="1"/>
  <c r="CP280" i="1" s="1"/>
  <c r="CS280" i="1" s="1"/>
  <c r="CO281" i="1"/>
  <c r="CP281" i="1" s="1"/>
  <c r="CS281" i="1" s="1"/>
  <c r="CO282" i="1"/>
  <c r="CP282" i="1" s="1"/>
  <c r="CS282" i="1" s="1"/>
  <c r="CO283" i="1"/>
  <c r="CP283" i="1" s="1"/>
  <c r="CS283" i="1" s="1"/>
  <c r="CO284" i="1"/>
  <c r="CP284" i="1" s="1"/>
  <c r="CS284" i="1" s="1"/>
  <c r="CO285" i="1"/>
  <c r="CP285" i="1" s="1"/>
  <c r="CS285" i="1" s="1"/>
  <c r="CO286" i="1"/>
  <c r="CP286" i="1" s="1"/>
  <c r="CS286" i="1" s="1"/>
  <c r="CO287" i="1"/>
  <c r="CP287" i="1" s="1"/>
  <c r="CS287" i="1" s="1"/>
  <c r="CO288" i="1"/>
  <c r="CP288" i="1" s="1"/>
  <c r="CS288" i="1" s="1"/>
  <c r="CO289" i="1"/>
  <c r="CP289" i="1" s="1"/>
  <c r="CS289" i="1" s="1"/>
  <c r="CO290" i="1"/>
  <c r="CP290" i="1" s="1"/>
  <c r="CS290" i="1" s="1"/>
  <c r="CO291" i="1"/>
  <c r="CP291" i="1" s="1"/>
  <c r="CS291" i="1" s="1"/>
  <c r="CO292" i="1"/>
  <c r="CP292" i="1" s="1"/>
  <c r="CS292" i="1" s="1"/>
  <c r="CO293" i="1"/>
  <c r="CP293" i="1" s="1"/>
  <c r="CS293" i="1" s="1"/>
  <c r="CO294" i="1"/>
  <c r="CP294" i="1" s="1"/>
  <c r="CS294" i="1" s="1"/>
  <c r="CO295" i="1"/>
  <c r="CP295" i="1" s="1"/>
  <c r="CS295" i="1" s="1"/>
  <c r="CO296" i="1"/>
  <c r="CP296" i="1" s="1"/>
  <c r="CS296" i="1" s="1"/>
  <c r="CO297" i="1"/>
  <c r="CP297" i="1" s="1"/>
  <c r="CS297" i="1" s="1"/>
  <c r="CO298" i="1"/>
  <c r="CP298" i="1" s="1"/>
  <c r="CS298" i="1" s="1"/>
  <c r="CO299" i="1"/>
  <c r="CP299" i="1" s="1"/>
  <c r="CS299" i="1" s="1"/>
  <c r="CO300" i="1"/>
  <c r="CP300" i="1" s="1"/>
  <c r="CS300" i="1" s="1"/>
  <c r="CO301" i="1"/>
  <c r="CP301" i="1" s="1"/>
  <c r="CS301" i="1" s="1"/>
  <c r="CO302" i="1"/>
  <c r="CP302" i="1" s="1"/>
  <c r="CS302" i="1" s="1"/>
  <c r="CO303" i="1"/>
  <c r="CP303" i="1" s="1"/>
  <c r="CS303" i="1" s="1"/>
  <c r="CO304" i="1"/>
  <c r="CP304" i="1" s="1"/>
  <c r="CS304" i="1" s="1"/>
  <c r="CO305" i="1"/>
  <c r="CP305" i="1" s="1"/>
  <c r="CS305" i="1" s="1"/>
  <c r="CO306" i="1"/>
  <c r="CP306" i="1" s="1"/>
  <c r="CS306" i="1" s="1"/>
  <c r="CO307" i="1"/>
  <c r="CP307" i="1" s="1"/>
  <c r="CS307" i="1" s="1"/>
  <c r="CO308" i="1"/>
  <c r="CP308" i="1" s="1"/>
  <c r="CS308" i="1" s="1"/>
  <c r="CO309" i="1"/>
  <c r="CP309" i="1" s="1"/>
  <c r="CS309" i="1" s="1"/>
  <c r="CO310" i="1"/>
  <c r="CP310" i="1" s="1"/>
  <c r="CS310" i="1" s="1"/>
  <c r="CO311" i="1"/>
  <c r="CP311" i="1" s="1"/>
  <c r="CS311" i="1" s="1"/>
  <c r="CO312" i="1"/>
  <c r="CP312" i="1" s="1"/>
  <c r="CS312" i="1" s="1"/>
  <c r="CO313" i="1"/>
  <c r="CP313" i="1" s="1"/>
  <c r="CS313" i="1" s="1"/>
  <c r="CO314" i="1"/>
  <c r="CP314" i="1" s="1"/>
  <c r="CS314" i="1" s="1"/>
  <c r="CO315" i="1"/>
  <c r="CP315" i="1" s="1"/>
  <c r="CS315" i="1" s="1"/>
  <c r="CO316" i="1"/>
  <c r="CP316" i="1" s="1"/>
  <c r="CS316" i="1" s="1"/>
  <c r="CO317" i="1"/>
  <c r="CP317" i="1" s="1"/>
  <c r="CS317" i="1" s="1"/>
  <c r="CO318" i="1"/>
  <c r="CP318" i="1" s="1"/>
  <c r="CS318" i="1" s="1"/>
  <c r="CO319" i="1"/>
  <c r="CP319" i="1" s="1"/>
  <c r="CS319" i="1" s="1"/>
  <c r="CO320" i="1"/>
  <c r="CP320" i="1" s="1"/>
  <c r="CS320" i="1" s="1"/>
  <c r="CO321" i="1"/>
  <c r="CP321" i="1" s="1"/>
  <c r="CS321" i="1" s="1"/>
  <c r="CO322" i="1"/>
  <c r="CP322" i="1" s="1"/>
  <c r="CS322" i="1" s="1"/>
  <c r="CL3" i="1"/>
  <c r="CM3" i="1" s="1"/>
  <c r="CN3" i="1" s="1"/>
  <c r="CL4" i="1"/>
  <c r="CM4" i="1" s="1"/>
  <c r="CN4" i="1" s="1"/>
  <c r="CL5" i="1"/>
  <c r="CM5" i="1" s="1"/>
  <c r="CN5" i="1" s="1"/>
  <c r="CL6" i="1"/>
  <c r="CM6" i="1" s="1"/>
  <c r="CN6" i="1" s="1"/>
  <c r="CL7" i="1"/>
  <c r="CM7" i="1" s="1"/>
  <c r="CN7" i="1" s="1"/>
  <c r="CL8" i="1"/>
  <c r="CM8" i="1" s="1"/>
  <c r="CN8" i="1" s="1"/>
  <c r="CL9" i="1"/>
  <c r="CM9" i="1" s="1"/>
  <c r="CN9" i="1" s="1"/>
  <c r="CL10" i="1"/>
  <c r="CM10" i="1" s="1"/>
  <c r="CN10" i="1" s="1"/>
  <c r="CL11" i="1"/>
  <c r="CM11" i="1" s="1"/>
  <c r="CN11" i="1" s="1"/>
  <c r="CL12" i="1"/>
  <c r="CM12" i="1" s="1"/>
  <c r="CN12" i="1" s="1"/>
  <c r="CL13" i="1"/>
  <c r="CM13" i="1" s="1"/>
  <c r="CN13" i="1" s="1"/>
  <c r="CL14" i="1"/>
  <c r="CM14" i="1" s="1"/>
  <c r="CN14" i="1" s="1"/>
  <c r="CL15" i="1"/>
  <c r="CM15" i="1" s="1"/>
  <c r="CN15" i="1" s="1"/>
  <c r="CL16" i="1"/>
  <c r="CM16" i="1" s="1"/>
  <c r="CN16" i="1" s="1"/>
  <c r="CL17" i="1"/>
  <c r="CM17" i="1" s="1"/>
  <c r="CN17" i="1" s="1"/>
  <c r="CL18" i="1"/>
  <c r="CM18" i="1" s="1"/>
  <c r="CN18" i="1" s="1"/>
  <c r="CL19" i="1"/>
  <c r="CM19" i="1" s="1"/>
  <c r="CN19" i="1" s="1"/>
  <c r="CL20" i="1"/>
  <c r="CM20" i="1" s="1"/>
  <c r="CN20" i="1" s="1"/>
  <c r="CL21" i="1"/>
  <c r="CM21" i="1" s="1"/>
  <c r="CN21" i="1" s="1"/>
  <c r="CL22" i="1"/>
  <c r="CM22" i="1" s="1"/>
  <c r="CN22" i="1" s="1"/>
  <c r="CL23" i="1"/>
  <c r="CM23" i="1" s="1"/>
  <c r="CN23" i="1" s="1"/>
  <c r="CL24" i="1"/>
  <c r="CM24" i="1" s="1"/>
  <c r="CN24" i="1" s="1"/>
  <c r="CL25" i="1"/>
  <c r="CM25" i="1" s="1"/>
  <c r="CN25" i="1" s="1"/>
  <c r="CL26" i="1"/>
  <c r="CM26" i="1" s="1"/>
  <c r="CN26" i="1" s="1"/>
  <c r="CL27" i="1"/>
  <c r="CM27" i="1" s="1"/>
  <c r="CN27" i="1" s="1"/>
  <c r="CL28" i="1"/>
  <c r="CM28" i="1" s="1"/>
  <c r="CN28" i="1" s="1"/>
  <c r="CL29" i="1"/>
  <c r="CM29" i="1" s="1"/>
  <c r="CN29" i="1" s="1"/>
  <c r="CL30" i="1"/>
  <c r="CM30" i="1" s="1"/>
  <c r="CN30" i="1" s="1"/>
  <c r="CL31" i="1"/>
  <c r="CM31" i="1" s="1"/>
  <c r="CN31" i="1" s="1"/>
  <c r="CL32" i="1"/>
  <c r="CM32" i="1" s="1"/>
  <c r="CN32" i="1" s="1"/>
  <c r="CL33" i="1"/>
  <c r="CM33" i="1" s="1"/>
  <c r="CN33" i="1" s="1"/>
  <c r="CL34" i="1"/>
  <c r="CM34" i="1" s="1"/>
  <c r="CN34" i="1" s="1"/>
  <c r="CL35" i="1"/>
  <c r="CM35" i="1" s="1"/>
  <c r="CN35" i="1" s="1"/>
  <c r="CL36" i="1"/>
  <c r="CM36" i="1" s="1"/>
  <c r="CN36" i="1" s="1"/>
  <c r="CL37" i="1"/>
  <c r="CM37" i="1" s="1"/>
  <c r="CN37" i="1" s="1"/>
  <c r="CL38" i="1"/>
  <c r="CM38" i="1" s="1"/>
  <c r="CN38" i="1" s="1"/>
  <c r="CL39" i="1"/>
  <c r="CM39" i="1" s="1"/>
  <c r="CN39" i="1" s="1"/>
  <c r="CL40" i="1"/>
  <c r="CM40" i="1" s="1"/>
  <c r="CN40" i="1" s="1"/>
  <c r="CL41" i="1"/>
  <c r="CM41" i="1" s="1"/>
  <c r="CN41" i="1" s="1"/>
  <c r="CL42" i="1"/>
  <c r="CM42" i="1" s="1"/>
  <c r="CN42" i="1" s="1"/>
  <c r="CL43" i="1"/>
  <c r="CM43" i="1" s="1"/>
  <c r="CN43" i="1" s="1"/>
  <c r="CL44" i="1"/>
  <c r="CM44" i="1" s="1"/>
  <c r="CN44" i="1" s="1"/>
  <c r="CL45" i="1"/>
  <c r="CM45" i="1" s="1"/>
  <c r="CN45" i="1" s="1"/>
  <c r="CL46" i="1"/>
  <c r="CM46" i="1" s="1"/>
  <c r="CN46" i="1" s="1"/>
  <c r="CL47" i="1"/>
  <c r="CM47" i="1" s="1"/>
  <c r="CN47" i="1" s="1"/>
  <c r="CL48" i="1"/>
  <c r="CM48" i="1" s="1"/>
  <c r="CN48" i="1" s="1"/>
  <c r="CL49" i="1"/>
  <c r="CM49" i="1" s="1"/>
  <c r="CN49" i="1" s="1"/>
  <c r="CL50" i="1"/>
  <c r="CM50" i="1" s="1"/>
  <c r="CN50" i="1" s="1"/>
  <c r="CL51" i="1"/>
  <c r="CM51" i="1" s="1"/>
  <c r="CN51" i="1" s="1"/>
  <c r="CL52" i="1"/>
  <c r="CM52" i="1" s="1"/>
  <c r="CN52" i="1" s="1"/>
  <c r="CL53" i="1"/>
  <c r="CM53" i="1" s="1"/>
  <c r="CN53" i="1" s="1"/>
  <c r="CL54" i="1"/>
  <c r="CM54" i="1" s="1"/>
  <c r="CN54" i="1" s="1"/>
  <c r="CL55" i="1"/>
  <c r="CM55" i="1" s="1"/>
  <c r="CN55" i="1" s="1"/>
  <c r="CL56" i="1"/>
  <c r="CM56" i="1" s="1"/>
  <c r="CN56" i="1" s="1"/>
  <c r="CL57" i="1"/>
  <c r="CM57" i="1" s="1"/>
  <c r="CN57" i="1" s="1"/>
  <c r="CL58" i="1"/>
  <c r="CM58" i="1" s="1"/>
  <c r="CN58" i="1" s="1"/>
  <c r="CL59" i="1"/>
  <c r="CM59" i="1" s="1"/>
  <c r="CN59" i="1" s="1"/>
  <c r="CL60" i="1"/>
  <c r="CM60" i="1" s="1"/>
  <c r="CN60" i="1" s="1"/>
  <c r="CL61" i="1"/>
  <c r="CM61" i="1" s="1"/>
  <c r="CN61" i="1" s="1"/>
  <c r="CL62" i="1"/>
  <c r="CM62" i="1" s="1"/>
  <c r="CN62" i="1" s="1"/>
  <c r="CL63" i="1"/>
  <c r="CM63" i="1" s="1"/>
  <c r="CN63" i="1" s="1"/>
  <c r="CL64" i="1"/>
  <c r="CM64" i="1" s="1"/>
  <c r="CN64" i="1" s="1"/>
  <c r="CL65" i="1"/>
  <c r="CM65" i="1" s="1"/>
  <c r="CN65" i="1" s="1"/>
  <c r="CL66" i="1"/>
  <c r="CM66" i="1" s="1"/>
  <c r="CN66" i="1" s="1"/>
  <c r="CL67" i="1"/>
  <c r="CM67" i="1" s="1"/>
  <c r="CN67" i="1" s="1"/>
  <c r="CL68" i="1"/>
  <c r="CM68" i="1" s="1"/>
  <c r="CN68" i="1" s="1"/>
  <c r="CL69" i="1"/>
  <c r="CM69" i="1" s="1"/>
  <c r="CN69" i="1" s="1"/>
  <c r="CL70" i="1"/>
  <c r="CM70" i="1" s="1"/>
  <c r="CN70" i="1" s="1"/>
  <c r="CL71" i="1"/>
  <c r="CM71" i="1" s="1"/>
  <c r="CN71" i="1" s="1"/>
  <c r="CL72" i="1"/>
  <c r="CM72" i="1" s="1"/>
  <c r="CN72" i="1" s="1"/>
  <c r="CL73" i="1"/>
  <c r="CM73" i="1" s="1"/>
  <c r="CN73" i="1" s="1"/>
  <c r="CL74" i="1"/>
  <c r="CM74" i="1" s="1"/>
  <c r="CN74" i="1" s="1"/>
  <c r="CL75" i="1"/>
  <c r="CM75" i="1" s="1"/>
  <c r="CN75" i="1" s="1"/>
  <c r="CL76" i="1"/>
  <c r="CM76" i="1" s="1"/>
  <c r="CN76" i="1" s="1"/>
  <c r="CL77" i="1"/>
  <c r="CM77" i="1" s="1"/>
  <c r="CN77" i="1" s="1"/>
  <c r="CL78" i="1"/>
  <c r="CM78" i="1" s="1"/>
  <c r="CN78" i="1" s="1"/>
  <c r="CL79" i="1"/>
  <c r="CM79" i="1" s="1"/>
  <c r="CN79" i="1" s="1"/>
  <c r="CL80" i="1"/>
  <c r="CM80" i="1" s="1"/>
  <c r="CN80" i="1" s="1"/>
  <c r="CL81" i="1"/>
  <c r="CM81" i="1" s="1"/>
  <c r="CN81" i="1" s="1"/>
  <c r="CL82" i="1"/>
  <c r="CM82" i="1" s="1"/>
  <c r="CN82" i="1" s="1"/>
  <c r="CL83" i="1"/>
  <c r="CM83" i="1" s="1"/>
  <c r="CN83" i="1" s="1"/>
  <c r="CL84" i="1"/>
  <c r="CM84" i="1" s="1"/>
  <c r="CN84" i="1" s="1"/>
  <c r="CL85" i="1"/>
  <c r="CM85" i="1" s="1"/>
  <c r="CN85" i="1" s="1"/>
  <c r="CL86" i="1"/>
  <c r="CM86" i="1" s="1"/>
  <c r="CN86" i="1" s="1"/>
  <c r="CL87" i="1"/>
  <c r="CM87" i="1" s="1"/>
  <c r="CN87" i="1" s="1"/>
  <c r="CL88" i="1"/>
  <c r="CM88" i="1" s="1"/>
  <c r="CN88" i="1" s="1"/>
  <c r="CL89" i="1"/>
  <c r="CM89" i="1" s="1"/>
  <c r="CN89" i="1" s="1"/>
  <c r="CL90" i="1"/>
  <c r="CM90" i="1" s="1"/>
  <c r="CN90" i="1" s="1"/>
  <c r="CL91" i="1"/>
  <c r="CM91" i="1" s="1"/>
  <c r="CN91" i="1" s="1"/>
  <c r="CL92" i="1"/>
  <c r="CM92" i="1" s="1"/>
  <c r="CN92" i="1" s="1"/>
  <c r="CL93" i="1"/>
  <c r="CM93" i="1" s="1"/>
  <c r="CN93" i="1" s="1"/>
  <c r="CL94" i="1"/>
  <c r="CM94" i="1" s="1"/>
  <c r="CN94" i="1" s="1"/>
  <c r="CL95" i="1"/>
  <c r="CM95" i="1" s="1"/>
  <c r="CN95" i="1" s="1"/>
  <c r="CL96" i="1"/>
  <c r="CM96" i="1" s="1"/>
  <c r="CN96" i="1" s="1"/>
  <c r="CL97" i="1"/>
  <c r="CM97" i="1" s="1"/>
  <c r="CN97" i="1" s="1"/>
  <c r="CL98" i="1"/>
  <c r="CM98" i="1" s="1"/>
  <c r="CN98" i="1" s="1"/>
  <c r="CL99" i="1"/>
  <c r="CM99" i="1" s="1"/>
  <c r="CN99" i="1" s="1"/>
  <c r="CL100" i="1"/>
  <c r="CM100" i="1" s="1"/>
  <c r="CN100" i="1" s="1"/>
  <c r="CL101" i="1"/>
  <c r="CM101" i="1" s="1"/>
  <c r="CN101" i="1" s="1"/>
  <c r="CL102" i="1"/>
  <c r="CM102" i="1" s="1"/>
  <c r="CN102" i="1" s="1"/>
  <c r="CL103" i="1"/>
  <c r="CM103" i="1" s="1"/>
  <c r="CN103" i="1" s="1"/>
  <c r="CL104" i="1"/>
  <c r="CM104" i="1" s="1"/>
  <c r="CN104" i="1" s="1"/>
  <c r="CL105" i="1"/>
  <c r="CM105" i="1" s="1"/>
  <c r="CN105" i="1" s="1"/>
  <c r="CL106" i="1"/>
  <c r="CM106" i="1" s="1"/>
  <c r="CN106" i="1" s="1"/>
  <c r="CL107" i="1"/>
  <c r="CM107" i="1" s="1"/>
  <c r="CN107" i="1" s="1"/>
  <c r="CL108" i="1"/>
  <c r="CM108" i="1" s="1"/>
  <c r="CN108" i="1" s="1"/>
  <c r="CL109" i="1"/>
  <c r="CM109" i="1" s="1"/>
  <c r="CN109" i="1" s="1"/>
  <c r="CL110" i="1"/>
  <c r="CM110" i="1" s="1"/>
  <c r="CN110" i="1" s="1"/>
  <c r="CL111" i="1"/>
  <c r="CM111" i="1" s="1"/>
  <c r="CN111" i="1" s="1"/>
  <c r="CL112" i="1"/>
  <c r="CM112" i="1" s="1"/>
  <c r="CN112" i="1" s="1"/>
  <c r="CL113" i="1"/>
  <c r="CM113" i="1" s="1"/>
  <c r="CN113" i="1" s="1"/>
  <c r="CL114" i="1"/>
  <c r="CM114" i="1" s="1"/>
  <c r="CN114" i="1" s="1"/>
  <c r="CL115" i="1"/>
  <c r="CM115" i="1" s="1"/>
  <c r="CN115" i="1" s="1"/>
  <c r="CL116" i="1"/>
  <c r="CM116" i="1" s="1"/>
  <c r="CN116" i="1" s="1"/>
  <c r="CL117" i="1"/>
  <c r="CM117" i="1" s="1"/>
  <c r="CN117" i="1" s="1"/>
  <c r="CL118" i="1"/>
  <c r="CM118" i="1" s="1"/>
  <c r="CN118" i="1" s="1"/>
  <c r="CL119" i="1"/>
  <c r="CM119" i="1" s="1"/>
  <c r="CN119" i="1" s="1"/>
  <c r="CL120" i="1"/>
  <c r="CM120" i="1" s="1"/>
  <c r="CN120" i="1" s="1"/>
  <c r="CL121" i="1"/>
  <c r="CM121" i="1" s="1"/>
  <c r="CN121" i="1" s="1"/>
  <c r="CL122" i="1"/>
  <c r="CM122" i="1" s="1"/>
  <c r="CN122" i="1" s="1"/>
  <c r="CL123" i="1"/>
  <c r="CM123" i="1" s="1"/>
  <c r="CN123" i="1" s="1"/>
  <c r="CL124" i="1"/>
  <c r="CM124" i="1" s="1"/>
  <c r="CN124" i="1" s="1"/>
  <c r="CN125" i="1"/>
  <c r="CL126" i="1"/>
  <c r="CM126" i="1" s="1"/>
  <c r="CN126" i="1" s="1"/>
  <c r="CL127" i="1"/>
  <c r="CM127" i="1" s="1"/>
  <c r="CN127" i="1" s="1"/>
  <c r="CL128" i="1"/>
  <c r="CM128" i="1" s="1"/>
  <c r="CN128" i="1" s="1"/>
  <c r="CL129" i="1"/>
  <c r="CM129" i="1" s="1"/>
  <c r="CN129" i="1" s="1"/>
  <c r="CL130" i="1"/>
  <c r="CM130" i="1" s="1"/>
  <c r="CN130" i="1" s="1"/>
  <c r="CL131" i="1"/>
  <c r="CM131" i="1" s="1"/>
  <c r="CN131" i="1" s="1"/>
  <c r="CL132" i="1"/>
  <c r="CM132" i="1" s="1"/>
  <c r="CN132" i="1" s="1"/>
  <c r="CL133" i="1"/>
  <c r="CM133" i="1" s="1"/>
  <c r="CN133" i="1" s="1"/>
  <c r="CL134" i="1"/>
  <c r="CM134" i="1" s="1"/>
  <c r="CN134" i="1" s="1"/>
  <c r="CL135" i="1"/>
  <c r="CM135" i="1" s="1"/>
  <c r="CN135" i="1" s="1"/>
  <c r="CL136" i="1"/>
  <c r="CM136" i="1" s="1"/>
  <c r="CN136" i="1" s="1"/>
  <c r="CL137" i="1"/>
  <c r="CM137" i="1" s="1"/>
  <c r="CN137" i="1" s="1"/>
  <c r="CL138" i="1"/>
  <c r="CM138" i="1" s="1"/>
  <c r="CN138" i="1" s="1"/>
  <c r="CL139" i="1"/>
  <c r="CM139" i="1" s="1"/>
  <c r="CN139" i="1" s="1"/>
  <c r="CL140" i="1"/>
  <c r="CM140" i="1" s="1"/>
  <c r="CN140" i="1" s="1"/>
  <c r="CL141" i="1"/>
  <c r="CM141" i="1" s="1"/>
  <c r="CN141" i="1" s="1"/>
  <c r="CL142" i="1"/>
  <c r="CM142" i="1" s="1"/>
  <c r="CN142" i="1" s="1"/>
  <c r="CL143" i="1"/>
  <c r="CM143" i="1" s="1"/>
  <c r="CN143" i="1" s="1"/>
  <c r="CL144" i="1"/>
  <c r="CM144" i="1" s="1"/>
  <c r="CN144" i="1" s="1"/>
  <c r="CL145" i="1"/>
  <c r="CM145" i="1" s="1"/>
  <c r="CN145" i="1" s="1"/>
  <c r="CL146" i="1"/>
  <c r="CM146" i="1" s="1"/>
  <c r="CN146" i="1" s="1"/>
  <c r="CL147" i="1"/>
  <c r="CM147" i="1" s="1"/>
  <c r="CN147" i="1" s="1"/>
  <c r="CL148" i="1"/>
  <c r="CM148" i="1" s="1"/>
  <c r="CN148" i="1" s="1"/>
  <c r="CL149" i="1"/>
  <c r="CM149" i="1" s="1"/>
  <c r="CN149" i="1" s="1"/>
  <c r="CL150" i="1"/>
  <c r="CM150" i="1" s="1"/>
  <c r="CN150" i="1" s="1"/>
  <c r="CL151" i="1"/>
  <c r="CM151" i="1" s="1"/>
  <c r="CN151" i="1" s="1"/>
  <c r="CL152" i="1"/>
  <c r="CM152" i="1" s="1"/>
  <c r="CN152" i="1" s="1"/>
  <c r="CL153" i="1"/>
  <c r="CM153" i="1" s="1"/>
  <c r="CN153" i="1" s="1"/>
  <c r="CL154" i="1"/>
  <c r="CM154" i="1" s="1"/>
  <c r="CN154" i="1" s="1"/>
  <c r="CL155" i="1"/>
  <c r="CM155" i="1" s="1"/>
  <c r="CN155" i="1" s="1"/>
  <c r="CL156" i="1"/>
  <c r="CM156" i="1" s="1"/>
  <c r="CN156" i="1" s="1"/>
  <c r="CL157" i="1"/>
  <c r="CM157" i="1" s="1"/>
  <c r="CN157" i="1" s="1"/>
  <c r="CL158" i="1"/>
  <c r="CM158" i="1" s="1"/>
  <c r="CN158" i="1" s="1"/>
  <c r="CL159" i="1"/>
  <c r="CM159" i="1" s="1"/>
  <c r="CN159" i="1" s="1"/>
  <c r="CL160" i="1"/>
  <c r="CM160" i="1" s="1"/>
  <c r="CN160" i="1" s="1"/>
  <c r="CL161" i="1"/>
  <c r="CM161" i="1" s="1"/>
  <c r="CN161" i="1" s="1"/>
  <c r="CL162" i="1"/>
  <c r="CM162" i="1" s="1"/>
  <c r="CN162" i="1" s="1"/>
  <c r="CL163" i="1"/>
  <c r="CM163" i="1" s="1"/>
  <c r="CN163" i="1" s="1"/>
  <c r="CL164" i="1"/>
  <c r="CM164" i="1" s="1"/>
  <c r="CN164" i="1" s="1"/>
  <c r="CL165" i="1"/>
  <c r="CM165" i="1" s="1"/>
  <c r="CN165" i="1" s="1"/>
  <c r="CL166" i="1"/>
  <c r="CM166" i="1" s="1"/>
  <c r="CN166" i="1" s="1"/>
  <c r="CL167" i="1"/>
  <c r="CM167" i="1" s="1"/>
  <c r="CN167" i="1" s="1"/>
  <c r="CL168" i="1"/>
  <c r="CM168" i="1" s="1"/>
  <c r="CN168" i="1" s="1"/>
  <c r="CL169" i="1"/>
  <c r="CM169" i="1" s="1"/>
  <c r="CN169" i="1" s="1"/>
  <c r="CL170" i="1"/>
  <c r="CM170" i="1" s="1"/>
  <c r="CN170" i="1" s="1"/>
  <c r="CL171" i="1"/>
  <c r="CM171" i="1" s="1"/>
  <c r="CN171" i="1" s="1"/>
  <c r="CL172" i="1"/>
  <c r="CM172" i="1" s="1"/>
  <c r="CN172" i="1" s="1"/>
  <c r="CL173" i="1"/>
  <c r="CM173" i="1" s="1"/>
  <c r="CN173" i="1" s="1"/>
  <c r="CL174" i="1"/>
  <c r="CM174" i="1" s="1"/>
  <c r="CN174" i="1" s="1"/>
  <c r="CL175" i="1"/>
  <c r="CM175" i="1" s="1"/>
  <c r="CN175" i="1" s="1"/>
  <c r="CL176" i="1"/>
  <c r="CM176" i="1" s="1"/>
  <c r="CN176" i="1" s="1"/>
  <c r="CL177" i="1"/>
  <c r="CM177" i="1" s="1"/>
  <c r="CN177" i="1" s="1"/>
  <c r="CL178" i="1"/>
  <c r="CM178" i="1" s="1"/>
  <c r="CN178" i="1" s="1"/>
  <c r="CL179" i="1"/>
  <c r="CM179" i="1" s="1"/>
  <c r="CN179" i="1" s="1"/>
  <c r="CL180" i="1"/>
  <c r="CM180" i="1" s="1"/>
  <c r="CN180" i="1" s="1"/>
  <c r="CL181" i="1"/>
  <c r="CM181" i="1" s="1"/>
  <c r="CN181" i="1" s="1"/>
  <c r="CL182" i="1"/>
  <c r="CM182" i="1" s="1"/>
  <c r="CN182" i="1" s="1"/>
  <c r="CL183" i="1"/>
  <c r="CM183" i="1" s="1"/>
  <c r="CN183" i="1" s="1"/>
  <c r="CL184" i="1"/>
  <c r="CM184" i="1" s="1"/>
  <c r="CN184" i="1" s="1"/>
  <c r="CL185" i="1"/>
  <c r="CM185" i="1" s="1"/>
  <c r="CN185" i="1" s="1"/>
  <c r="CL186" i="1"/>
  <c r="CM186" i="1" s="1"/>
  <c r="CN186" i="1" s="1"/>
  <c r="CL187" i="1"/>
  <c r="CM187" i="1" s="1"/>
  <c r="CN187" i="1" s="1"/>
  <c r="CL188" i="1"/>
  <c r="CM188" i="1" s="1"/>
  <c r="CN188" i="1" s="1"/>
  <c r="CL189" i="1"/>
  <c r="CM189" i="1" s="1"/>
  <c r="CN189" i="1" s="1"/>
  <c r="CL190" i="1"/>
  <c r="CM190" i="1" s="1"/>
  <c r="CN190" i="1" s="1"/>
  <c r="CL191" i="1"/>
  <c r="CM191" i="1" s="1"/>
  <c r="CN191" i="1" s="1"/>
  <c r="CL192" i="1"/>
  <c r="CM192" i="1" s="1"/>
  <c r="CN192" i="1" s="1"/>
  <c r="CL193" i="1"/>
  <c r="CM193" i="1" s="1"/>
  <c r="CN193" i="1" s="1"/>
  <c r="CL194" i="1"/>
  <c r="CM194" i="1" s="1"/>
  <c r="CN194" i="1" s="1"/>
  <c r="CL195" i="1"/>
  <c r="CM195" i="1" s="1"/>
  <c r="CN195" i="1" s="1"/>
  <c r="CL196" i="1"/>
  <c r="CM196" i="1" s="1"/>
  <c r="CN196" i="1" s="1"/>
  <c r="CL197" i="1"/>
  <c r="CM197" i="1" s="1"/>
  <c r="CN197" i="1" s="1"/>
  <c r="CL198" i="1"/>
  <c r="CM198" i="1" s="1"/>
  <c r="CN198" i="1" s="1"/>
  <c r="CL199" i="1"/>
  <c r="CM199" i="1" s="1"/>
  <c r="CN199" i="1" s="1"/>
  <c r="CL200" i="1"/>
  <c r="CM200" i="1" s="1"/>
  <c r="CN200" i="1" s="1"/>
  <c r="CL201" i="1"/>
  <c r="CM201" i="1" s="1"/>
  <c r="CN201" i="1" s="1"/>
  <c r="CL202" i="1"/>
  <c r="CM202" i="1" s="1"/>
  <c r="CN202" i="1" s="1"/>
  <c r="CL203" i="1"/>
  <c r="CM203" i="1" s="1"/>
  <c r="CN203" i="1" s="1"/>
  <c r="CL204" i="1"/>
  <c r="CM204" i="1" s="1"/>
  <c r="CN204" i="1" s="1"/>
  <c r="CL205" i="1"/>
  <c r="CM205" i="1" s="1"/>
  <c r="CN205" i="1" s="1"/>
  <c r="CL206" i="1"/>
  <c r="CM206" i="1" s="1"/>
  <c r="CN206" i="1" s="1"/>
  <c r="CL207" i="1"/>
  <c r="CM207" i="1" s="1"/>
  <c r="CN207" i="1" s="1"/>
  <c r="CL208" i="1"/>
  <c r="CM208" i="1" s="1"/>
  <c r="CN208" i="1" s="1"/>
  <c r="CL209" i="1"/>
  <c r="CM209" i="1" s="1"/>
  <c r="CN209" i="1" s="1"/>
  <c r="CL210" i="1"/>
  <c r="CM210" i="1" s="1"/>
  <c r="CN210" i="1" s="1"/>
  <c r="CL211" i="1"/>
  <c r="CM211" i="1" s="1"/>
  <c r="CN211" i="1" s="1"/>
  <c r="CL212" i="1"/>
  <c r="CM212" i="1" s="1"/>
  <c r="CN212" i="1" s="1"/>
  <c r="CL213" i="1"/>
  <c r="CM213" i="1" s="1"/>
  <c r="CN213" i="1" s="1"/>
  <c r="CL214" i="1"/>
  <c r="CM214" i="1" s="1"/>
  <c r="CN214" i="1" s="1"/>
  <c r="CL215" i="1"/>
  <c r="CM215" i="1" s="1"/>
  <c r="CN215" i="1" s="1"/>
  <c r="CL216" i="1"/>
  <c r="CM216" i="1" s="1"/>
  <c r="CN216" i="1" s="1"/>
  <c r="CL217" i="1"/>
  <c r="CM217" i="1" s="1"/>
  <c r="CN217" i="1" s="1"/>
  <c r="CL218" i="1"/>
  <c r="CM218" i="1" s="1"/>
  <c r="CN218" i="1" s="1"/>
  <c r="CL219" i="1"/>
  <c r="CM219" i="1" s="1"/>
  <c r="CN219" i="1" s="1"/>
  <c r="CL220" i="1"/>
  <c r="CM220" i="1" s="1"/>
  <c r="CN220" i="1" s="1"/>
  <c r="CL221" i="1"/>
  <c r="CM221" i="1" s="1"/>
  <c r="CN221" i="1" s="1"/>
  <c r="CL222" i="1"/>
  <c r="CM222" i="1" s="1"/>
  <c r="CN222" i="1" s="1"/>
  <c r="CL223" i="1"/>
  <c r="CM223" i="1" s="1"/>
  <c r="CN223" i="1" s="1"/>
  <c r="CL224" i="1"/>
  <c r="CM224" i="1" s="1"/>
  <c r="CN224" i="1" s="1"/>
  <c r="CL225" i="1"/>
  <c r="CM225" i="1" s="1"/>
  <c r="CN225" i="1" s="1"/>
  <c r="CL226" i="1"/>
  <c r="CM226" i="1" s="1"/>
  <c r="CN226" i="1" s="1"/>
  <c r="CL227" i="1"/>
  <c r="CM227" i="1" s="1"/>
  <c r="CN227" i="1" s="1"/>
  <c r="CL228" i="1"/>
  <c r="CM228" i="1" s="1"/>
  <c r="CN228" i="1" s="1"/>
  <c r="CL229" i="1"/>
  <c r="CM229" i="1" s="1"/>
  <c r="CN229" i="1" s="1"/>
  <c r="CL230" i="1"/>
  <c r="CM230" i="1" s="1"/>
  <c r="CN230" i="1" s="1"/>
  <c r="CL231" i="1"/>
  <c r="CM231" i="1" s="1"/>
  <c r="CN231" i="1" s="1"/>
  <c r="CL232" i="1"/>
  <c r="CM232" i="1" s="1"/>
  <c r="CN232" i="1" s="1"/>
  <c r="CL233" i="1"/>
  <c r="CM233" i="1" s="1"/>
  <c r="CN233" i="1" s="1"/>
  <c r="CL234" i="1"/>
  <c r="CM234" i="1" s="1"/>
  <c r="CN234" i="1" s="1"/>
  <c r="CL235" i="1"/>
  <c r="CM235" i="1" s="1"/>
  <c r="CN235" i="1" s="1"/>
  <c r="CL236" i="1"/>
  <c r="CM236" i="1" s="1"/>
  <c r="CN236" i="1" s="1"/>
  <c r="CL237" i="1"/>
  <c r="CM237" i="1" s="1"/>
  <c r="CN237" i="1" s="1"/>
  <c r="CL238" i="1"/>
  <c r="CM238" i="1" s="1"/>
  <c r="CN238" i="1" s="1"/>
  <c r="CL239" i="1"/>
  <c r="CM239" i="1" s="1"/>
  <c r="CN239" i="1" s="1"/>
  <c r="CL240" i="1"/>
  <c r="CM240" i="1" s="1"/>
  <c r="CN240" i="1" s="1"/>
  <c r="CL241" i="1"/>
  <c r="CM241" i="1" s="1"/>
  <c r="CN241" i="1" s="1"/>
  <c r="CL242" i="1"/>
  <c r="CM242" i="1" s="1"/>
  <c r="CN242" i="1" s="1"/>
  <c r="CL243" i="1"/>
  <c r="CM243" i="1" s="1"/>
  <c r="CN243" i="1" s="1"/>
  <c r="CL244" i="1"/>
  <c r="CM244" i="1" s="1"/>
  <c r="CN244" i="1" s="1"/>
  <c r="CL245" i="1"/>
  <c r="CM245" i="1" s="1"/>
  <c r="CN245" i="1" s="1"/>
  <c r="CL246" i="1"/>
  <c r="CM246" i="1" s="1"/>
  <c r="CN246" i="1" s="1"/>
  <c r="CL247" i="1"/>
  <c r="CM247" i="1" s="1"/>
  <c r="CN247" i="1" s="1"/>
  <c r="CL248" i="1"/>
  <c r="CM248" i="1" s="1"/>
  <c r="CN248" i="1" s="1"/>
  <c r="CL249" i="1"/>
  <c r="CM249" i="1" s="1"/>
  <c r="CN249" i="1" s="1"/>
  <c r="CL250" i="1"/>
  <c r="CM250" i="1" s="1"/>
  <c r="CN250" i="1" s="1"/>
  <c r="CL251" i="1"/>
  <c r="CM251" i="1" s="1"/>
  <c r="CN251" i="1" s="1"/>
  <c r="CL252" i="1"/>
  <c r="CM252" i="1" s="1"/>
  <c r="CN252" i="1" s="1"/>
  <c r="CL253" i="1"/>
  <c r="CM253" i="1" s="1"/>
  <c r="CN253" i="1" s="1"/>
  <c r="CL254" i="1"/>
  <c r="CM254" i="1" s="1"/>
  <c r="CN254" i="1" s="1"/>
  <c r="CL255" i="1"/>
  <c r="CM255" i="1" s="1"/>
  <c r="CN255" i="1" s="1"/>
  <c r="CL256" i="1"/>
  <c r="CM256" i="1" s="1"/>
  <c r="CN256" i="1" s="1"/>
  <c r="CL257" i="1"/>
  <c r="CM257" i="1" s="1"/>
  <c r="CN257" i="1" s="1"/>
  <c r="CL258" i="1"/>
  <c r="CM258" i="1" s="1"/>
  <c r="CN258" i="1" s="1"/>
  <c r="CL259" i="1"/>
  <c r="CM259" i="1" s="1"/>
  <c r="CN259" i="1" s="1"/>
  <c r="CL260" i="1"/>
  <c r="CM260" i="1" s="1"/>
  <c r="CN260" i="1" s="1"/>
  <c r="CL261" i="1"/>
  <c r="CM261" i="1" s="1"/>
  <c r="CN261" i="1" s="1"/>
  <c r="CL262" i="1"/>
  <c r="CM262" i="1" s="1"/>
  <c r="CN262" i="1" s="1"/>
  <c r="CL263" i="1"/>
  <c r="CM263" i="1" s="1"/>
  <c r="CN263" i="1" s="1"/>
  <c r="CL264" i="1"/>
  <c r="CM264" i="1" s="1"/>
  <c r="CN264" i="1" s="1"/>
  <c r="CL265" i="1"/>
  <c r="CM265" i="1" s="1"/>
  <c r="CN265" i="1" s="1"/>
  <c r="CL266" i="1"/>
  <c r="CM266" i="1" s="1"/>
  <c r="CN266" i="1" s="1"/>
  <c r="CL267" i="1"/>
  <c r="CM267" i="1" s="1"/>
  <c r="CN267" i="1" s="1"/>
  <c r="CL268" i="1"/>
  <c r="CM268" i="1" s="1"/>
  <c r="CN268" i="1" s="1"/>
  <c r="CL269" i="1"/>
  <c r="CM269" i="1" s="1"/>
  <c r="CN269" i="1" s="1"/>
  <c r="CL270" i="1"/>
  <c r="CM270" i="1" s="1"/>
  <c r="CN270" i="1" s="1"/>
  <c r="CL271" i="1"/>
  <c r="CM271" i="1" s="1"/>
  <c r="CN271" i="1" s="1"/>
  <c r="CL272" i="1"/>
  <c r="CM272" i="1" s="1"/>
  <c r="CN272" i="1" s="1"/>
  <c r="CL273" i="1"/>
  <c r="CM273" i="1" s="1"/>
  <c r="CN273" i="1" s="1"/>
  <c r="CL274" i="1"/>
  <c r="CM274" i="1" s="1"/>
  <c r="CN274" i="1" s="1"/>
  <c r="CL275" i="1"/>
  <c r="CM275" i="1" s="1"/>
  <c r="CN275" i="1" s="1"/>
  <c r="CL276" i="1"/>
  <c r="CM276" i="1" s="1"/>
  <c r="CN276" i="1" s="1"/>
  <c r="CL277" i="1"/>
  <c r="CM277" i="1" s="1"/>
  <c r="CN277" i="1" s="1"/>
  <c r="CL278" i="1"/>
  <c r="CM278" i="1" s="1"/>
  <c r="CN278" i="1" s="1"/>
  <c r="CL279" i="1"/>
  <c r="CM279" i="1" s="1"/>
  <c r="CN279" i="1" s="1"/>
  <c r="CL280" i="1"/>
  <c r="CM280" i="1" s="1"/>
  <c r="CN280" i="1" s="1"/>
  <c r="CL281" i="1"/>
  <c r="CM281" i="1" s="1"/>
  <c r="CN281" i="1" s="1"/>
  <c r="CL282" i="1"/>
  <c r="CM282" i="1" s="1"/>
  <c r="CN282" i="1" s="1"/>
  <c r="CL283" i="1"/>
  <c r="CM283" i="1" s="1"/>
  <c r="CN283" i="1" s="1"/>
  <c r="CL284" i="1"/>
  <c r="CM284" i="1" s="1"/>
  <c r="CN284" i="1" s="1"/>
  <c r="CL285" i="1"/>
  <c r="CM285" i="1" s="1"/>
  <c r="CN285" i="1" s="1"/>
  <c r="CL286" i="1"/>
  <c r="CM286" i="1" s="1"/>
  <c r="CN286" i="1" s="1"/>
  <c r="CL287" i="1"/>
  <c r="CM287" i="1" s="1"/>
  <c r="CN287" i="1" s="1"/>
  <c r="CL288" i="1"/>
  <c r="CM288" i="1" s="1"/>
  <c r="CN288" i="1" s="1"/>
  <c r="CL289" i="1"/>
  <c r="CM289" i="1" s="1"/>
  <c r="CN289" i="1" s="1"/>
  <c r="CL290" i="1"/>
  <c r="CM290" i="1" s="1"/>
  <c r="CN290" i="1" s="1"/>
  <c r="CL291" i="1"/>
  <c r="CM291" i="1" s="1"/>
  <c r="CN291" i="1" s="1"/>
  <c r="CL292" i="1"/>
  <c r="CM292" i="1" s="1"/>
  <c r="CN292" i="1" s="1"/>
  <c r="CL293" i="1"/>
  <c r="CM293" i="1" s="1"/>
  <c r="CN293" i="1" s="1"/>
  <c r="CL294" i="1"/>
  <c r="CM294" i="1" s="1"/>
  <c r="CN294" i="1" s="1"/>
  <c r="CL295" i="1"/>
  <c r="CM295" i="1" s="1"/>
  <c r="CN295" i="1" s="1"/>
  <c r="CL296" i="1"/>
  <c r="CM296" i="1" s="1"/>
  <c r="CN296" i="1" s="1"/>
  <c r="CL297" i="1"/>
  <c r="CM297" i="1" s="1"/>
  <c r="CN297" i="1" s="1"/>
  <c r="CL298" i="1"/>
  <c r="CM298" i="1" s="1"/>
  <c r="CN298" i="1" s="1"/>
  <c r="CL299" i="1"/>
  <c r="CM299" i="1" s="1"/>
  <c r="CN299" i="1" s="1"/>
  <c r="CL300" i="1"/>
  <c r="CM300" i="1" s="1"/>
  <c r="CN300" i="1" s="1"/>
  <c r="CL301" i="1"/>
  <c r="CM301" i="1" s="1"/>
  <c r="CN301" i="1" s="1"/>
  <c r="CL302" i="1"/>
  <c r="CM302" i="1" s="1"/>
  <c r="CN302" i="1" s="1"/>
  <c r="CL303" i="1"/>
  <c r="CM303" i="1" s="1"/>
  <c r="CN303" i="1" s="1"/>
  <c r="CL304" i="1"/>
  <c r="CM304" i="1" s="1"/>
  <c r="CN304" i="1" s="1"/>
  <c r="CL305" i="1"/>
  <c r="CM305" i="1" s="1"/>
  <c r="CN305" i="1" s="1"/>
  <c r="CL306" i="1"/>
  <c r="CM306" i="1" s="1"/>
  <c r="CN306" i="1" s="1"/>
  <c r="CL307" i="1"/>
  <c r="CM307" i="1" s="1"/>
  <c r="CN307" i="1" s="1"/>
  <c r="CL308" i="1"/>
  <c r="CM308" i="1" s="1"/>
  <c r="CN308" i="1" s="1"/>
  <c r="CL309" i="1"/>
  <c r="CM309" i="1" s="1"/>
  <c r="CN309" i="1" s="1"/>
  <c r="CL310" i="1"/>
  <c r="CM310" i="1" s="1"/>
  <c r="CN310" i="1" s="1"/>
  <c r="CL311" i="1"/>
  <c r="CM311" i="1" s="1"/>
  <c r="CN311" i="1" s="1"/>
  <c r="CL312" i="1"/>
  <c r="CM312" i="1" s="1"/>
  <c r="CN312" i="1" s="1"/>
  <c r="CL313" i="1"/>
  <c r="CM313" i="1" s="1"/>
  <c r="CN313" i="1" s="1"/>
  <c r="CL314" i="1"/>
  <c r="CM314" i="1" s="1"/>
  <c r="CN314" i="1" s="1"/>
  <c r="CL315" i="1"/>
  <c r="CM315" i="1" s="1"/>
  <c r="CN315" i="1" s="1"/>
  <c r="CL316" i="1"/>
  <c r="CM316" i="1" s="1"/>
  <c r="CN316" i="1" s="1"/>
  <c r="CL317" i="1"/>
  <c r="CM317" i="1" s="1"/>
  <c r="CN317" i="1" s="1"/>
  <c r="CL318" i="1"/>
  <c r="CM318" i="1" s="1"/>
  <c r="CN318" i="1" s="1"/>
  <c r="CL319" i="1"/>
  <c r="CM319" i="1" s="1"/>
  <c r="CN319" i="1" s="1"/>
  <c r="CL320" i="1"/>
  <c r="CM320" i="1" s="1"/>
  <c r="CN320" i="1" s="1"/>
  <c r="CL321" i="1"/>
  <c r="CM321" i="1" s="1"/>
  <c r="CN321" i="1" s="1"/>
  <c r="CL322" i="1"/>
  <c r="CM322" i="1" s="1"/>
  <c r="CN322" i="1" s="1"/>
  <c r="CK2" i="1"/>
  <c r="CL2" i="1"/>
  <c r="CM2" i="1" s="1"/>
  <c r="CN2" i="1" s="1"/>
  <c r="CO2" i="1"/>
  <c r="CP2" i="1" s="1"/>
  <c r="CS2" i="1" s="1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EJECUCION DEL GASTO PRESUPUESTO AÑO 2021.xlsx!INGRESOS" type="102" refreshedVersion="5" minRefreshableVersion="5">
    <extLst>
      <ext xmlns:x15="http://schemas.microsoft.com/office/spreadsheetml/2010/11/main" uri="{DE250136-89BD-433C-8126-D09CA5730AF9}">
        <x15:connection id="INGRESOS">
          <x15:rangePr sourceName="_xlcn.WorksheetConnection_EJECUCIONDELGASTOPRESUPUESTOAÑO2021.xlsxINGRESOS1"/>
        </x15:connection>
      </ext>
    </extLst>
  </connection>
  <connection id="3" name="WorksheetConnection_EJECUCION DEL GASTO PRESUPUESTO AÑO 2021.xlsx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EJECUCIONDELGASTOPRESUPUESTOAÑO2021.xlsxTabla11"/>
        </x15:connection>
      </ext>
    </extLst>
  </connection>
</connections>
</file>

<file path=xl/sharedStrings.xml><?xml version="1.0" encoding="utf-8"?>
<sst xmlns="http://schemas.openxmlformats.org/spreadsheetml/2006/main" count="19040" uniqueCount="490">
  <si>
    <t>nivel_gob</t>
  </si>
  <si>
    <t>sector</t>
  </si>
  <si>
    <t>pliego</t>
  </si>
  <si>
    <t>u_ejecutora</t>
  </si>
  <si>
    <t>sec_ejec</t>
  </si>
  <si>
    <t>programa_pptal</t>
  </si>
  <si>
    <t>tipo_prod_proy</t>
  </si>
  <si>
    <t>producto_proyecto</t>
  </si>
  <si>
    <t>tipo_act_obra_ac</t>
  </si>
  <si>
    <t>activ_obra_accinv</t>
  </si>
  <si>
    <t>funcion</t>
  </si>
  <si>
    <t>division_fn</t>
  </si>
  <si>
    <t>grupo_fn</t>
  </si>
  <si>
    <t>meta</t>
  </si>
  <si>
    <t>finalidad</t>
  </si>
  <si>
    <t>unidad_medida</t>
  </si>
  <si>
    <t>cant_meta_anual</t>
  </si>
  <si>
    <t>cant_meta_sem</t>
  </si>
  <si>
    <t>avan_fisico_anual</t>
  </si>
  <si>
    <t>avan_fisico_sem</t>
  </si>
  <si>
    <t>sec_func</t>
  </si>
  <si>
    <t>departamento_meta</t>
  </si>
  <si>
    <t>provincia_meta</t>
  </si>
  <si>
    <t>distrito_meta</t>
  </si>
  <si>
    <t>fuente_financ</t>
  </si>
  <si>
    <t>rubro</t>
  </si>
  <si>
    <t>categoria_gasto</t>
  </si>
  <si>
    <t>tipo_transaccion</t>
  </si>
  <si>
    <t>generica</t>
  </si>
  <si>
    <t>subgenerica</t>
  </si>
  <si>
    <t>subgenerica_det</t>
  </si>
  <si>
    <t>especifica</t>
  </si>
  <si>
    <t>especifica_det</t>
  </si>
  <si>
    <t>tipo_recurso</t>
  </si>
  <si>
    <t>mto_pia</t>
  </si>
  <si>
    <t>mto_modificaciones</t>
  </si>
  <si>
    <t>mto_pim</t>
  </si>
  <si>
    <t>mto_certificado</t>
  </si>
  <si>
    <t>mto_compro_anual</t>
  </si>
  <si>
    <t>mto_at_comp_01</t>
  </si>
  <si>
    <t>mto_at_comp_02</t>
  </si>
  <si>
    <t>mto_at_comp_03</t>
  </si>
  <si>
    <t>mto_at_comp_04</t>
  </si>
  <si>
    <t>mto_at_comp_05</t>
  </si>
  <si>
    <t>mto_at_comp_06</t>
  </si>
  <si>
    <t>mto_at_comp_07</t>
  </si>
  <si>
    <t>mto_at_comp_08</t>
  </si>
  <si>
    <t>mto_at_comp_09</t>
  </si>
  <si>
    <t>mto_at_comp_10</t>
  </si>
  <si>
    <t>mto_at_comp_11</t>
  </si>
  <si>
    <t>mto_at_comp_12</t>
  </si>
  <si>
    <t>mto_devenga_01</t>
  </si>
  <si>
    <t>mto_devenga_02</t>
  </si>
  <si>
    <t>mto_devenga_03</t>
  </si>
  <si>
    <t>mto_devenga_04</t>
  </si>
  <si>
    <t>mto_devenga_05</t>
  </si>
  <si>
    <t>mto_devenga_06</t>
  </si>
  <si>
    <t>mto_devenga_07</t>
  </si>
  <si>
    <t>mto_devenga_08</t>
  </si>
  <si>
    <t>mto_devenga_09</t>
  </si>
  <si>
    <t>mto_devenga_10</t>
  </si>
  <si>
    <t>mto_devenga_11</t>
  </si>
  <si>
    <t>mto_devenga_12</t>
  </si>
  <si>
    <t>mto_girado_01</t>
  </si>
  <si>
    <t>mto_girado_02</t>
  </si>
  <si>
    <t>mto_girado_03</t>
  </si>
  <si>
    <t>mto_girado_04</t>
  </si>
  <si>
    <t>mto_girado_05</t>
  </si>
  <si>
    <t>mto_girado_06</t>
  </si>
  <si>
    <t>mto_girado_07</t>
  </si>
  <si>
    <t>mto_girado_08</t>
  </si>
  <si>
    <t>mto_girado_09</t>
  </si>
  <si>
    <t>mto_girado_10</t>
  </si>
  <si>
    <t>mto_girado_11</t>
  </si>
  <si>
    <t>mto_girado_12</t>
  </si>
  <si>
    <t>mto_pagado_01</t>
  </si>
  <si>
    <t>mto_pagado_02</t>
  </si>
  <si>
    <t>mto_pagado_03</t>
  </si>
  <si>
    <t>mto_pagado_04</t>
  </si>
  <si>
    <t>mto_pagado_05</t>
  </si>
  <si>
    <t>mto_pagado_06</t>
  </si>
  <si>
    <t>mto_pagado_07</t>
  </si>
  <si>
    <t>mto_pagado_08</t>
  </si>
  <si>
    <t>mto_pagado_09</t>
  </si>
  <si>
    <t>mto_pagado_10</t>
  </si>
  <si>
    <t>mto_pagado_11</t>
  </si>
  <si>
    <t>mto_pagado_12</t>
  </si>
  <si>
    <t>FTE-RUBRO</t>
  </si>
  <si>
    <t>GEN-GASTO</t>
  </si>
  <si>
    <t>SUB-GEN_GASTO</t>
  </si>
  <si>
    <t>ESPECIF-DETALLE</t>
  </si>
  <si>
    <t>EJEC_DEVENGADO</t>
  </si>
  <si>
    <t>NEXO</t>
  </si>
  <si>
    <t>2021</t>
  </si>
  <si>
    <t>EJECUTORAS DEL GOBIERNO REGIONAL</t>
  </si>
  <si>
    <t>99. GOBIERNOS REGIONALES</t>
  </si>
  <si>
    <t>451. GOBIERNO REGIONAL DEL DEPARTAMENTO DE LA LIBERTAD</t>
  </si>
  <si>
    <t>401. REGION LA LIBERTAD-INSTITUTO REGIONAL DE OFTALMOLOGIA</t>
  </si>
  <si>
    <t>000846</t>
  </si>
  <si>
    <t>9001. ACCIONES CENTRALES</t>
  </si>
  <si>
    <t>3.PRODUCTO</t>
  </si>
  <si>
    <t>3999999. SIN PRODUCTO</t>
  </si>
  <si>
    <t>5.ACTIVIDAD</t>
  </si>
  <si>
    <t>5000003. GESTION ADMINISTRATIVA</t>
  </si>
  <si>
    <t>20. SALUD</t>
  </si>
  <si>
    <t>006. GESTION</t>
  </si>
  <si>
    <t>0008. ASESORAMIENTO Y APOYO</t>
  </si>
  <si>
    <t>00001</t>
  </si>
  <si>
    <t>0000009. ACCIONES ADMINISTRATIVAS</t>
  </si>
  <si>
    <t>00001 - ACCION</t>
  </si>
  <si>
    <t>0017</t>
  </si>
  <si>
    <t>13. LA LIBERTAD</t>
  </si>
  <si>
    <t>01. TRUJILLO</t>
  </si>
  <si>
    <t>1. RECURSOS ORDINARIOS</t>
  </si>
  <si>
    <t>00. RECURSOS ORDINARIOS</t>
  </si>
  <si>
    <t>5. GASTOS CORRIENTES</t>
  </si>
  <si>
    <t>2. GASTOS PRESUPUESTARIOS</t>
  </si>
  <si>
    <t>1. PERSONAL Y OBLIGACIONES SOCIALES</t>
  </si>
  <si>
    <t xml:space="preserve"> 1. RETRIBUCIONES Y COMPLEMENTOS EN EFECTIVO</t>
  </si>
  <si>
    <t xml:space="preserve"> 1. PERSONAL ADMINISTRATIVO</t>
  </si>
  <si>
    <t xml:space="preserve"> 2. PERSONAL ADMINISTRATIVO NOMBRADO (REGIMEN PUBLICO)</t>
  </si>
  <si>
    <t>0 . RECURSOS ORDINARIOS</t>
  </si>
  <si>
    <t>5000001. PLANEAMIENTO Y PRESUPUESTO</t>
  </si>
  <si>
    <t>004. PLANEAMIENTO GUBERNAMENTAL</t>
  </si>
  <si>
    <t>0005. PLANEAMIENTO INSTITUCIONAL</t>
  </si>
  <si>
    <t>0016</t>
  </si>
  <si>
    <t xml:space="preserve"> 3. PERSONAL CON CONTRATO A PLAZO FIJO (REGIMEN LABORAL PUBLICO)</t>
  </si>
  <si>
    <t xml:space="preserve"> 2. OTRAS RETRIBUCIONES Y COMPLEMENTOS</t>
  </si>
  <si>
    <t xml:space="preserve"> 1. ASIGNACION A FONDOS PARA PERSONAL</t>
  </si>
  <si>
    <t>0018. ENFERMEDADES NO TRANSMISIBLES</t>
  </si>
  <si>
    <t>3000011. TAMIZAJE Y DIAGNOSTICO DE PACIENTES CON CATARATAS</t>
  </si>
  <si>
    <t>5000109. EVALUACION DE TAMIZAJE Y DIAGNOSTICO DE PACIENTES CON CATARATAS</t>
  </si>
  <si>
    <t>044. SALUD INDIVIDUAL</t>
  </si>
  <si>
    <t>0097. ATENCION MEDICA ESPECIALIZADA</t>
  </si>
  <si>
    <t>0135993. EVALUACION DE TAMIZAJE Y DIAGNOSTICO DE PACIENTES CON CATARATAS</t>
  </si>
  <si>
    <t>00438 - PULGADAS</t>
  </si>
  <si>
    <t>0001</t>
  </si>
  <si>
    <t xml:space="preserve"> 3. PERSONAL DE LA SALUD</t>
  </si>
  <si>
    <t xml:space="preserve"> 1. PROFESIONALES DE LA SALUD</t>
  </si>
  <si>
    <t xml:space="preserve"> 1. PERSONAL NOMBRADO</t>
  </si>
  <si>
    <t>3000012. TRATAMIENTO Y CONTROL DE PACIENTES CON CATARATAS</t>
  </si>
  <si>
    <t>5000110. BRINDAR TRATAMIENTO A PACIENTES CON DIAGNOSTICO DE CATARATAS</t>
  </si>
  <si>
    <t>0135994. BRINDAR TRATAMIENTO A PACIENTES CON DIAGNOSTICO DE CATARATAS</t>
  </si>
  <si>
    <t>00394 - TECNICO</t>
  </si>
  <si>
    <t>0002</t>
  </si>
  <si>
    <t>3000013. TAMIZAJE Y DIAGNOSTICO DE PACIENTES CON ERRORES REFRACTIVOS</t>
  </si>
  <si>
    <t>5000111. EXAMENES DE TAMIZAJE Y DIAGNOSTICO DE PERSONAS CON ERRORES REFRACTIVOS</t>
  </si>
  <si>
    <t>0135995. EXAMENES DE TAMIZAJE Y DIAGNOSTICO DE PERSONAS CON ERRORES REFRACTIVOS</t>
  </si>
  <si>
    <t>0003</t>
  </si>
  <si>
    <t>3000014. TRATAMIENTO Y CONTROL DE PACIENTES CON ERRORES REFRACTIVOS</t>
  </si>
  <si>
    <t>5000112. BRINDAR TRATAMIENTO A PACIENTES CON DIAGNOSTICO DE ERRORES REFRACTIVOS</t>
  </si>
  <si>
    <t>0135996. BRINDAR TRATAMIENTO A PACIENTES CON DIAGNOSTICO DE ERRORES REFRACTIVOS</t>
  </si>
  <si>
    <t>0004</t>
  </si>
  <si>
    <t>3000812. TRATAMIENTO Y CONTROL DE RECIEN NACIDO CON RETINOPATIA DE LA PREMATURIDAD (ROP)</t>
  </si>
  <si>
    <t>5005992. BRINDAR TRATAMIENTO A NIÑOS PREMATUROS CON DIAGNOSTICO DE RETINOPATIA DE LA PREMATURIDAD (ROP)</t>
  </si>
  <si>
    <t>0215302. BRINDAR TRATAMIENTO A NIÑOS PREMATUROS CON DIAGNOSTICO DE RETINOPATIA DE LA PREMATURIDAD (ROP)</t>
  </si>
  <si>
    <t>0006</t>
  </si>
  <si>
    <t>3043987. POBLACION INFORMADA Y SENSIBILIZADA EN EL CUIDADO DE LA SALUD DE LAS ENFERMEDADES NO TRANSMISIBLES (MENTAL, BUCAL, OCULAR, METALES PESADOS, H</t>
  </si>
  <si>
    <t>5000098. INFORMACION Y SENSIBILIZACION DE LA POBLACION EN PARA EL CUIDADO DE LA SALUD DE LAS ENFERMEDADES NO TRANSMISIBLES (MENTAL, BUCAL, OCULAR, MET</t>
  </si>
  <si>
    <t>043. SALUD COLECTIVA</t>
  </si>
  <si>
    <t>0095. CONTROL DE RIESGOS Y DAÑOS PARA LA SALUD</t>
  </si>
  <si>
    <t>0136000. INFORMACION Y SENSIBILIZACION DE LA POBLACION EN PARA EL CUIDADO DE LA SALUD DE LAS ENFERMEDADES NO TRANSMISIBLES (MENTAL, BUCAL, OCULAR, MET</t>
  </si>
  <si>
    <t>00259 - PERSONA INFORMADA</t>
  </si>
  <si>
    <t>0009</t>
  </si>
  <si>
    <t>0104. REDUCCION DE LA MORTALIDAD POR EMERGENCIAS Y URGENCIAS MEDICAS</t>
  </si>
  <si>
    <t>3000686. ATENCION DE LA EMERGENCIA O URGENCIA EN ESTABLECIMIENTO DE SALUD</t>
  </si>
  <si>
    <t>5005903. ATENCION DE LA EMERGENCIA Y URGENCIA ESPECIALIZADA</t>
  </si>
  <si>
    <t>0188299. ATENCION DE LA EMERGENCIA Y URGENCIA ESPECIALIZADA</t>
  </si>
  <si>
    <t>00006 - ATENCION</t>
  </si>
  <si>
    <t>0014</t>
  </si>
  <si>
    <t>9002. ASIGNACIONES PRESUPUESTARIAS QUE NO RESULTAN EN PRODUCTOS</t>
  </si>
  <si>
    <t>5001075. PROMOCION DE LA SALUD</t>
  </si>
  <si>
    <t>0031376. FORTALECIMIENTO DE PROMOCION DE LA SALUD</t>
  </si>
  <si>
    <t>00086 - PERSONA</t>
  </si>
  <si>
    <t>0020</t>
  </si>
  <si>
    <t>5001189. SERVICIOS DE APOYO AL DIAGNOSTICO Y TRATAMIENTO</t>
  </si>
  <si>
    <t>0098. SERVICIOS DE DIAGNOSTICO Y TRATAMIENTO</t>
  </si>
  <si>
    <t>0000173. APOYO AL DIAGNOSTICO Y TRATAMIENTO</t>
  </si>
  <si>
    <t>00050 - EXAMEN</t>
  </si>
  <si>
    <t>0021</t>
  </si>
  <si>
    <t>5001562. ATENCION EN CONSULTAS EXTERNAS</t>
  </si>
  <si>
    <t>0000266. ATENCION EN CONSULTAS EXTERNAS</t>
  </si>
  <si>
    <t>0023</t>
  </si>
  <si>
    <t>5001564. INTERVENCIONES QUIRURGICAS</t>
  </si>
  <si>
    <t>0000971. INTERVENCIONES QUIRURGICAS</t>
  </si>
  <si>
    <t>00065 - INTERVENCION</t>
  </si>
  <si>
    <t>0024</t>
  </si>
  <si>
    <t>5001569. COMERCIALIZACION DE MEDICAMENTOS E INSUMOS</t>
  </si>
  <si>
    <t>0000319. BRINDAR UNA ADECUADA DISPENSION DE MEDICAMENTOS Y PRODUCTOS FARMACEUTICOS</t>
  </si>
  <si>
    <t>00134 - RECETA</t>
  </si>
  <si>
    <t>0025</t>
  </si>
  <si>
    <t>5001561. ATENCION DE EMERGENCIAS Y URGENCIAS</t>
  </si>
  <si>
    <t>0000258. ATENCION DE SALUD EN EMERGENCIA</t>
  </si>
  <si>
    <t>0022</t>
  </si>
  <si>
    <t xml:space="preserve"> 2. PERSONAL CONTRATADO</t>
  </si>
  <si>
    <t xml:space="preserve"> 2. NO PROFESIONALES DE LA SALUD</t>
  </si>
  <si>
    <t xml:space="preserve"> 3. OTRAS RETRIBUCIONES Y COMPLEMENTOS</t>
  </si>
  <si>
    <t xml:space="preserve"> 1. GUARDIAS HOSPITALARIAS</t>
  </si>
  <si>
    <t>5000005. GESTION DE RECURSOS HUMANOS</t>
  </si>
  <si>
    <t>0011. PREPARACION Y PERFECCIONAMIENTO DE RECURSOS HUMANOS</t>
  </si>
  <si>
    <t>0000329. CAPACITACION AL PERSONAL</t>
  </si>
  <si>
    <t>00088 - PERSONA CAPACITADA</t>
  </si>
  <si>
    <t>0018</t>
  </si>
  <si>
    <t xml:space="preserve"> 3. BONIFICACIONES O ENTREGAS ECONOMICAS AL PUESTO DE PROFESIONALES DE LA SALUD</t>
  </si>
  <si>
    <t xml:space="preserve"> 4. BONIFICACIONES O ENTREGAS  ECONÓMICAS AL PUESTO DE NO PROFESIONALES DE LA SALUD</t>
  </si>
  <si>
    <t xml:space="preserve"> 9. GASTOS VARIABLES Y OCASIONALES</t>
  </si>
  <si>
    <t xml:space="preserve"> 1. ESCOLARIDAD, AGUINALDOS Y GRATIFICACIONES</t>
  </si>
  <si>
    <t xml:space="preserve"> 2. AGUINALDOS</t>
  </si>
  <si>
    <t xml:space="preserve"> 3. BONIFICACION POR ESCOLARIDAD</t>
  </si>
  <si>
    <t xml:space="preserve"> 2. OTRAS RETRIBUCIONES</t>
  </si>
  <si>
    <t xml:space="preserve"> 1. RETRIBUCIONES EN BIENES O SERVICIOS</t>
  </si>
  <si>
    <t xml:space="preserve"> 1. BIENES</t>
  </si>
  <si>
    <t xml:space="preserve"> 1. UNIFORME PERSONAL ADMINISTRATIVO</t>
  </si>
  <si>
    <t xml:space="preserve"> 3. CONTRIBUCIONES A LA SEGURIDAD SOCIAL</t>
  </si>
  <si>
    <t xml:space="preserve"> 1. OBLIGACIONES DEL EMPLEADOR</t>
  </si>
  <si>
    <t xml:space="preserve"> 5. CONTRIBUCIONES A ESSALUD</t>
  </si>
  <si>
    <t xml:space="preserve"> 6. OTRAS CONTRIBUCIONES DEL EMPLEADOR</t>
  </si>
  <si>
    <t>0068. REDUCCION DE VULNERABILIDAD Y ATENCION DE EMERGENCIAS POR DESASTRES</t>
  </si>
  <si>
    <t>3000734. CAPACIDAD INSTALADA PARA LA PREPARACION Y RESPUESTA FRENTE A EMERGENCIAS Y DESASTRES</t>
  </si>
  <si>
    <t>5005560. DESARROLLO DE SIMULACROS EN GESTION REACTIVA</t>
  </si>
  <si>
    <t>016. GESTION DE RIESGOS Y EMERGENCIAS</t>
  </si>
  <si>
    <t>0036. ATENCION INMEDIATA DE DESASTRES</t>
  </si>
  <si>
    <t>0160776. DESARROLLO DE SIMULACROS EN GESTION REACTIVA</t>
  </si>
  <si>
    <t>00248 - REPORTE</t>
  </si>
  <si>
    <t>0011</t>
  </si>
  <si>
    <t>3. BIENES Y SERVICIOS</t>
  </si>
  <si>
    <t xml:space="preserve"> 1. COMPRA DE BIENES</t>
  </si>
  <si>
    <t xml:space="preserve"> 1. ALIMENTOS Y BEBIDAS</t>
  </si>
  <si>
    <t xml:space="preserve"> 1. ALIMENTOS Y BEBIDAS PARA CONSUMO HUMANO</t>
  </si>
  <si>
    <t>5005561. IMPLEMENTACION DE BRIGADAS PARA LA ATENCION FRENTE A EMERGENCIAS Y DESASTRES</t>
  </si>
  <si>
    <t>0160777. IMPLEMENTACION DE BRIGADAS PARA LA ATENCION FRENTE A EMERGENCIAS Y DESASTRES</t>
  </si>
  <si>
    <t>00583 - BRIGADA</t>
  </si>
  <si>
    <t>0012</t>
  </si>
  <si>
    <t xml:space="preserve"> 3. COMBUSTIBLES, CARBURANTES, LUBRICANTES Y AFINES</t>
  </si>
  <si>
    <t xml:space="preserve"> 1. COMBUSTIBLES, CARBURANTES, LUBRICANTES Y AFINES</t>
  </si>
  <si>
    <t xml:space="preserve"> 1. COMBUSTIBLES Y CARBURANTES</t>
  </si>
  <si>
    <t xml:space="preserve"> 5. MATERIALES Y  UTILES</t>
  </si>
  <si>
    <t xml:space="preserve"> 1. DE OFICINA</t>
  </si>
  <si>
    <t xml:space="preserve"> 2. PAPELERIA EN GENERAL, UTILES Y MATERIALES DE OFICINA</t>
  </si>
  <si>
    <t>3000001. ACCIONES COMUNES</t>
  </si>
  <si>
    <t>5004280. DESARROLLO DE INSTRUMENTOS ESTRATEGICOS PARA LA GESTION DEL RIESGO DE DESASTRES</t>
  </si>
  <si>
    <t>0035. PREVENCION DE DESASTRES</t>
  </si>
  <si>
    <t>0106777. DESARROLLO DE INSTRUMENTOS ESTRATEGICOS PARA LA GESTION DEL RIESGO DE DESASTRES</t>
  </si>
  <si>
    <t>00201 - INFORME TECNICO</t>
  </si>
  <si>
    <t>0010</t>
  </si>
  <si>
    <t>5005612. DESARROLLO DE LOS CENTROS Y ESPACIOS DE MONITOREO DE EMERGENCIAS Y DESASTRES</t>
  </si>
  <si>
    <t>0160879. DESARROLLO DE LOS CENTROS Y ESPACIOS DE MONITOREO DE EMERGENCIAS Y DESASTRES</t>
  </si>
  <si>
    <t>0013</t>
  </si>
  <si>
    <t xml:space="preserve"> 3. ASEO, LIMPIEZA Y COCINA</t>
  </si>
  <si>
    <t xml:space="preserve"> 1. ASEO, LIMPIEZA Y TOCADOR</t>
  </si>
  <si>
    <t>3000811. TAMIZAJE Y DIAGNOSTICO DE RECIEN NACIDO CON RETINOPATIA DE LA PREMATURIDAD (ROP)</t>
  </si>
  <si>
    <t>5005991. EXAMENES DE TAMIZAJE Y DIAGNOSTICO EN RECIEN NACIDO CON FACTORES DE RIESGO PARA RETINOPATIA DE LA PREMATURIDAD (ROP)</t>
  </si>
  <si>
    <t>0215301. EXAMENES DE TAMIZAJE Y DIAGNOSTICO EN RECIEN NACIDO CON FACTORES DE RIESGO PARA RETINOPATIA DE LA PREMATURIDAD (ROP)</t>
  </si>
  <si>
    <t>0005</t>
  </si>
  <si>
    <t>3000813. TAMIZAJE Y DIAGNOSTICO DE PERSONAS CON GLAUCOMA</t>
  </si>
  <si>
    <t>5005993. EVALUACION DE TAMIZAJE Y DIAGNOSTICO DE PERSONAS CON GLAUCOMA</t>
  </si>
  <si>
    <t>0215066. EVALUACION DE TAMIZAJE Y DIAGNOSTICO DE PERSONAS CON GLAUCOMA</t>
  </si>
  <si>
    <t>0007</t>
  </si>
  <si>
    <t>3000814. TRATAMIENTO Y CONTROL DE PERSONAS CON GLAUCOMA</t>
  </si>
  <si>
    <t>5005994. BRINDAR TRATAMIENTO A PERSONAS CON DIAGNOSTICO DE GLAUCOMA</t>
  </si>
  <si>
    <t>0215067. BRINDAR TRATAMIENTO A PERSONAS CON DIAGNOSTICO DE GLAUCOMA</t>
  </si>
  <si>
    <t>0008</t>
  </si>
  <si>
    <t>0129. PREVENCION Y MANEJO DE CONDICIONES SECUNDARIAS DE SALUD EN PERSONAS CON DISCAPACIDAD</t>
  </si>
  <si>
    <t>3000688. PERSONAS CON DISCAPACIDAD RECIBEN ATENCION DE REHABILITACION EN ESTABLECIMIENTOS DE SALUD</t>
  </si>
  <si>
    <t>5005151. ATENCION DE REHABILITACION PARA PERSONAS CON DISCAPACIDAD SENSORIAL</t>
  </si>
  <si>
    <t>0136020. ATENCION DE REHABILITACION PARA PERSONAS CON DISCAPACIDAD SENSORIAL</t>
  </si>
  <si>
    <t>00087 - PERSONA ATENDIDA</t>
  </si>
  <si>
    <t>0015</t>
  </si>
  <si>
    <t xml:space="preserve"> 6. REPUESTOS Y ACCESORIOS</t>
  </si>
  <si>
    <t xml:space="preserve"> 1. REPUESTOS Y ACCESORIOS</t>
  </si>
  <si>
    <t xml:space="preserve"> 4. DE SEGURIDAD</t>
  </si>
  <si>
    <t xml:space="preserve"> 8. SUMINISTROS MEDICOS</t>
  </si>
  <si>
    <t xml:space="preserve"> 2. MATERIAL,INSUMOS,INSTRUMENTAL Y ACCESORIOS MEDICOS,QUIRURGICOS, ODONTOLOGICOS Y DE LABORATORIO</t>
  </si>
  <si>
    <t xml:space="preserve"> 1. MATERIAL, INSUMOS, INSTRUMENTAL Y ACCESORIOS  MEDICOS, QUIRURGICOS, ODONTOLOGICOS Y DE LABORATORIO</t>
  </si>
  <si>
    <t xml:space="preserve"> 2. CONTRATACION DE SERVICIOS</t>
  </si>
  <si>
    <t xml:space="preserve"> 2. SERVICIOS BASICOS, COMUNICACIONES, PUBLICIDAD Y DIFUSION</t>
  </si>
  <si>
    <t xml:space="preserve"> 1. SERVICIOS DE ENERGIA ELECTRICA, AGUA Y GAS</t>
  </si>
  <si>
    <t xml:space="preserve"> 1. SERVICIO DE SUMINISTRO DE ENERGIA ELECTRICA</t>
  </si>
  <si>
    <t xml:space="preserve"> 2. SERVICIO DE AGUA Y DESAGUE</t>
  </si>
  <si>
    <t xml:space="preserve"> 2. SERVICIOS DE TELEFONIA E INTERNET</t>
  </si>
  <si>
    <t xml:space="preserve"> 1. SERVICIO DE TELEFONIA MOVIL</t>
  </si>
  <si>
    <t xml:space="preserve"> 2. SERVICIO DE TELEFONIA FIJA</t>
  </si>
  <si>
    <t xml:space="preserve"> 3. SERVICIO DE INTERNET</t>
  </si>
  <si>
    <t xml:space="preserve"> 3. SERVICIOS DE MENSAJERIA, TELECOMUNICACIONES Y OTROS AFINES</t>
  </si>
  <si>
    <t xml:space="preserve"> 1. CORREOS Y SERVICIOS DE MENSAJERIA</t>
  </si>
  <si>
    <t xml:space="preserve"> 3. SERVICIOS DE LIMPIEZA, SEGURIDAD Y VIGILANCIA</t>
  </si>
  <si>
    <t xml:space="preserve"> 1. SERVICIOS DE LIMPIEZA, SEGURIDAD Y VIGILANCIA</t>
  </si>
  <si>
    <t xml:space="preserve"> 2. SERVICIOS DE SEGURIDAD Y VIGILANCIA</t>
  </si>
  <si>
    <t xml:space="preserve"> 4. SERVICIO DE MANTENIMIENTO, ACONDICIONAMIENTO Y  REPARACIONES</t>
  </si>
  <si>
    <t xml:space="preserve"> 7. DE MAQUINARIAS Y EQUIPOS</t>
  </si>
  <si>
    <t xml:space="preserve"> 1. DE MAQUINARIAS Y EQUIPOS</t>
  </si>
  <si>
    <t xml:space="preserve"> 6. SERVICIOS ADMINISTRATIVOS, FINANCIEROS Y DE SEGUROS</t>
  </si>
  <si>
    <t xml:space="preserve"> 3. SEGUROS</t>
  </si>
  <si>
    <t xml:space="preserve"> 1. SEGURO DE VIDA</t>
  </si>
  <si>
    <t>5000913. INVESTIGACION Y DESARROLLO</t>
  </si>
  <si>
    <t>009. CIENCIA Y TECNOLOGIA</t>
  </si>
  <si>
    <t>0016. INVESTIGACION APLICADA</t>
  </si>
  <si>
    <t>0000591. DESARROLLO DE INVESTIGACIONES</t>
  </si>
  <si>
    <t>00066 - INVESTIGACION</t>
  </si>
  <si>
    <t>0019</t>
  </si>
  <si>
    <t xml:space="preserve"> 7. SERVICIOS PROFESIONALES Y TECNICOS</t>
  </si>
  <si>
    <t>11. OTROS SERVICIOS</t>
  </si>
  <si>
    <t xml:space="preserve"> 2. TRANSPORTE Y TRASLADO DE CARGA, BIENES Y MATERIALES</t>
  </si>
  <si>
    <t xml:space="preserve"> 6. SERVICIO DE IMPRESIONES, ENCUADERNACION Y EMPASTADO</t>
  </si>
  <si>
    <t>99. SERVICIOS DIVERSOS</t>
  </si>
  <si>
    <t xml:space="preserve"> 8. CONTRATO ADMINISTRATIVO DE SERVICIOS</t>
  </si>
  <si>
    <t xml:space="preserve"> 1. CONTRATO ADMINISTRATIVO DE SERVICIOS</t>
  </si>
  <si>
    <t xml:space="preserve"> 2. CONTRIBUCIONES A ESSALUD DE C.A.S.</t>
  </si>
  <si>
    <t xml:space="preserve"> 4. AGUINALDOS DE C.A.S.</t>
  </si>
  <si>
    <t xml:space="preserve"> 9. LOCACIÓN DE SERVICIOS RELACIONADAS AL ROL DE LA ENTIDAD</t>
  </si>
  <si>
    <t xml:space="preserve"> 1. LOCACIÓN DE SERVICIOS RELACIONADAS AL ROL DE LA ENTIDAD</t>
  </si>
  <si>
    <t xml:space="preserve"> 1. LOCACIÓN DE SERVICIOS REALIZADOS POR PERSONAS NATURALES RELACIONADAS AL ROL DE LA ENTIDAD</t>
  </si>
  <si>
    <t>2. RECURSOS DIRECTAMENTE RECAUDADOS</t>
  </si>
  <si>
    <t>09. RECURSOS DIRECTAMENTE RECAUDADOS</t>
  </si>
  <si>
    <t>0 . NORMAL</t>
  </si>
  <si>
    <t xml:space="preserve"> 1. PRODUCTOS FARMACEUTICOS</t>
  </si>
  <si>
    <t xml:space="preserve"> 2. MEDICAMENTOS</t>
  </si>
  <si>
    <t>99. COMPRA DE OTROS BIENES</t>
  </si>
  <si>
    <t xml:space="preserve"> 1. COMPRA DE OTROS BIENES</t>
  </si>
  <si>
    <t xml:space="preserve"> 3. LIBROS, DIARIOS, REVISTAS Y OTROS BIENES IMPRESOS NO VINCULADOS A ENSEÑANZA</t>
  </si>
  <si>
    <t>Datos</t>
  </si>
  <si>
    <t>1 - 00. RECURSOS ORDINARIOS</t>
  </si>
  <si>
    <t>2.1. PERSONAL Y OBLIGACIONES SOCIALES</t>
  </si>
  <si>
    <t>2.1. 1. 3. 1. 1. PERSONAL NOMBRADO</t>
  </si>
  <si>
    <t>2.1. 1. 3. 3. 1. GUARDIAS HOSPITALARIAS</t>
  </si>
  <si>
    <t>2.1. 1. 3. 3. 3. BONIFICACIONES O ENTREGAS ECONOMICAS AL PUESTO DE PROFESIONALES DE LA SALUD</t>
  </si>
  <si>
    <t>2.1. 1. 9. 1. 2. AGUINALDOS</t>
  </si>
  <si>
    <t>2.1. 1. 9. 1. 3. BONIFICACION POR ESCOLARIDAD</t>
  </si>
  <si>
    <t>2.1. 3. 1. 1. 5. CONTRIBUCIONES A ESSALUD</t>
  </si>
  <si>
    <t>2.1. 3. 1. 1. 6. OTRAS CONTRIBUCIONES DEL EMPLEADOR</t>
  </si>
  <si>
    <t>2.3. BIENES Y SERVICIOS</t>
  </si>
  <si>
    <t>2.3. 2. 6. 3. 1. SEGURO DE VIDA</t>
  </si>
  <si>
    <t>2.3. 2. 8. 1. 1. CONTRATO ADMINISTRATIVO DE SERVICIOS</t>
  </si>
  <si>
    <t>2.3. 2. 8. 1. 2. CONTRIBUCIONES A ESSALUD DE C.A.S.</t>
  </si>
  <si>
    <t>2.3. 2. 8. 1. 4. AGUINALDOS DE C.A.S.</t>
  </si>
  <si>
    <t>2 - 09. RECURSOS DIRECTAMENTE RECAUDADOS</t>
  </si>
  <si>
    <t>2.1. 1. 3. 2. 1. PERSONAL NOMBRADO</t>
  </si>
  <si>
    <t>2.1. 1. 3. 3. 4. BONIFICACIONES O ENTREGAS  ECONÓMICAS AL PUESTO DE NO PROFESIONALES DE LA SALUD</t>
  </si>
  <si>
    <t>2.1. 1. 1. 1. 3. PERSONAL CON CONTRATO A PLAZO FIJO (REGIMEN LABORAL PUBLICO)</t>
  </si>
  <si>
    <t>2.1. 1. 1. 2. 1. ASIGNACION A FONDOS PARA PERSONAL</t>
  </si>
  <si>
    <t>2.1. 1. 1. 1. 2. PERSONAL ADMINISTRATIVO NOMBRADO (REGIMEN PUBLICO)</t>
  </si>
  <si>
    <t>2.1. 1. 3. 1. 2. PERSONAL CONTRATADO</t>
  </si>
  <si>
    <t>TOTAL GENERAL ==================&gt;</t>
  </si>
  <si>
    <t>PIA</t>
  </si>
  <si>
    <t>PIM</t>
  </si>
  <si>
    <t>MOFIFICA</t>
  </si>
  <si>
    <t>CERTIFICA</t>
  </si>
  <si>
    <t xml:space="preserve"> % CERTI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</si>
  <si>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</si>
  <si>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</si>
  <si>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</si>
  <si>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</si>
  <si>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</si>
  <si>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</si>
  <si>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</si>
  <si>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</si>
  <si>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</si>
  <si>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</si>
  <si>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</si>
  <si>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</si>
  <si>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 xml:space="preserve">% DEV/ PIM </t>
  </si>
  <si>
    <t>Programa, Producto, Actividad, Fte. Fto, Generica, Especifica Detalle</t>
  </si>
  <si>
    <t>EJEC_DEVEN</t>
  </si>
  <si>
    <t>PROCESO PRESUPUESTARIO DEL AÑO 2021  - UE 401 INSTITUTO REGIONAL DE OFTALMOLOGIA</t>
  </si>
  <si>
    <t>AVANCE  EJECUCION MENSUAL POR META PRESUPUESTAL AÑO 2021</t>
  </si>
  <si>
    <t>SALDO_PIM</t>
  </si>
  <si>
    <t xml:space="preserve">SALDO_PIM </t>
  </si>
  <si>
    <t>5006269. PREVENCIÓN, CONTROL, DIAGNÓSTICO Y TRATAMIENTO DE CORONAVIRUS</t>
  </si>
  <si>
    <t>0290090. DIAGNOSTICO Y TRATAMIENTO DE CORONAVIRUS</t>
  </si>
  <si>
    <t>0026</t>
  </si>
  <si>
    <t>7 . SUB CUENTA - RECURSOS DIRECTAMENTE RECAUDADOS</t>
  </si>
  <si>
    <t>4. DONACIONES Y TRANSFERENCIAS</t>
  </si>
  <si>
    <t>13. DONACIONES Y TRANSFERENCIAS</t>
  </si>
  <si>
    <t xml:space="preserve"> 4. ELECTRICIDAD, ILUMINACION Y ELECTRONICA</t>
  </si>
  <si>
    <t xml:space="preserve"> 1. ELECTRICIDAD, ILUMINACION Y ELECTRONICA</t>
  </si>
  <si>
    <t>5005905. ATENCION DE LA EMERGENCIA QUIRURGICA</t>
  </si>
  <si>
    <t>0188301. ATENCION DE LA EMERGENCIA QUIRURGICA</t>
  </si>
  <si>
    <t>0027</t>
  </si>
  <si>
    <t xml:space="preserve"> 5. ALQUILERES DE MUEBLES E INMUEBLES</t>
  </si>
  <si>
    <t xml:space="preserve"> 1. ALQUILERES DE MUEBLES E INMUEBLES</t>
  </si>
  <si>
    <t xml:space="preserve"> 1. DE EDIFICIOS Y ESTRUCTURAS</t>
  </si>
  <si>
    <t>6. GASTOS DE CAPITAL</t>
  </si>
  <si>
    <t>6. ADQUISICION DE ACTIVOS NO FINANCIEROS</t>
  </si>
  <si>
    <t xml:space="preserve"> 3. ADQUISICION DE VEHICULOS, MAQUINARIAS Y OTROS</t>
  </si>
  <si>
    <t xml:space="preserve"> 2. ADQUISICION DE MAQUINARIAS, EQUIPO Y MOBILIARIO</t>
  </si>
  <si>
    <t xml:space="preserve"> 3. ADQUISICION DE EQUIPOS INFORMATICOS Y DE COMUNICACIONES</t>
  </si>
  <si>
    <t xml:space="preserve"> 1. EQUIPOS COMPUTACIONALES Y PERIFERICOS</t>
  </si>
  <si>
    <t xml:space="preserve"> 4. ADQUISICION DE MOBILIARIO, EQUIPOS Y APARATOS MEDICOS</t>
  </si>
  <si>
    <t xml:space="preserve"> 1. MOBILIARIO</t>
  </si>
  <si>
    <t xml:space="preserve"> 2. EQUIPOS</t>
  </si>
  <si>
    <t xml:space="preserve"> 9. ADQUISICION DE MAQUINARIA Y EQUIPO DIVERSOS</t>
  </si>
  <si>
    <t xml:space="preserve"> 1. AIRE ACONDICIONADO Y REFRIGERACION</t>
  </si>
  <si>
    <t>18. SUBCUENTA - TRANSFERENCIAS FINANCIERAS</t>
  </si>
  <si>
    <t xml:space="preserve"> 2. VESTUARIOS Y TEXTILES</t>
  </si>
  <si>
    <t xml:space="preserve"> 1. VESTUARIO, ZAPATERIA Y ACCESORIOS, TALABARTERIA Y MATERIALES TEXTILES</t>
  </si>
  <si>
    <t xml:space="preserve"> 1. VESTUARIO, ACCESORIOS Y PRENDAS DIVERSAS</t>
  </si>
  <si>
    <t xml:space="preserve"> 1. DE VEHICULOS</t>
  </si>
  <si>
    <t xml:space="preserve"> 5. DE VEHICULOS</t>
  </si>
  <si>
    <t xml:space="preserve"> 5. SERVICIOS DE ALIMENTACION DE CONSUMO HUMANO</t>
  </si>
  <si>
    <t>11. SUMINISTROS PARA MANTENIMIENTO Y REPARACION</t>
  </si>
  <si>
    <t xml:space="preserve"> 1. SUMINISTROS PARA MANTENIMIENTO Y REPARACION</t>
  </si>
  <si>
    <t xml:space="preserve"> 1. PARA EDIFICIOS Y ESTRUCTURAS</t>
  </si>
  <si>
    <t xml:space="preserve"> 3. PARA MOBILIARIO Y SIMILARES</t>
  </si>
  <si>
    <t xml:space="preserve"> 5. OTROS MATERIALES DE MANTENIMIENTO</t>
  </si>
  <si>
    <t xml:space="preserve"> 1. VIAJES</t>
  </si>
  <si>
    <t xml:space="preserve"> 2. VIAJES DOMESTICOS</t>
  </si>
  <si>
    <t>99. OTROS GASTOS</t>
  </si>
  <si>
    <t xml:space="preserve"> 1. SERVICIOS ADMINISTRATIVOS</t>
  </si>
  <si>
    <t xml:space="preserve"> 2. GASTOS NOTARIALES</t>
  </si>
  <si>
    <t>3. RECURSOS POR OPERACIONES OFICIALES DE CREDITO</t>
  </si>
  <si>
    <t>19. RECURSOS POR OPERACIONES OFICIALES DE CREDITO</t>
  </si>
  <si>
    <t xml:space="preserve"> 9. BONIFICACIÓN EXTRAORDINARIA POR EMERGENCIA SANITARIA</t>
  </si>
  <si>
    <t>0 . ENDEUDAMIENTO EXTERNO</t>
  </si>
  <si>
    <t xml:space="preserve"> 7. BONIFICACIÓN EXTRAORDINARIA POR EMERGENCIA SANITARIA</t>
  </si>
  <si>
    <t xml:space="preserve"> 4. SERVICIOS DE SALUD</t>
  </si>
  <si>
    <t xml:space="preserve"> 6. PERSONAL POR ENTREGA ECONÓMICA POR PRESTACIONES ADICIONALES EN SALUD</t>
  </si>
  <si>
    <t>99. OTROS BIENES</t>
  </si>
  <si>
    <t xml:space="preserve"> 2. DE EDIFICACIONES, OFICINAS Y ESTRUCTURAS</t>
  </si>
  <si>
    <t xml:space="preserve"> 1. DE EDIFICACIONES, OFICINAS Y ESTRUCTURAS</t>
  </si>
  <si>
    <t xml:space="preserve"> 2. SERVICIOS DE CONSULTORIAS Y SIMILARES DESARROLLADOS POR PERSONAS NATURALES</t>
  </si>
  <si>
    <t>12. ENTREGA ECONÓMICA POR PRESTACIONES ADICIONALES EN SALUD</t>
  </si>
  <si>
    <t>99. OTROS PRODUCTOS SIMILARES</t>
  </si>
  <si>
    <t xml:space="preserve"> 1. GASTOS POR PRESTACIONES DE SALUD</t>
  </si>
  <si>
    <t>00002</t>
  </si>
  <si>
    <t>0035</t>
  </si>
  <si>
    <t xml:space="preserve"> 2. SERVICIOS FINANCIEROS</t>
  </si>
  <si>
    <t xml:space="preserve"> 1. CARGOS BANCARIOS</t>
  </si>
  <si>
    <t xml:space="preserve"> 4. ELECTRICIDAD Y ELECTRONICA</t>
  </si>
  <si>
    <t>20. SUB CUENTA - EMERGENCIA SANITARIA COVID-19 - ROOC</t>
  </si>
  <si>
    <t>0029</t>
  </si>
  <si>
    <t>00003</t>
  </si>
  <si>
    <t>0032</t>
  </si>
  <si>
    <t>0033</t>
  </si>
  <si>
    <t>0034</t>
  </si>
  <si>
    <t>0036</t>
  </si>
  <si>
    <t xml:space="preserve"> 3. EQUIPOS DE TELECOMUNICACIONES</t>
  </si>
  <si>
    <t xml:space="preserve"> 5. EQUIPOS E INSTRUMENTOS DE MEDICION</t>
  </si>
  <si>
    <t xml:space="preserve"> 3. CALZADO</t>
  </si>
  <si>
    <t xml:space="preserve"> 1. CONSULTORIAS</t>
  </si>
  <si>
    <t>22. SUB CUENTA - EMERGENCIA SANITARIA COVID-19 - RO</t>
  </si>
  <si>
    <t xml:space="preserve"> 2. TEXTILES Y ACABADOS TEXTILES</t>
  </si>
  <si>
    <t>99. OTROS ACCESORIOS Y REPUESTOS</t>
  </si>
  <si>
    <t>0001219. PRODUCCION DE BIENES Y PRESTACION DE SERVICIOS</t>
  </si>
  <si>
    <t>0030</t>
  </si>
  <si>
    <t>año_eje</t>
  </si>
  <si>
    <t>2. PENSIONES Y OTRAS PRESTACIONES SOCIALES</t>
  </si>
  <si>
    <t xml:space="preserve"> 2. PRESTACIONES Y ASISTENCIA SOCIAL</t>
  </si>
  <si>
    <t xml:space="preserve"> 3. ENTREGA DE BIENES Y SERVICIOS</t>
  </si>
  <si>
    <t xml:space="preserve"> 4. OTRAS PRESTACIONES DEL EMPLEADOR</t>
  </si>
  <si>
    <t xml:space="preserve"> 2. GASTOS DE SEPELIO Y LUTO DEL PERSONAL ACTIVO</t>
  </si>
  <si>
    <t>99. DE OTROS BIENES Y ACTIVOS</t>
  </si>
  <si>
    <t xml:space="preserve"> 2. PARA VEHICULOS</t>
  </si>
  <si>
    <t>0331977. AFILIACIÓN Y PRESTACIÓN DE SALUD PARA ASEGURAMIENTO UNIVERSAL</t>
  </si>
  <si>
    <t>0037</t>
  </si>
  <si>
    <t xml:space="preserve"> 1. PARA OFICINA</t>
  </si>
  <si>
    <t xml:space="preserve"> 2. MOBILIARIO</t>
  </si>
  <si>
    <t xml:space="preserve"> 7. ENSERES</t>
  </si>
  <si>
    <t xml:space="preserve"> 1. ENSERES</t>
  </si>
  <si>
    <t>3000740. SERVICIOS PUBLICOS SEGUROS ANTE EMERGENCIAS Y DESASTRES</t>
  </si>
  <si>
    <t>5005585. SEGURIDAD FISICO FUNCIONAL DE SERVICIOS PUBLICOS</t>
  </si>
  <si>
    <t>0160801. SEGURIDAD FISICO FUNCIONAL DE SERVICIOS PUBLICOS</t>
  </si>
  <si>
    <t>0028</t>
  </si>
  <si>
    <t>99. MAQUINARIAS, EQUIPOS Y MOBILIARIOS DE OTRAS INSTALACIONES</t>
  </si>
  <si>
    <t>0027057. PAGO DE DEUDAS POR SENTENCIAS JUDICIALES</t>
  </si>
  <si>
    <t>0038</t>
  </si>
  <si>
    <t>5. OTROS GASTOS</t>
  </si>
  <si>
    <t xml:space="preserve"> 5. PAGO DE SENTENCIAS JUDICIALES, LAUDOS ARBITRALES Y SIMILARES</t>
  </si>
  <si>
    <t xml:space="preserve"> 1. PAGO DE SENTENCIAS JUDICIALES Y LAUDOS ARBITRALES</t>
  </si>
  <si>
    <t xml:space="preserve"> 1. A TRABAJADORES GUBERNAMENTALES</t>
  </si>
  <si>
    <t xml:space="preserve"> 3. PERSONAL DE SALUD</t>
  </si>
  <si>
    <t>2.5. OTROS GASTOS</t>
  </si>
  <si>
    <t>2.5. 5. 1. 1. 3. PERSONAL DE SALUD</t>
  </si>
  <si>
    <t xml:space="preserve"> 3. OTROS GASTOS VARIABLES Y OCASIONALES</t>
  </si>
  <si>
    <t xml:space="preserve"> 7. BONO POR DESEMPEÑO</t>
  </si>
  <si>
    <t xml:space="preserve"> 1. SERVICIOS DE LIMPIEZA E HIGIENE</t>
  </si>
  <si>
    <t xml:space="preserve"> 5. VACACIONES TRUNCAS DE C.A.S.</t>
  </si>
  <si>
    <t>DE</t>
  </si>
  <si>
    <t>A</t>
  </si>
  <si>
    <t>Nuevo-Saldo</t>
  </si>
  <si>
    <t xml:space="preserve">DE </t>
  </si>
  <si>
    <t xml:space="preserve">A </t>
  </si>
  <si>
    <t xml:space="preserve"> Nuevo-Saldo</t>
  </si>
  <si>
    <t>2.1. 1. 9. 3. 7. BONO POR DESEMPEÑO</t>
  </si>
  <si>
    <t>2.3. 2. 8. 1. 5. VACACIONES TRUNCAS DE C.A.S.</t>
  </si>
  <si>
    <t>LOS SALDOS DE CAFAE SON</t>
  </si>
  <si>
    <t>META 16</t>
  </si>
  <si>
    <t>META 17</t>
  </si>
  <si>
    <t>NOTA</t>
  </si>
  <si>
    <t>TOTAL</t>
  </si>
  <si>
    <t>ESTOS SALDOS SE MUESTRA COMO EJECUCION , SI EMBARGO  QUEDARAN COMO SALDO  EN 2.1., PORQUE NO SE PUEDE MODIFICAR SEGÚN LEY DE PRESUPUESTO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</si>
</sst>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\ _€_-;\-* #,##0.00\ _€_-;_-* &quot;-&quot;??\ _€_-;_-@_-"/>
    <numFmt numFmtId="165" formatCode="#,##0.00_ ;[Red]\-#,##0.00\ "/>
    <numFmt numFmtId="166" formatCode="0.00_ ;[Red]\-0.00\ "/>
    <numFmt numFmtId="167" formatCode="#,##0_ ;[Red]\-#,##0\ "/>
  </numFmts>
  <fonts count="13" x14ac:knownFonts="1">
    <font>
      <sz val="10"/>
      <name val="Arial"/>
    </font>
    <font>
      <sz val="10"/>
      <color indexed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Arial"/>
      <family val="2"/>
    </font>
    <font>
      <sz val="10"/>
      <color rgb="FFFF000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scheme val="minor"/>
    </font>
    <font>
      <sz val="10"/>
      <name val="Calibri"/>
      <scheme val="minor"/>
    </font>
    <font>
      <sz val="10"/>
      <color rgb="FFFF0000"/>
      <name val="Calibri"/>
      <scheme val="minor"/>
    </font>
    <font>
      <b/>
      <u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/>
    <xf numFmtId="0" fontId="0" fillId="0" borderId="0" xfId="0" applyAlignment="1">
      <alignment vertical="center"/>
    </xf>
    <xf numFmtId="164" fontId="3" fillId="0" borderId="0" xfId="0" applyNumberFormat="1" applyFont="1"/>
    <xf numFmtId="164" fontId="3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</xf>
    <xf numFmtId="0" fontId="0" fillId="3" borderId="0" xfId="0" applyFill="1" applyProtection="1"/>
    <xf numFmtId="165" fontId="3" fillId="0" borderId="0" xfId="0" applyNumberFormat="1" applyFont="1"/>
    <xf numFmtId="165" fontId="0" fillId="0" borderId="0" xfId="0" applyNumberFormat="1"/>
    <xf numFmtId="166" fontId="0" fillId="3" borderId="0" xfId="0" applyNumberFormat="1" applyFill="1" applyAlignment="1" applyProtection="1">
      <alignment horizontal="center"/>
    </xf>
    <xf numFmtId="166" fontId="0" fillId="3" borderId="0" xfId="0" applyNumberFormat="1" applyFill="1" applyProtection="1"/>
    <xf numFmtId="166" fontId="0" fillId="0" borderId="0" xfId="0" applyNumberFormat="1" applyProtection="1"/>
    <xf numFmtId="165" fontId="0" fillId="3" borderId="0" xfId="0" applyNumberFormat="1" applyFill="1" applyAlignment="1" applyProtection="1">
      <alignment horizontal="center"/>
    </xf>
    <xf numFmtId="165" fontId="0" fillId="3" borderId="0" xfId="0" applyNumberFormat="1" applyFill="1" applyProtection="1"/>
    <xf numFmtId="165" fontId="0" fillId="0" borderId="0" xfId="0" applyNumberFormat="1" applyProtection="1"/>
    <xf numFmtId="167" fontId="3" fillId="0" borderId="0" xfId="0" applyNumberFormat="1" applyFont="1"/>
    <xf numFmtId="167" fontId="0" fillId="0" borderId="0" xfId="0" applyNumberFormat="1"/>
    <xf numFmtId="167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0" fillId="7" borderId="0" xfId="0" applyFill="1"/>
    <xf numFmtId="0" fontId="5" fillId="7" borderId="0" xfId="0" applyFont="1" applyFill="1" applyAlignment="1">
      <alignment horizontal="center"/>
    </xf>
    <xf numFmtId="4" fontId="3" fillId="0" borderId="0" xfId="0" applyNumberFormat="1" applyFont="1"/>
    <xf numFmtId="4" fontId="0" fillId="0" borderId="0" xfId="0" applyNumberFormat="1"/>
    <xf numFmtId="0" fontId="6" fillId="5" borderId="1" xfId="0" applyFont="1" applyFill="1" applyBorder="1" applyAlignment="1">
      <alignment horizontal="center" vertical="center" wrapText="1"/>
    </xf>
    <xf numFmtId="4" fontId="7" fillId="0" borderId="1" xfId="0" applyNumberFormat="1" applyFont="1" applyBorder="1"/>
    <xf numFmtId="164" fontId="8" fillId="4" borderId="1" xfId="0" applyNumberFormat="1" applyFont="1" applyFill="1" applyBorder="1"/>
    <xf numFmtId="164" fontId="8" fillId="2" borderId="1" xfId="0" applyNumberFormat="1" applyFont="1" applyFill="1" applyBorder="1"/>
    <xf numFmtId="164" fontId="9" fillId="0" borderId="1" xfId="0" applyNumberFormat="1" applyFont="1" applyBorder="1"/>
    <xf numFmtId="164" fontId="8" fillId="0" borderId="1" xfId="0" applyNumberFormat="1" applyFont="1" applyBorder="1"/>
    <xf numFmtId="164" fontId="8" fillId="4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wrapText="1"/>
    </xf>
    <xf numFmtId="164" fontId="8" fillId="4" borderId="1" xfId="0" applyNumberFormat="1" applyFont="1" applyFill="1" applyBorder="1" applyAlignment="1">
      <alignment wrapText="1"/>
    </xf>
    <xf numFmtId="164" fontId="8" fillId="2" borderId="1" xfId="0" applyNumberFormat="1" applyFont="1" applyFill="1" applyBorder="1" applyAlignment="1">
      <alignment wrapText="1"/>
    </xf>
    <xf numFmtId="164" fontId="9" fillId="0" borderId="1" xfId="0" applyNumberFormat="1" applyFont="1" applyBorder="1" applyAlignment="1">
      <alignment wrapText="1"/>
    </xf>
    <xf numFmtId="164" fontId="8" fillId="4" borderId="1" xfId="0" applyNumberFormat="1" applyFont="1" applyFill="1" applyBorder="1" applyAlignment="1">
      <alignment vertical="center" wrapText="1"/>
    </xf>
    <xf numFmtId="164" fontId="8" fillId="5" borderId="1" xfId="0" applyNumberFormat="1" applyFont="1" applyFill="1" applyBorder="1" applyAlignment="1">
      <alignment horizontal="center" vertical="center"/>
    </xf>
    <xf numFmtId="164" fontId="8" fillId="5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164" fontId="9" fillId="0" borderId="1" xfId="0" pivotButton="1" applyNumberFormat="1" applyFont="1" applyBorder="1"/>
    <xf numFmtId="0" fontId="9" fillId="0" borderId="1" xfId="0" pivotButton="1" applyFont="1" applyBorder="1"/>
    <xf numFmtId="0" fontId="8" fillId="4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indent="1"/>
    </xf>
    <xf numFmtId="0" fontId="8" fillId="0" borderId="1" xfId="0" applyFont="1" applyBorder="1" applyAlignment="1">
      <alignment horizontal="left" indent="2"/>
    </xf>
    <xf numFmtId="0" fontId="9" fillId="0" borderId="1" xfId="0" applyFont="1" applyBorder="1" applyAlignment="1">
      <alignment horizontal="left" indent="3"/>
    </xf>
    <xf numFmtId="0" fontId="8" fillId="0" borderId="1" xfId="0" applyFont="1" applyBorder="1" applyAlignment="1">
      <alignment horizontal="left" indent="5"/>
    </xf>
    <xf numFmtId="0" fontId="9" fillId="0" borderId="1" xfId="0" applyFont="1" applyBorder="1" applyAlignment="1">
      <alignment horizontal="left" indent="6"/>
    </xf>
    <xf numFmtId="0" fontId="9" fillId="0" borderId="1" xfId="0" applyFont="1" applyBorder="1" applyAlignment="1">
      <alignment horizontal="left" indent="5"/>
    </xf>
    <xf numFmtId="0" fontId="8" fillId="4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indent="4"/>
    </xf>
    <xf numFmtId="164" fontId="8" fillId="3" borderId="1" xfId="0" applyNumberFormat="1" applyFont="1" applyFill="1" applyBorder="1"/>
    <xf numFmtId="164" fontId="8" fillId="3" borderId="1" xfId="0" applyNumberFormat="1" applyFont="1" applyFill="1" applyBorder="1" applyAlignment="1">
      <alignment wrapText="1"/>
    </xf>
    <xf numFmtId="4" fontId="8" fillId="4" borderId="1" xfId="0" applyNumberFormat="1" applyFont="1" applyFill="1" applyBorder="1"/>
    <xf numFmtId="4" fontId="8" fillId="2" borderId="1" xfId="0" applyNumberFormat="1" applyFont="1" applyFill="1" applyBorder="1"/>
    <xf numFmtId="4" fontId="8" fillId="0" borderId="1" xfId="0" applyNumberFormat="1" applyFont="1" applyBorder="1"/>
    <xf numFmtId="4" fontId="9" fillId="0" borderId="1" xfId="0" applyNumberFormat="1" applyFont="1" applyBorder="1"/>
    <xf numFmtId="4" fontId="8" fillId="3" borderId="1" xfId="0" applyNumberFormat="1" applyFont="1" applyFill="1" applyBorder="1"/>
    <xf numFmtId="4" fontId="8" fillId="4" borderId="1" xfId="0" applyNumberFormat="1" applyFont="1" applyFill="1" applyBorder="1" applyAlignment="1">
      <alignment vertical="center"/>
    </xf>
    <xf numFmtId="4" fontId="10" fillId="0" borderId="1" xfId="0" applyNumberFormat="1" applyFont="1" applyBorder="1"/>
    <xf numFmtId="4" fontId="9" fillId="7" borderId="1" xfId="0" applyNumberFormat="1" applyFont="1" applyFill="1" applyBorder="1"/>
    <xf numFmtId="164" fontId="9" fillId="7" borderId="1" xfId="0" applyNumberFormat="1" applyFont="1" applyFill="1" applyBorder="1"/>
    <xf numFmtId="165" fontId="8" fillId="4" borderId="1" xfId="0" applyNumberFormat="1" applyFont="1" applyFill="1" applyBorder="1"/>
    <xf numFmtId="165" fontId="8" fillId="2" borderId="1" xfId="0" applyNumberFormat="1" applyFont="1" applyFill="1" applyBorder="1"/>
    <xf numFmtId="165" fontId="8" fillId="0" borderId="1" xfId="0" applyNumberFormat="1" applyFont="1" applyBorder="1"/>
    <xf numFmtId="165" fontId="9" fillId="0" borderId="1" xfId="0" applyNumberFormat="1" applyFont="1" applyBorder="1"/>
    <xf numFmtId="165" fontId="8" fillId="3" borderId="1" xfId="0" applyNumberFormat="1" applyFont="1" applyFill="1" applyBorder="1"/>
    <xf numFmtId="165" fontId="8" fillId="4" borderId="1" xfId="0" applyNumberFormat="1" applyFont="1" applyFill="1" applyBorder="1" applyAlignment="1">
      <alignment vertical="center"/>
    </xf>
    <xf numFmtId="167" fontId="8" fillId="4" borderId="1" xfId="0" applyNumberFormat="1" applyFont="1" applyFill="1" applyBorder="1"/>
    <xf numFmtId="167" fontId="8" fillId="2" borderId="1" xfId="0" applyNumberFormat="1" applyFont="1" applyFill="1" applyBorder="1"/>
    <xf numFmtId="167" fontId="8" fillId="0" borderId="1" xfId="0" applyNumberFormat="1" applyFont="1" applyBorder="1"/>
    <xf numFmtId="167" fontId="9" fillId="0" borderId="1" xfId="0" applyNumberFormat="1" applyFont="1" applyBorder="1"/>
    <xf numFmtId="167" fontId="8" fillId="3" borderId="1" xfId="0" applyNumberFormat="1" applyFont="1" applyFill="1" applyBorder="1"/>
    <xf numFmtId="167" fontId="8" fillId="4" borderId="1" xfId="0" applyNumberFormat="1" applyFont="1" applyFill="1" applyBorder="1" applyAlignment="1">
      <alignment vertical="center"/>
    </xf>
    <xf numFmtId="164" fontId="9" fillId="8" borderId="1" xfId="0" applyNumberFormat="1" applyFont="1" applyFill="1" applyBorder="1"/>
    <xf numFmtId="0" fontId="8" fillId="6" borderId="1" xfId="0" applyFont="1" applyFill="1" applyBorder="1" applyAlignment="1">
      <alignment horizontal="left" indent="4"/>
    </xf>
    <xf numFmtId="164" fontId="8" fillId="6" borderId="1" xfId="0" applyNumberFormat="1" applyFont="1" applyFill="1" applyBorder="1"/>
    <xf numFmtId="164" fontId="8" fillId="6" borderId="1" xfId="0" applyNumberFormat="1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9" fillId="8" borderId="1" xfId="0" applyFont="1" applyFill="1" applyBorder="1" applyAlignment="1">
      <alignment horizontal="left" indent="6"/>
    </xf>
    <xf numFmtId="164" fontId="9" fillId="8" borderId="1" xfId="0" applyNumberFormat="1" applyFont="1" applyFill="1" applyBorder="1" applyAlignment="1">
      <alignment wrapText="1"/>
    </xf>
    <xf numFmtId="4" fontId="9" fillId="8" borderId="1" xfId="0" applyNumberFormat="1" applyFont="1" applyFill="1" applyBorder="1"/>
    <xf numFmtId="0" fontId="0" fillId="8" borderId="0" xfId="0" applyFill="1"/>
    <xf numFmtId="0" fontId="9" fillId="8" borderId="1" xfId="0" applyFont="1" applyFill="1" applyBorder="1" applyAlignment="1">
      <alignment horizontal="left" indent="1"/>
    </xf>
    <xf numFmtId="0" fontId="8" fillId="8" borderId="1" xfId="0" applyFont="1" applyFill="1" applyBorder="1" applyAlignment="1">
      <alignment horizontal="left" indent="2"/>
    </xf>
    <xf numFmtId="164" fontId="8" fillId="8" borderId="1" xfId="0" applyNumberFormat="1" applyFont="1" applyFill="1" applyBorder="1"/>
    <xf numFmtId="164" fontId="8" fillId="8" borderId="1" xfId="0" applyNumberFormat="1" applyFont="1" applyFill="1" applyBorder="1" applyAlignment="1">
      <alignment wrapText="1"/>
    </xf>
    <xf numFmtId="4" fontId="8" fillId="8" borderId="1" xfId="0" applyNumberFormat="1" applyFont="1" applyFill="1" applyBorder="1"/>
    <xf numFmtId="0" fontId="9" fillId="8" borderId="1" xfId="0" applyFont="1" applyFill="1" applyBorder="1" applyAlignment="1">
      <alignment horizontal="left" indent="3"/>
    </xf>
    <xf numFmtId="0" fontId="0" fillId="8" borderId="0" xfId="0" applyFill="1" applyAlignment="1">
      <alignment vertical="center"/>
    </xf>
    <xf numFmtId="0" fontId="0" fillId="8" borderId="1" xfId="0" applyFill="1" applyBorder="1"/>
    <xf numFmtId="0" fontId="11" fillId="8" borderId="2" xfId="0" applyFont="1" applyFill="1" applyBorder="1" applyAlignment="1">
      <alignment horizontal="center" vertical="center" wrapText="1"/>
    </xf>
    <xf numFmtId="0" fontId="11" fillId="8" borderId="3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11" fillId="8" borderId="5" xfId="0" applyFont="1" applyFill="1" applyBorder="1" applyAlignment="1">
      <alignment horizontal="center" vertical="center" wrapText="1"/>
    </xf>
    <xf numFmtId="0" fontId="11" fillId="8" borderId="6" xfId="0" applyFont="1" applyFill="1" applyBorder="1" applyAlignment="1">
      <alignment horizontal="center" vertical="center" wrapText="1"/>
    </xf>
    <xf numFmtId="0" fontId="11" fillId="8" borderId="7" xfId="0" applyFont="1" applyFill="1" applyBorder="1" applyAlignment="1">
      <alignment horizontal="center" vertical="center" wrapText="1"/>
    </xf>
    <xf numFmtId="0" fontId="12" fillId="8" borderId="1" xfId="0" applyFont="1" applyFill="1" applyBorder="1"/>
    <xf numFmtId="4" fontId="0" fillId="8" borderId="1" xfId="0" applyNumberFormat="1" applyFill="1" applyBorder="1"/>
    <xf numFmtId="0" fontId="0" fillId="8" borderId="0" xfId="0" applyFill="1" applyAlignment="1">
      <alignment horizontal="center" vertical="center" wrapText="1"/>
    </xf>
    <xf numFmtId="0" fontId="12" fillId="8" borderId="0" xfId="0" applyFont="1" applyFill="1" applyAlignment="1">
      <alignment horizontal="center" vertical="center" wrapText="1"/>
    </xf>
  </cellXfs>
  <cellStyles count="1">
    <cellStyle name="Normal" xfId="0" builtinId="0"/>
  </cellStyles>
  <dxfs count="576">
    <dxf>
      <font>
        <color rgb="FFFF000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>
          <bgColor theme="7" tint="0.59999389629810485"/>
        </patternFill>
      </fill>
    </dxf>
    <dxf>
      <font>
        <b/>
      </font>
    </dxf>
    <dxf>
      <fill>
        <patternFill patternType="solid">
          <bgColor theme="4" tint="0.39997558519241921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numFmt numFmtId="164" formatCode="_-* #,##0.00\ _€_-;\-* #,##0.00\ _€_-;_-* &quot;-&quot;??\ _€_-;_-@_-"/>
      <fill>
        <patternFill patternType="solid">
          <fgColor indexed="64"/>
          <bgColor theme="8" tint="0.79998168889431442"/>
        </patternFill>
      </fill>
      <alignment wrapText="1"/>
    </dxf>
    <dxf>
      <border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ont>
        <name val="Calibri"/>
        <scheme val="minor"/>
      </font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left" readingOrder="0"/>
    </dxf>
    <dxf>
      <alignment vertical="bottom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font>
        <name val="Calibri"/>
        <scheme val="minor"/>
      </font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vertical="center" readingOrder="0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font>
        <b/>
      </font>
    </dxf>
    <dxf>
      <alignment horizontal="center" readingOrder="0"/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 val="0"/>
      </font>
    </dxf>
    <dxf>
      <fill>
        <patternFill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alignment horizontal="center" readingOrder="0"/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numFmt numFmtId="165" formatCode="#,##0.00_ ;[Red]\-#,##0.00\ "/>
    </dxf>
    <dxf>
      <numFmt numFmtId="167" formatCode="#,##0_ ;[Red]\-#,##0\ "/>
    </dxf>
    <dxf>
      <numFmt numFmtId="4" formatCode="#,##0.00"/>
    </dxf>
    <dxf>
      <font>
        <b/>
      </font>
      <fill>
        <patternFill patternType="solid">
          <fgColor indexed="64"/>
          <bgColor theme="8" tint="0.79998168889431442"/>
        </patternFill>
      </fill>
      <alignment wrapText="1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numFmt numFmtId="165" formatCode="#,##0.00_ ;[Red]\-#,##0.00\ "/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7" tint="0.59999389629810485"/>
        </patternFill>
      </fill>
    </dxf>
    <dxf>
      <font>
        <b/>
      </font>
    </dxf>
    <dxf>
      <fill>
        <patternFill patternType="solid">
          <bgColor theme="5" tint="0.59999389629810485"/>
        </patternFill>
      </fill>
    </dxf>
    <dxf>
      <font>
        <b/>
      </font>
    </dxf>
    <dxf>
      <fill>
        <patternFill patternType="solid">
          <bgColor theme="4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numFmt numFmtId="164" formatCode="_-* #,##0.00\ _€_-;\-* #,##0.00\ _€_-;_-* &quot;-&quot;??\ _€_-;_-@_-"/>
      <fill>
        <patternFill patternType="solid">
          <fgColor indexed="64"/>
          <bgColor theme="8" tint="0.79998168889431442"/>
        </patternFill>
      </fill>
      <alignment wrapText="1"/>
    </dxf>
    <dxf>
      <border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ont>
        <name val="Calibri"/>
        <scheme val="minor"/>
      </font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left" readingOrder="0"/>
    </dxf>
    <dxf>
      <alignment vertical="bottom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font>
        <name val="Calibri"/>
        <scheme val="minor"/>
      </font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vertical="center" readingOrder="0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font>
        <b/>
      </font>
    </dxf>
    <dxf>
      <alignment horizontal="center" readingOrder="0"/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 val="0"/>
      </font>
    </dxf>
    <dxf>
      <fill>
        <patternFill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alignment horizontal="center" readingOrder="0"/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4" formatCode="#,##0.00"/>
    </dxf>
    <dxf>
      <font>
        <b/>
      </font>
    </dxf>
    <dxf>
      <fill>
        <patternFill>
          <bgColor theme="7" tint="0.59999389629810485"/>
        </patternFill>
      </fill>
    </dxf>
    <dxf>
      <fill>
        <patternFill>
          <bgColor theme="7" tint="0.39997558519241921"/>
        </patternFill>
      </fill>
    </dxf>
    <dxf>
      <fill>
        <patternFill patternType="solid">
          <bgColor theme="5" tint="-0.249977111117893"/>
        </patternFill>
      </fill>
    </dxf>
    <dxf>
      <font>
        <b/>
      </font>
    </dxf>
    <dxf>
      <font>
        <b/>
      </font>
    </dxf>
    <dxf>
      <fill>
        <patternFill patternType="solid">
          <bgColor theme="5" tint="0.59999389629810485"/>
        </patternFill>
      </fill>
    </dxf>
    <dxf>
      <font>
        <b/>
      </font>
    </dxf>
    <dxf>
      <fill>
        <patternFill patternType="solid">
          <bgColor theme="4" tint="0.59999389629810485"/>
        </patternFill>
      </fill>
    </dxf>
    <dxf>
      <font>
        <b/>
      </font>
    </dxf>
    <dxf>
      <fill>
        <patternFill patternType="solid">
          <bgColor theme="9" tint="0.59999389629810485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numFmt numFmtId="164" formatCode="_-* #,##0.00\ _€_-;\-* #,##0.00\ _€_-;_-* &quot;-&quot;??\ _€_-;_-@_-"/>
      <fill>
        <patternFill patternType="solid">
          <fgColor indexed="64"/>
          <bgColor theme="8" tint="0.79998168889431442"/>
        </patternFill>
      </fill>
      <alignment wrapText="1"/>
    </dxf>
    <dxf>
      <border>
        <vertical style="thin">
          <color indexed="64"/>
        </vertical>
        <horizontal style="thin">
          <color indexed="64"/>
        </horizontal>
      </border>
    </dxf>
    <dxf>
      <font>
        <b/>
      </font>
    </dxf>
    <dxf>
      <alignment horizontal="center"/>
    </dxf>
    <dxf>
      <alignment vertic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theme="8" tint="0.79998168889431442"/>
        </patternFill>
      </fill>
    </dxf>
    <dxf>
      <font>
        <name val="Calibri"/>
        <scheme val="minor"/>
      </font>
    </dxf>
    <dxf>
      <alignment wrapText="1" readingOrder="0"/>
    </dxf>
    <dxf>
      <alignment wrapText="0" readingOrder="0"/>
    </dxf>
    <dxf>
      <alignment wrapText="1" readingOrder="0"/>
    </dxf>
    <dxf>
      <alignment wrapText="0" readingOrder="0"/>
    </dxf>
    <dxf>
      <alignment horizontal="center" readingOrder="0"/>
    </dxf>
    <dxf>
      <alignment vertical="center" readingOrder="0"/>
    </dxf>
    <dxf>
      <alignment horizontal="general" readingOrder="0"/>
    </dxf>
    <dxf>
      <alignment horizontal="left" readingOrder="0"/>
    </dxf>
    <dxf>
      <alignment vertical="bottom" readingOrder="0"/>
    </dxf>
    <dxf>
      <alignment horizontal="general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bottom" readingOrder="0"/>
    </dxf>
    <dxf>
      <alignment horizontal="center" readingOrder="0"/>
    </dxf>
    <dxf>
      <alignment horizontal="general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font>
        <name val="Calibri"/>
        <scheme val="minor"/>
      </font>
    </dxf>
    <dxf>
      <alignment wrapText="1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vertical="center" readingOrder="0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numFmt numFmtId="164" formatCode="_-* #,##0.00\ _€_-;\-* #,##0.00\ _€_-;_-* &quot;-&quot;??\ _€_-;_-@_-"/>
    </dxf>
    <dxf>
      <font>
        <name val="Calibri"/>
        <scheme val="minor"/>
      </font>
    </dxf>
    <dxf>
      <font>
        <name val="Calibri"/>
        <scheme val="minor"/>
      </font>
    </dxf>
    <dxf>
      <alignment vertical="center" readingOrder="0"/>
    </dxf>
    <dxf>
      <alignment horizontal="center" readingOrder="0"/>
    </dxf>
    <dxf>
      <alignment vertical="bottom" readingOrder="0"/>
    </dxf>
    <dxf>
      <alignment horizontal="general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wrapText="1" readingOrder="0"/>
    </dxf>
    <dxf>
      <font>
        <b/>
      </font>
    </dxf>
    <dxf>
      <font>
        <b/>
      </font>
    </dxf>
    <dxf>
      <alignment horizontal="center" readingOrder="0"/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 val="0"/>
      </font>
    </dxf>
    <dxf>
      <fill>
        <patternFill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ill>
        <patternFill patternType="solid">
          <bgColor rgb="FFCCFFCC"/>
        </patternFill>
      </fill>
    </dxf>
    <dxf>
      <font>
        <b/>
      </font>
    </dxf>
    <dxf>
      <font>
        <b/>
      </font>
    </dxf>
    <dxf>
      <fill>
        <patternFill>
          <bgColor rgb="FFCCFFCC"/>
        </patternFill>
      </fill>
    </dxf>
    <dxf>
      <fill>
        <patternFill patternType="solid">
          <bgColor rgb="FFCCFFCC"/>
        </patternFill>
      </fill>
    </dxf>
    <dxf>
      <alignment horizontal="center" readingOrder="0"/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ont>
        <b/>
      </font>
    </dxf>
    <dxf>
      <fill>
        <patternFill patternType="solid">
          <bgColor theme="5" tint="0.79998168889431442"/>
        </patternFill>
      </fill>
    </dxf>
    <dxf>
      <font>
        <b/>
      </font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solid">
          <fgColor indexed="64"/>
          <bgColor theme="9" tint="0.59999389629810485"/>
        </patternFill>
      </fill>
      <protection locked="1" hidden="0"/>
    </dxf>
    <dxf>
      <numFmt numFmtId="0" formatCode="General"/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fill>
        <patternFill patternType="solid">
          <fgColor indexed="64"/>
          <bgColor theme="9" tint="0.5999938962981048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0" hidden="0"/>
    </dxf>
    <dxf>
      <protection locked="0" hidden="0"/>
    </dxf>
    <dxf>
      <protection locked="0" hidden="0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CCFFCC"/>
      <color rgb="FF0000FF"/>
      <color rgb="FF009900"/>
      <color rgb="FF99FF33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ENTAS" refreshedDate="44490.656796759256" createdVersion="6" refreshedVersion="5" minRefreshableVersion="3" recordCount="595">
  <cacheSource type="worksheet">
    <worksheetSource ref="A1:CT879" sheet="DTA EJECUCION 2021"/>
  </cacheSource>
  <cacheFields count="102">
    <cacheField name="año_eje" numFmtId="0">
      <sharedItems containsBlank="1"/>
    </cacheField>
    <cacheField name="nivel_gob" numFmtId="0">
      <sharedItems containsBlank="1"/>
    </cacheField>
    <cacheField name="sector" numFmtId="0">
      <sharedItems containsBlank="1"/>
    </cacheField>
    <cacheField name="pliego" numFmtId="0">
      <sharedItems containsBlank="1"/>
    </cacheField>
    <cacheField name="u_ejecutora" numFmtId="0">
      <sharedItems containsBlank="1"/>
    </cacheField>
    <cacheField name="sec_ejec" numFmtId="0">
      <sharedItems containsBlank="1"/>
    </cacheField>
    <cacheField name="programa_pptal" numFmtId="0">
      <sharedItems containsBlank="1" count="7">
        <s v="9001. ACCIONES CENTRALES"/>
        <s v="0018. ENFERMEDADES NO TRANSMISIBLES"/>
        <s v="0104. REDUCCION DE LA MORTALIDAD POR EMERGENCIAS Y URGENCIAS MEDICAS"/>
        <s v="9002. ASIGNACIONES PRESUPUESTARIAS QUE NO RESULTAN EN PRODUCTOS"/>
        <s v="0068. REDUCCION DE VULNERABILIDAD Y ATENCION DE EMERGENCIAS POR DESASTRES"/>
        <s v="0129. PREVENCION Y MANEJO DE CONDICIONES SECUNDARIAS DE SALUD EN PERSONAS CON DISCAPACIDAD"/>
        <m/>
      </sharedItems>
    </cacheField>
    <cacheField name="tipo_prod_proy" numFmtId="0">
      <sharedItems containsBlank="1"/>
    </cacheField>
    <cacheField name="producto_proyecto" numFmtId="0">
      <sharedItems containsBlank="1" count="16">
        <s v="3999999. SIN PRODUCTO"/>
        <s v="3000011. TAMIZAJE Y DIAGNOSTICO DE PACIENTES CON CATARATAS"/>
        <s v="3000012. TRATAMIENTO Y CONTROL DE PACIENTES CON CATARATAS"/>
        <s v="3000013. TAMIZAJE Y DIAGNOSTICO DE PACIENTES CON ERRORES REFRACTIVOS"/>
        <s v="3000014. TRATAMIENTO Y CONTROL DE PACIENTES CON ERRORES REFRACTIVOS"/>
        <s v="3000812. TRATAMIENTO Y CONTROL DE RECIEN NACIDO CON RETINOPATIA DE LA PREMATURIDAD (ROP)"/>
        <s v="3043987. POBLACION INFORMADA Y SENSIBILIZADA EN EL CUIDADO DE LA SALUD DE LAS ENFERMEDADES NO TRANSMISIBLES (MENTAL, BUCAL, OCULAR, METALES PESADOS, H"/>
        <s v="3000686. ATENCION DE LA EMERGENCIA O URGENCIA EN ESTABLECIMIENTO DE SALUD"/>
        <s v="3000734. CAPACIDAD INSTALADA PARA LA PREPARACION Y RESPUESTA FRENTE A EMERGENCIAS Y DESASTRES"/>
        <s v="3000811. TAMIZAJE Y DIAGNOSTICO DE RECIEN NACIDO CON RETINOPATIA DE LA PREMATURIDAD (ROP)"/>
        <s v="3000001. ACCIONES COMUNES"/>
        <s v="3000813. TAMIZAJE Y DIAGNOSTICO DE PERSONAS CON GLAUCOMA"/>
        <s v="3000814. TRATAMIENTO Y CONTROL DE PERSONAS CON GLAUCOMA"/>
        <s v="3000688. PERSONAS CON DISCAPACIDAD RECIBEN ATENCION DE REHABILITACION EN ESTABLECIMIENTOS DE SALUD"/>
        <s v="3000740. SERVICIOS PUBLICOS SEGUROS ANTE EMERGENCIAS Y DESASTRES"/>
        <m/>
      </sharedItems>
    </cacheField>
    <cacheField name="tipo_act_obra_ac" numFmtId="0">
      <sharedItems containsBlank="1"/>
    </cacheField>
    <cacheField name="activ_obra_accinv" numFmtId="0">
      <sharedItems containsBlank="1" count="29">
        <s v="5000003. GESTION ADMINISTRATIVA"/>
        <s v="5000001. PLANEAMIENTO Y PRESUPUESTO"/>
        <s v="5000109. EVALUACION DE TAMIZAJE Y DIAGNOSTICO DE PACIENTES CON CATARATAS"/>
        <s v="5000110. BRINDAR TRATAMIENTO A PACIENTES CON DIAGNOSTICO DE CATARATAS"/>
        <s v="5000111. EXAMENES DE TAMIZAJE Y DIAGNOSTICO DE PERSONAS CON ERRORES REFRACTIVOS"/>
        <s v="5000112. BRINDAR TRATAMIENTO A PACIENTES CON DIAGNOSTICO DE ERRORES REFRACTIVOS"/>
        <s v="5005992. BRINDAR TRATAMIENTO A NIÑOS PREMATUROS CON DIAGNOSTICO DE RETINOPATIA DE LA PREMATURIDAD (ROP)"/>
        <s v="5000098. INFORMACION Y SENSIBILIZACION DE LA POBLACION EN PARA EL CUIDADO DE LA SALUD DE LAS ENFERMEDADES NO TRANSMISIBLES (MENTAL, BUCAL, OCULAR, MET"/>
        <s v="5005903. ATENCION DE LA EMERGENCIA Y URGENCIA ESPECIALIZADA"/>
        <s v="5000005. GESTION DE RECURSOS HUMANOS"/>
        <s v="5001075. PROMOCION DE LA SALUD"/>
        <s v="5001189. SERVICIOS DE APOYO AL DIAGNOSTICO Y TRATAMIENTO"/>
        <s v="5001562. ATENCION EN CONSULTAS EXTERNAS"/>
        <s v="5001564. INTERVENCIONES QUIRURGICAS"/>
        <s v="5001569. COMERCIALIZACION DE MEDICAMENTOS E INSUMOS"/>
        <s v="5001561. ATENCION DE EMERGENCIAS Y URGENCIAS"/>
        <s v="5006269. PREVENCIÓN, CONTROL, DIAGNÓSTICO Y TRATAMIENTO DE CORONAVIRUS"/>
        <s v="5005560. DESARROLLO DE SIMULACROS EN GESTION REACTIVA"/>
        <s v="5005561. IMPLEMENTACION DE BRIGADAS PARA LA ATENCION FRENTE A EMERGENCIAS Y DESASTRES"/>
        <s v="5005991. EXAMENES DE TAMIZAJE Y DIAGNOSTICO EN RECIEN NACIDO CON FACTORES DE RIESGO PARA RETINOPATIA DE LA PREMATURIDAD (ROP)"/>
        <s v="5004280. DESARROLLO DE INSTRUMENTOS ESTRATEGICOS PARA LA GESTION DEL RIESGO DE DESASTRES"/>
        <s v="5005612. DESARROLLO DE LOS CENTROS Y ESPACIOS DE MONITOREO DE EMERGENCIAS Y DESASTRES"/>
        <s v="5005993. EVALUACION DE TAMIZAJE Y DIAGNOSTICO DE PERSONAS CON GLAUCOMA"/>
        <s v="5005994. BRINDAR TRATAMIENTO A PERSONAS CON DIAGNOSTICO DE GLAUCOMA"/>
        <s v="5005151. ATENCION DE REHABILITACION PARA PERSONAS CON DISCAPACIDAD SENSORIAL"/>
        <s v="5000913. INVESTIGACION Y DESARROLLO"/>
        <s v="5005585. SEGURIDAD FISICO FUNCIONAL DE SERVICIOS PUBLICOS"/>
        <s v="5005905. ATENCION DE LA EMERGENCIA QUIRURGICA"/>
        <m/>
      </sharedItems>
    </cacheField>
    <cacheField name="funcion" numFmtId="0">
      <sharedItems containsBlank="1"/>
    </cacheField>
    <cacheField name="division_fn" numFmtId="0">
      <sharedItems containsBlank="1"/>
    </cacheField>
    <cacheField name="grupo_fn" numFmtId="0">
      <sharedItems containsBlank="1"/>
    </cacheField>
    <cacheField name="meta" numFmtId="0">
      <sharedItems containsBlank="1"/>
    </cacheField>
    <cacheField name="finalidad" numFmtId="0">
      <sharedItems containsBlank="1"/>
    </cacheField>
    <cacheField name="unidad_medida" numFmtId="0">
      <sharedItems containsBlank="1"/>
    </cacheField>
    <cacheField name="cant_meta_anual" numFmtId="0">
      <sharedItems containsString="0" containsBlank="1" containsNumber="1" containsInteger="1" minValue="1" maxValue="124679"/>
    </cacheField>
    <cacheField name="cant_meta_sem" numFmtId="0">
      <sharedItems containsString="0" containsBlank="1" containsNumber="1" containsInteger="1" minValue="0" maxValue="30000"/>
    </cacheField>
    <cacheField name="avan_fisico_anual" numFmtId="0">
      <sharedItems containsString="0" containsBlank="1" containsNumber="1" containsInteger="1" minValue="0" maxValue="29143"/>
    </cacheField>
    <cacheField name="avan_fisico_sem" numFmtId="0">
      <sharedItems containsString="0" containsBlank="1" containsNumber="1" containsInteger="1" minValue="0" maxValue="29143"/>
    </cacheField>
    <cacheField name="sec_func" numFmtId="0">
      <sharedItems containsBlank="1" count="38">
        <s v="0017"/>
        <s v="0016"/>
        <s v="0001"/>
        <s v="0002"/>
        <s v="0003"/>
        <s v="0004"/>
        <s v="0006"/>
        <s v="0009"/>
        <s v="0014"/>
        <s v="0018"/>
        <s v="0020"/>
        <s v="0021"/>
        <s v="0023"/>
        <s v="0024"/>
        <s v="0025"/>
        <s v="0022"/>
        <s v="0026"/>
        <s v="0011"/>
        <s v="0012"/>
        <s v="0005"/>
        <s v="0010"/>
        <s v="0013"/>
        <s v="0007"/>
        <s v="0008"/>
        <s v="0015"/>
        <s v="0019"/>
        <s v="0036"/>
        <s v="0038"/>
        <s v="0030"/>
        <s v="0028"/>
        <s v="0033"/>
        <s v="0029"/>
        <s v="0037"/>
        <s v="0027"/>
        <s v="0032"/>
        <s v="0034"/>
        <s v="0035"/>
        <m/>
      </sharedItems>
    </cacheField>
    <cacheField name="departamento_meta" numFmtId="0">
      <sharedItems containsBlank="1"/>
    </cacheField>
    <cacheField name="provincia_meta" numFmtId="0">
      <sharedItems containsBlank="1"/>
    </cacheField>
    <cacheField name="distrito_meta" numFmtId="0">
      <sharedItems containsBlank="1"/>
    </cacheField>
    <cacheField name="fuente_financ" numFmtId="0">
      <sharedItems containsBlank="1"/>
    </cacheField>
    <cacheField name="rubro" numFmtId="0">
      <sharedItems containsBlank="1"/>
    </cacheField>
    <cacheField name="categoria_gasto" numFmtId="0">
      <sharedItems containsBlank="1"/>
    </cacheField>
    <cacheField name="tipo_transaccion" numFmtId="0">
      <sharedItems containsBlank="1"/>
    </cacheField>
    <cacheField name="generica" numFmtId="0">
      <sharedItems containsBlank="1"/>
    </cacheField>
    <cacheField name="subgenerica" numFmtId="0">
      <sharedItems containsBlank="1"/>
    </cacheField>
    <cacheField name="subgenerica_det" numFmtId="0">
      <sharedItems containsBlank="1"/>
    </cacheField>
    <cacheField name="especifica" numFmtId="0">
      <sharedItems containsBlank="1"/>
    </cacheField>
    <cacheField name="especifica_det" numFmtId="0">
      <sharedItems containsBlank="1"/>
    </cacheField>
    <cacheField name="tipo_recurso" numFmtId="0">
      <sharedItems containsBlank="1"/>
    </cacheField>
    <cacheField name="mto_pia" numFmtId="0">
      <sharedItems containsString="0" containsBlank="1" containsNumber="1" containsInteger="1" minValue="0" maxValue="952800"/>
    </cacheField>
    <cacheField name="mto_modificaciones" numFmtId="0">
      <sharedItems containsString="0" containsBlank="1" containsNumber="1" containsInteger="1" minValue="-892152" maxValue="1146349"/>
    </cacheField>
    <cacheField name="mto_pim" numFmtId="0">
      <sharedItems containsString="0" containsBlank="1" containsNumber="1" containsInteger="1" minValue="0" maxValue="1146349"/>
    </cacheField>
    <cacheField name="mto_certificado" numFmtId="0">
      <sharedItems containsString="0" containsBlank="1" containsNumber="1" minValue="0" maxValue="1130271.55"/>
    </cacheField>
    <cacheField name="mto_compro_anual" numFmtId="0">
      <sharedItems containsString="0" containsBlank="1" containsNumber="1" minValue="0" maxValue="916600.8"/>
    </cacheField>
    <cacheField name="mto_at_comp_01" numFmtId="0">
      <sharedItems containsString="0" containsBlank="1" containsNumber="1" minValue="0" maxValue="52676.04"/>
    </cacheField>
    <cacheField name="mto_at_comp_02" numFmtId="0">
      <sharedItems containsString="0" containsBlank="1" containsNumber="1" minValue="0" maxValue="294027.65000000002"/>
    </cacheField>
    <cacheField name="mto_at_comp_03" numFmtId="0">
      <sharedItems containsString="0" containsBlank="1" containsNumber="1" minValue="-3000" maxValue="157500"/>
    </cacheField>
    <cacheField name="mto_at_comp_04" numFmtId="0">
      <sharedItems containsString="0" containsBlank="1" containsNumber="1" minValue="-744" maxValue="145000"/>
    </cacheField>
    <cacheField name="mto_at_comp_05" numFmtId="0">
      <sharedItems containsString="0" containsBlank="1" containsNumber="1" minValue="0" maxValue="88160.38"/>
    </cacheField>
    <cacheField name="mto_at_comp_06" numFmtId="0">
      <sharedItems containsString="0" containsBlank="1" containsNumber="1" minValue="-124" maxValue="324343.90000000002"/>
    </cacheField>
    <cacheField name="mto_at_comp_07" numFmtId="0">
      <sharedItems containsString="0" containsBlank="1" containsNumber="1" minValue="-1959.8" maxValue="104139.78"/>
    </cacheField>
    <cacheField name="mto_at_comp_08" numFmtId="0">
      <sharedItems containsString="0" containsBlank="1" containsNumber="1" minValue="0" maxValue="332063.56"/>
    </cacheField>
    <cacheField name="mto_at_comp_09" numFmtId="0">
      <sharedItems containsString="0" containsBlank="1" containsNumber="1" minValue="0" maxValue="355000"/>
    </cacheField>
    <cacheField name="mto_at_comp_10" numFmtId="0">
      <sharedItems containsString="0" containsBlank="1" containsNumber="1" minValue="-5474.26" maxValue="187158.32"/>
    </cacheField>
    <cacheField name="mto_at_comp_11" numFmtId="0">
      <sharedItems containsString="0" containsBlank="1" containsNumber="1" containsInteger="1" minValue="0" maxValue="0"/>
    </cacheField>
    <cacheField name="mto_at_comp_12" numFmtId="0">
      <sharedItems containsString="0" containsBlank="1" containsNumber="1" containsInteger="1" minValue="0" maxValue="0"/>
    </cacheField>
    <cacheField name="mto_devenga_01" numFmtId="0">
      <sharedItems containsString="0" containsBlank="1" containsNumber="1" minValue="0" maxValue="52676.04"/>
    </cacheField>
    <cacheField name="mto_devenga_02" numFmtId="0">
      <sharedItems containsString="0" containsBlank="1" containsNumber="1" minValue="0" maxValue="57300"/>
    </cacheField>
    <cacheField name="mto_devenga_03" numFmtId="0">
      <sharedItems containsString="0" containsBlank="1" containsNumber="1" minValue="0" maxValue="306625.21000000002"/>
    </cacheField>
    <cacheField name="mto_devenga_04" numFmtId="0">
      <sharedItems containsString="0" containsBlank="1" containsNumber="1" minValue="0" maxValue="157500"/>
    </cacheField>
    <cacheField name="mto_devenga_05" numFmtId="0">
      <sharedItems containsString="0" containsBlank="1" containsNumber="1" minValue="0" maxValue="145000"/>
    </cacheField>
    <cacheField name="mto_devenga_06" numFmtId="0">
      <sharedItems containsString="0" containsBlank="1" containsNumber="1" minValue="0" maxValue="226270.7"/>
    </cacheField>
    <cacheField name="mto_devenga_07" numFmtId="0">
      <sharedItems containsString="0" containsBlank="1" containsNumber="1" minValue="0" maxValue="330906.08"/>
    </cacheField>
    <cacheField name="mto_devenga_08" numFmtId="0">
      <sharedItems containsString="0" containsBlank="1" containsNumber="1" minValue="0" maxValue="399333.4"/>
    </cacheField>
    <cacheField name="mto_devenga_09" numFmtId="0">
      <sharedItems containsString="0" containsBlank="1" containsNumber="1" minValue="0" maxValue="355000"/>
    </cacheField>
    <cacheField name="mto_devenga_10" numFmtId="0">
      <sharedItems containsString="0" containsBlank="1" containsNumber="1" minValue="0" maxValue="67800.149999999994"/>
    </cacheField>
    <cacheField name="mto_devenga_11" numFmtId="0">
      <sharedItems containsString="0" containsBlank="1" containsNumber="1" minValue="0" maxValue="200867"/>
    </cacheField>
    <cacheField name="mto_devenga_12" numFmtId="0">
      <sharedItems containsString="0" containsBlank="1" containsNumber="1" minValue="0" maxValue="67500"/>
    </cacheField>
    <cacheField name="mto_girado_01" numFmtId="0">
      <sharedItems containsString="0" containsBlank="1" containsNumber="1" minValue="0" maxValue="52676.04"/>
    </cacheField>
    <cacheField name="mto_girado_02" numFmtId="0">
      <sharedItems containsString="0" containsBlank="1" containsNumber="1" minValue="0" maxValue="52648.56"/>
    </cacheField>
    <cacheField name="mto_girado_03" numFmtId="0">
      <sharedItems containsString="0" containsBlank="1" containsNumber="1" minValue="0" maxValue="306625.21000000002"/>
    </cacheField>
    <cacheField name="mto_girado_04" numFmtId="0">
      <sharedItems containsString="0" containsBlank="1" containsNumber="1" minValue="0" maxValue="157500"/>
    </cacheField>
    <cacheField name="mto_girado_05" numFmtId="0">
      <sharedItems containsString="0" containsBlank="1" containsNumber="1" minValue="0" maxValue="60480"/>
    </cacheField>
    <cacheField name="mto_girado_06" numFmtId="0">
      <sharedItems containsString="0" containsBlank="1" containsNumber="1" minValue="0" maxValue="192111"/>
    </cacheField>
    <cacheField name="mto_girado_07" numFmtId="0">
      <sharedItems containsString="0" containsBlank="1" containsNumber="1" minValue="0" maxValue="342127.58"/>
    </cacheField>
    <cacheField name="mto_girado_08" numFmtId="0">
      <sharedItems containsString="0" containsBlank="1" containsNumber="1" minValue="0" maxValue="341746.54"/>
    </cacheField>
    <cacheField name="mto_girado_09" numFmtId="0">
      <sharedItems containsString="0" containsBlank="1" containsNumber="1" minValue="0" maxValue="230110"/>
    </cacheField>
    <cacheField name="mto_girado_10" numFmtId="0">
      <sharedItems containsString="0" containsBlank="1" containsNumber="1" minValue="0" maxValue="355000"/>
    </cacheField>
    <cacheField name="mto_girado_11" numFmtId="0">
      <sharedItems containsString="0" containsBlank="1" containsNumber="1" containsInteger="1" minValue="0" maxValue="0"/>
    </cacheField>
    <cacheField name="mto_girado_12" numFmtId="0">
      <sharedItems containsString="0" containsBlank="1" containsNumber="1" containsInteger="1" minValue="0" maxValue="0"/>
    </cacheField>
    <cacheField name="mto_pagado_01" numFmtId="0">
      <sharedItems containsString="0" containsBlank="1" containsNumber="1" minValue="0" maxValue="52676.04"/>
    </cacheField>
    <cacheField name="mto_pagado_02" numFmtId="0">
      <sharedItems containsString="0" containsBlank="1" containsNumber="1" minValue="0" maxValue="52648.56"/>
    </cacheField>
    <cacheField name="mto_pagado_03" numFmtId="0">
      <sharedItems containsString="0" containsBlank="1" containsNumber="1" minValue="0" maxValue="306625.21000000002"/>
    </cacheField>
    <cacheField name="mto_pagado_04" numFmtId="0">
      <sharedItems containsString="0" containsBlank="1" containsNumber="1" minValue="0" maxValue="157500"/>
    </cacheField>
    <cacheField name="mto_pagado_05" numFmtId="0">
      <sharedItems containsString="0" containsBlank="1" containsNumber="1" minValue="0" maxValue="60480"/>
    </cacheField>
    <cacheField name="mto_pagado_06" numFmtId="0">
      <sharedItems containsString="0" containsBlank="1" containsNumber="1" minValue="0" maxValue="192111"/>
    </cacheField>
    <cacheField name="mto_pagado_07" numFmtId="0">
      <sharedItems containsString="0" containsBlank="1" containsNumber="1" minValue="0" maxValue="342127.58"/>
    </cacheField>
    <cacheField name="mto_pagado_08" numFmtId="0">
      <sharedItems containsString="0" containsBlank="1" containsNumber="1" minValue="0" maxValue="341746.54"/>
    </cacheField>
    <cacheField name="mto_pagado_09" numFmtId="0">
      <sharedItems containsString="0" containsBlank="1" containsNumber="1" minValue="0" maxValue="230110"/>
    </cacheField>
    <cacheField name="mto_pagado_10" numFmtId="0">
      <sharedItems containsString="0" containsBlank="1" containsNumber="1" minValue="0" maxValue="355000"/>
    </cacheField>
    <cacheField name="mto_pagado_11" numFmtId="0">
      <sharedItems containsString="0" containsBlank="1" containsNumber="1" containsInteger="1" minValue="0" maxValue="0"/>
    </cacheField>
    <cacheField name="mto_pagado_12" numFmtId="0">
      <sharedItems containsString="0" containsBlank="1" containsNumber="1" containsInteger="1" minValue="0" maxValue="0"/>
    </cacheField>
    <cacheField name="FTE-RUBRO" numFmtId="0">
      <sharedItems containsBlank="1" count="5">
        <s v="1 - 00. RECURSOS ORDINARIOS"/>
        <s v="2 - 09. RECURSOS DIRECTAMENTE RECAUDADOS"/>
        <s v="4 - 13. DONACIONES Y TRANSFERENCIAS"/>
        <s v="3 - 19. RECURSOS POR OPERACIONES OFICIALES DE CREDITO"/>
        <m/>
      </sharedItems>
    </cacheField>
    <cacheField name="GEN-GASTO" numFmtId="0">
      <sharedItems containsBlank="1" count="6">
        <s v="2.1. PERSONAL Y OBLIGACIONES SOCIALES"/>
        <s v="2.2. PENSIONES Y OTRAS PRESTACIONES SOCIALES"/>
        <s v="2.3. BIENES Y SERVICIOS"/>
        <s v="2.5. OTROS GASTOS"/>
        <s v="2.6. ADQUISICION DE ACTIVOS NO FINANCIEROS"/>
        <m/>
      </sharedItems>
    </cacheField>
    <cacheField name="SUB-GEN_GASTO" numFmtId="0">
      <sharedItems containsBlank="1"/>
    </cacheField>
    <cacheField name="ESPECIF-DETALLE" numFmtId="0">
      <sharedItems containsBlank="1" count="81">
        <s v="2.1. 1. 1. 1. 2. PERSONAL ADMINISTRATIVO NOMBRADO (REGIMEN PUBLICO)"/>
        <s v="2.1. 1. 1. 1. 3. PERSONAL CON CONTRATO A PLAZO FIJO (REGIMEN LABORAL PUBLICO)"/>
        <s v="2.1. 1. 1. 2. 1. ASIGNACION A FONDOS PARA PERSONAL"/>
        <s v="2.1. 1. 3. 1. 1. PERSONAL NOMBRADO"/>
        <s v="2.1. 1. 3. 1. 2. PERSONAL CONTRATADO"/>
        <s v="2.1. 1. 3. 1. 6. PERSONAL POR ENTREGA ECONÓMICA POR PRESTACIONES ADICIONALES EN SALUD"/>
        <s v="2.1. 1. 3. 2. 1. PERSONAL NOMBRADO"/>
        <s v="2.1. 1. 3. 3. 1. GUARDIAS HOSPITALARIAS"/>
        <s v="2.1. 1. 3. 3. 3. BONIFICACIONES O ENTREGAS ECONOMICAS AL PUESTO DE PROFESIONALES DE LA SALUD"/>
        <s v="2.1. 1. 3. 3. 4. BONIFICACIONES O ENTREGAS  ECONÓMICAS AL PUESTO DE NO PROFESIONALES DE LA SALUD"/>
        <s v="2.1. 1. 9. 1. 2. AGUINALDOS"/>
        <s v="2.1. 1. 9. 1. 3. BONIFICACION POR ESCOLARIDAD"/>
        <s v="2.1. 1. 9. 3. 7. BONO POR DESEMPEÑO"/>
        <s v="2.1. 2. 1. 1. 1. UNIFORME PERSONAL ADMINISTRATIVO"/>
        <s v="2.1. 3. 1. 1. 5. CONTRIBUCIONES A ESSALUD"/>
        <s v="2.1. 3. 1. 1. 6. OTRAS CONTRIBUCIONES DEL EMPLEADOR"/>
        <s v="2.2. 2. 3. 4. 2. GASTOS DE SEPELIO Y LUTO DEL PERSONAL ACTIVO"/>
        <s v="2.3. 1. 1. 1. 1. ALIMENTOS Y BEBIDAS PARA CONSUMO HUMANO"/>
        <s v="2.3. 1. 2. 1. 1. VESTUARIO, ACCESORIOS Y PRENDAS DIVERSAS"/>
        <s v="2.3. 1. 2. 1. 3. CALZADO"/>
        <s v="2.3. 1. 3. 1. 1. COMBUSTIBLES Y CARBURANTES"/>
        <s v="2.3. 1. 5. 1. 2. PAPELERIA EN GENERAL, UTILES Y MATERIALES DE OFICINA"/>
        <s v="2.3. 1. 5. 3. 1. ASEO, LIMPIEZA Y TOCADOR"/>
        <s v="2.3. 1. 5. 4. 1. ELECTRICIDAD, ILUMINACION Y ELECTRONICA"/>
        <s v="2.3. 1. 6. 1. 1. DE VEHICULOS"/>
        <s v="2.3. 1. 6. 1. 4. DE SEGURIDAD"/>
        <s v="2.3. 1. 6. 1.99. OTROS ACCESORIOS Y REPUESTOS"/>
        <s v="2.3. 1. 8. 2. 1. MATERIAL, INSUMOS, INSTRUMENTAL Y ACCESORIOS  MEDICOS, QUIRURGICOS, ODONTOLOGICOS Y DE LABORATORIO"/>
        <s v="2.3. 1.99. 1. 3. LIBROS, DIARIOS, REVISTAS Y OTROS BIENES IMPRESOS NO VINCULADOS A ENSEÑANZA"/>
        <s v="2.3. 1.99. 1.99. OTROS BIENES"/>
        <s v="2.3. 2. 2. 1. 1. SERVICIO DE SUMINISTRO DE ENERGIA ELECTRICA"/>
        <s v="2.3. 2. 2. 1. 2. SERVICIO DE AGUA Y DESAGUE"/>
        <s v="2.3. 2. 2. 2. 1. SERVICIO DE TELEFONIA MOVIL"/>
        <s v="2.3. 2. 2. 2. 2. SERVICIO DE TELEFONIA FIJA"/>
        <s v="2.3. 2. 2. 2. 3. SERVICIO DE INTERNET"/>
        <s v="2.3. 2. 2. 3. 1. CORREOS Y SERVICIOS DE MENSAJERIA"/>
        <s v="2.3. 2. 3. 1. 1. SERVICIOS DE LIMPIEZA E HIGIENE"/>
        <s v="2.3. 2. 3. 1. 2. SERVICIOS DE SEGURIDAD Y VIGILANCIA"/>
        <s v="2.3. 2. 4. 2. 1. DE EDIFICACIONES, OFICINAS Y ESTRUCTURAS"/>
        <s v="2.3. 2. 4. 5. 1. DE VEHICULOS"/>
        <s v="2.3. 2. 4. 7. 1. DE MAQUINARIAS Y EQUIPOS"/>
        <s v="2.3. 2. 5. 1.99. DE OTROS BIENES Y ACTIVOS"/>
        <s v="2.3. 2. 6. 3. 1. SEGURO DE VIDA"/>
        <s v="2.3. 2. 7. 2. 1. CONSULTORIAS"/>
        <s v="2.3. 2. 7. 2.12. ENTREGA ECONÓMICA POR PRESTACIONES ADICIONALES EN SALUD"/>
        <s v="2.3. 2. 7.11. 2. TRANSPORTE Y TRASLADO DE CARGA, BIENES Y MATERIALES"/>
        <s v="2.3. 2. 7.11. 5. SERVICIOS DE ALIMENTACION DE CONSUMO HUMANO"/>
        <s v="2.3. 2. 7.11. 6. SERVICIO DE IMPRESIONES, ENCUADERNACION Y EMPASTADO"/>
        <s v="2.3. 2. 7.11.99. SERVICIOS DIVERSOS"/>
        <s v="2.3. 2. 8. 1. 1. CONTRATO ADMINISTRATIVO DE SERVICIOS"/>
        <s v="2.3. 2. 8. 1. 2. CONTRIBUCIONES A ESSALUD DE C.A.S."/>
        <s v="2.3. 2. 8. 1. 4. AGUINALDOS DE C.A.S."/>
        <s v="2.3. 2. 8. 1. 5. VACACIONES TRUNCAS DE C.A.S."/>
        <s v="2.3. 2. 9. 1. 1. LOCACIÓN DE SERVICIOS REALIZADOS POR PERSONAS NATURALES RELACIONADAS AL ROL DE LA ENTIDAD"/>
        <s v="2.5. 5. 1. 1. 3. PERSONAL DE SALUD"/>
        <s v="2.6. 3. 2. 1. 2. MOBILIARIO"/>
        <s v="2.6. 3. 2. 3. 1. EQUIPOS COMPUTACIONALES Y PERIFERICOS"/>
        <s v="2.6. 3. 2. 3. 3. EQUIPOS DE TELECOMUNICACIONES"/>
        <s v="2.6. 3. 2. 4. 1. MOBILIARIO"/>
        <s v="2.3. 1. 2. 1. 2. TEXTILES Y ACABADOS TEXTILES"/>
        <s v="2.3. 1. 5. 1. 1. REPUESTOS Y ACCESORIOS"/>
        <s v="2.3. 1. 7. 1. 1. ENSERES"/>
        <s v="2.3. 1. 8. 1. 2. MEDICAMENTOS"/>
        <s v="2.3. 1. 8. 1.99. OTROS PRODUCTOS SIMILARES"/>
        <s v="2.3. 1.11. 1. 1. PARA EDIFICIOS Y ESTRUCTURAS"/>
        <s v="2.3. 1.11. 1. 2. PARA VEHICULOS"/>
        <s v="2.3. 1.11. 1. 3. PARA MOBILIARIO Y SIMILARES"/>
        <s v="2.3. 1.11. 1. 5. OTROS MATERIALES DE MANTENIMIENTO"/>
        <s v="2.3. 2. 1. 2.99. OTROS GASTOS"/>
        <s v="2.3. 2. 6. 1. 2. GASTOS NOTARIALES"/>
        <s v="2.3. 2. 6. 4. 1. GASTOS POR PRESTACIONES DE SALUD"/>
        <s v="2.6. 3. 2. 9. 1. AIRE ACONDICIONADO Y REFRIGERACION"/>
        <s v="2.6. 3. 2. 9. 4. ELECTRICIDAD Y ELECTRONICA"/>
        <s v="2.6. 3. 2. 9. 5. EQUIPOS E INSTRUMENTOS DE MEDICION"/>
        <s v="2.6. 3. 2. 9.99. MAQUINARIAS, EQUIPOS Y MOBILIARIOS DE OTRAS INSTALACIONES"/>
        <s v="2.3. 2. 5. 1. 1. DE EDIFICIOS Y ESTRUCTURAS"/>
        <s v="2.3. 2. 6. 2. 1. CARGOS BANCARIOS"/>
        <s v="2.6. 3. 2. 4. 2. EQUIPOS"/>
        <s v="2.1. 1. 3. 3. 9. BONIFICACIÓN EXTRAORDINARIA POR EMERGENCIA SANITARIA"/>
        <s v="2.3. 2. 8. 1. 7. BONIFICACIÓN EXTRAORDINARIA POR EMERGENCIA SANITARIA"/>
        <m/>
      </sharedItems>
    </cacheField>
    <cacheField name="EJEC_DEVENGADO" numFmtId="0">
      <sharedItems containsString="0" containsBlank="1" containsNumber="1" minValue="0" maxValue="794077.53"/>
    </cacheField>
    <cacheField name="SALDO_PIM" numFmtId="0">
      <sharedItems containsString="0" containsBlank="1" containsNumber="1" minValue="-794077.53" maxValue="1146349"/>
    </cacheField>
    <cacheField name="DE" numFmtId="0">
      <sharedItems containsString="0" containsBlank="1" containsNumber="1" containsInteger="1" minValue="-6000" maxValue="-300"/>
    </cacheField>
    <cacheField name="A" numFmtId="0">
      <sharedItems containsString="0" containsBlank="1" containsNumber="1" containsInteger="1" minValue="180" maxValue="7500"/>
    </cacheField>
    <cacheField name="Nuevo-Saldo" numFmtId="0">
      <sharedItems containsString="0" containsBlank="1" containsNumber="1" minValue="-794077.53" maxValue="1146349"/>
    </cacheField>
    <cacheField name="NEXO" numFmtId="0">
      <sharedItems containsString="0" containsBlank="1" containsNumber="1" containsInteger="1" minValue="0" maxValue="0"/>
    </cacheField>
    <cacheField name="% CERTI" numFmtId="0" formula="IFERROR(mto_certificado/mto_pim*100,0)" databaseField="0"/>
    <cacheField name="% DEV/PIM" numFmtId="0" formula="IFERROR(EJEC_DEVENGADO/mto_pim*100,0)" databaseField="0"/>
    <cacheField name="% M/SEM" numFmtId="0" formula="IFERROR(avan_fisico_sem/cant_meta_sem*100,0)" databaseField="0"/>
    <cacheField name="% M/ANUAL" numFmtId="0" formula="IFERROR(avan_fisico_anual/cant_meta_anual*100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5"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1. PERSONAL ADMINISTRATIVO"/>
    <s v=" 1. PERSONAL ADMINISTRATIVO"/>
    <s v=" 2. PERSONAL ADMINISTRATIVO NOMBRADO (REGIMEN PUBLICO)"/>
    <s v="0 . RECURSOS ORDINARIOS"/>
    <n v="114099"/>
    <n v="12240"/>
    <n v="126339"/>
    <n v="81819"/>
    <n v="81819"/>
    <n v="6906.24"/>
    <n v="6906.24"/>
    <n v="6906.24"/>
    <n v="6906.24"/>
    <n v="6906.24"/>
    <n v="6877.74"/>
    <n v="6878.66"/>
    <n v="6906.24"/>
    <n v="6906.24"/>
    <n v="0"/>
    <n v="0"/>
    <n v="0"/>
    <n v="6906.24"/>
    <n v="6906.24"/>
    <n v="6906.24"/>
    <n v="6906.24"/>
    <n v="6906.24"/>
    <n v="6877.74"/>
    <n v="6878.66"/>
    <n v="6906.24"/>
    <n v="6906.24"/>
    <n v="6906.24"/>
    <n v="47800.24"/>
    <n v="6906.24"/>
    <n v="6906.24"/>
    <n v="6906.24"/>
    <n v="6906.24"/>
    <n v="6906.24"/>
    <n v="6906.24"/>
    <n v="6877.74"/>
    <n v="6878.66"/>
    <n v="6906.24"/>
    <n v="6906.24"/>
    <n v="0"/>
    <n v="0"/>
    <n v="0"/>
    <n v="6906.24"/>
    <n v="6906.24"/>
    <n v="6906.24"/>
    <n v="6906.24"/>
    <n v="6906.24"/>
    <n v="6877.74"/>
    <n v="6878.66"/>
    <n v="6906.24"/>
    <n v="5378.06"/>
    <n v="0"/>
    <n v="0"/>
    <n v="0"/>
    <x v="0"/>
    <x v="0"/>
    <s v="2.1. 1. RETRIBUCIONES Y COMPLEMENTOS EN EFECTIVO"/>
    <x v="0"/>
    <n v="123712.8"/>
    <n v="2626.1999999999971"/>
    <m/>
    <m/>
    <n v="2626.199999999997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1. PERSONAL ADMINISTRATIVO"/>
    <s v=" 1. PERSONAL ADMINISTRATIVO"/>
    <s v=" 3. PERSONAL CON CONTRATO A PLAZO FIJO (REGIMEN LABORAL PUBLICO)"/>
    <s v="0 . RECURSOS ORDINARIOS"/>
    <n v="10260"/>
    <n v="1200"/>
    <n v="114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3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1"/>
    <n v="7357"/>
    <n v="4103"/>
    <m/>
    <m/>
    <n v="41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1. PERSONAL ADMINISTRATIVO"/>
    <s v=" 1. PERSONAL ADMINISTRATIVO"/>
    <s v=" 3. PERSONAL CON CONTRATO A PLAZO FIJO (REGIMEN LABORAL PUBLICO)"/>
    <s v="0 . RECURSOS ORDINARIOS"/>
    <n v="10890"/>
    <n v="0"/>
    <n v="10890"/>
    <n v="10890"/>
    <n v="10890"/>
    <n v="907.46"/>
    <n v="907.46"/>
    <n v="907.46"/>
    <n v="907.46"/>
    <n v="907.46"/>
    <n v="907.46"/>
    <n v="907.46"/>
    <n v="907.46"/>
    <n v="907.46"/>
    <n v="0"/>
    <n v="0"/>
    <n v="0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907.46"/>
    <n v="0"/>
    <n v="0"/>
    <n v="0"/>
    <n v="907.46"/>
    <n v="907.46"/>
    <n v="907.46"/>
    <n v="907.46"/>
    <n v="907.46"/>
    <n v="907.46"/>
    <n v="907.46"/>
    <n v="907.46"/>
    <n v="907.46"/>
    <n v="0"/>
    <n v="0"/>
    <n v="0"/>
    <x v="0"/>
    <x v="0"/>
    <s v="2.1. 1. RETRIBUCIONES Y COMPLEMENTOS EN EFECTIVO"/>
    <x v="1"/>
    <n v="10889.52"/>
    <n v="0.47999999999956344"/>
    <m/>
    <m/>
    <n v="0.4799999999995634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1. PERSONAL ADMINISTRATIVO"/>
    <s v=" 2. OTRAS RETRIBUCIONES Y COMPLEMENTOS"/>
    <s v=" 1. ASIGNACION A FONDOS PARA PERSONAL"/>
    <s v="0 . RECURSOS ORDINARIOS"/>
    <n v="12840"/>
    <n v="0"/>
    <n v="12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8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2"/>
    <n v="1284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1. PERSONAL ADMINISTRATIVO"/>
    <s v=" 2. OTRAS RETRIBUCIONES Y COMPLEMENTOS"/>
    <s v=" 1. ASIGNACION A FONDOS PARA PERSONAL"/>
    <s v="0 . RECURSOS ORDINARIOS"/>
    <n v="150960"/>
    <n v="0"/>
    <n v="150960"/>
    <n v="138120"/>
    <n v="138120"/>
    <n v="10630"/>
    <n v="10630"/>
    <n v="10630"/>
    <n v="10630"/>
    <n v="10630"/>
    <n v="10630"/>
    <n v="10630"/>
    <n v="10630"/>
    <n v="10630"/>
    <n v="0"/>
    <n v="0"/>
    <n v="0"/>
    <n v="10630"/>
    <n v="10630"/>
    <n v="10630"/>
    <n v="10630"/>
    <n v="10630"/>
    <n v="10630"/>
    <n v="10630"/>
    <n v="10630"/>
    <n v="10630"/>
    <n v="10630"/>
    <n v="34030"/>
    <n v="10630"/>
    <n v="10630"/>
    <n v="10630"/>
    <n v="10630"/>
    <n v="10630"/>
    <n v="10630"/>
    <n v="10630"/>
    <n v="10630"/>
    <n v="10630"/>
    <n v="10630"/>
    <n v="0"/>
    <n v="0"/>
    <n v="0"/>
    <n v="10630"/>
    <n v="10630"/>
    <n v="10630"/>
    <n v="10630"/>
    <n v="10630"/>
    <n v="10630"/>
    <n v="10630"/>
    <n v="10630"/>
    <n v="10630"/>
    <n v="0"/>
    <n v="0"/>
    <n v="0"/>
    <x v="0"/>
    <x v="0"/>
    <s v="2.1. 1. RETRIBUCIONES Y COMPLEMENTOS EN EFECTIVO"/>
    <x v="2"/>
    <n v="15096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127320"/>
    <n v="-11200"/>
    <n v="116120"/>
    <n v="72111"/>
    <n v="72111"/>
    <n v="3344"/>
    <n v="3344"/>
    <n v="3344"/>
    <n v="3344"/>
    <n v="3344"/>
    <n v="3344"/>
    <n v="3344"/>
    <n v="3344"/>
    <n v="3344"/>
    <n v="0"/>
    <n v="0"/>
    <n v="0"/>
    <n v="3344"/>
    <n v="3344"/>
    <n v="3344"/>
    <n v="3344"/>
    <n v="3344"/>
    <n v="3344"/>
    <n v="3344"/>
    <n v="3344"/>
    <n v="3344"/>
    <n v="3344"/>
    <n v="48984"/>
    <n v="8876"/>
    <n v="3344"/>
    <n v="3344"/>
    <n v="3344"/>
    <n v="3344"/>
    <n v="3344"/>
    <n v="3344"/>
    <n v="3344"/>
    <n v="3344"/>
    <n v="3344"/>
    <n v="0"/>
    <n v="0"/>
    <n v="0"/>
    <n v="3344"/>
    <n v="3344"/>
    <n v="3344"/>
    <n v="3344"/>
    <n v="3344"/>
    <n v="3344"/>
    <n v="3344"/>
    <n v="3344"/>
    <n v="2326.4299999999998"/>
    <n v="0"/>
    <n v="0"/>
    <n v="0"/>
    <x v="0"/>
    <x v="0"/>
    <s v="2.1. 1. RETRIBUCIONES Y COMPLEMENTOS EN EFECTIVO"/>
    <x v="3"/>
    <n v="91300"/>
    <n v="24820"/>
    <m/>
    <m/>
    <n v="2482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80256"/>
    <n v="0"/>
    <n v="80256"/>
    <n v="80256"/>
    <n v="80256"/>
    <n v="6688"/>
    <n v="6688"/>
    <n v="6688"/>
    <n v="6688"/>
    <n v="6688"/>
    <n v="6688"/>
    <n v="6688"/>
    <n v="6688"/>
    <n v="6688"/>
    <n v="0"/>
    <n v="0"/>
    <n v="0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0"/>
    <n v="0"/>
    <n v="0"/>
    <n v="6688"/>
    <n v="6688"/>
    <n v="6688"/>
    <n v="6688"/>
    <n v="6688"/>
    <n v="6688"/>
    <n v="6688"/>
    <n v="6688"/>
    <n v="6629.73"/>
    <n v="0"/>
    <n v="0"/>
    <n v="0"/>
    <x v="0"/>
    <x v="0"/>
    <s v="2.1. 1. RETRIBUCIONES Y COMPLEMENTOS EN EFECTIVO"/>
    <x v="3"/>
    <n v="8025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150432"/>
    <n v="0"/>
    <n v="150432"/>
    <n v="150432"/>
    <n v="150432"/>
    <n v="12536"/>
    <n v="12536"/>
    <n v="12536"/>
    <n v="12536"/>
    <n v="12536"/>
    <n v="12536"/>
    <n v="12536"/>
    <n v="12536"/>
    <n v="12536"/>
    <n v="0"/>
    <n v="0"/>
    <n v="0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12536"/>
    <n v="0"/>
    <n v="0"/>
    <n v="0"/>
    <n v="12536"/>
    <n v="12536"/>
    <n v="12536"/>
    <n v="12536"/>
    <n v="12536"/>
    <n v="12536"/>
    <n v="12536"/>
    <n v="12536"/>
    <n v="12433.57"/>
    <n v="0"/>
    <n v="0"/>
    <n v="0"/>
    <x v="0"/>
    <x v="0"/>
    <s v="2.1. 1. RETRIBUCIONES Y COMPLEMENTOS EN EFECTIVO"/>
    <x v="3"/>
    <n v="15043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127320"/>
    <n v="0"/>
    <n v="127320"/>
    <n v="127320"/>
    <n v="127320"/>
    <n v="10610"/>
    <n v="10610"/>
    <n v="10610"/>
    <n v="10610"/>
    <n v="10610"/>
    <n v="10610"/>
    <n v="10610"/>
    <n v="10610"/>
    <n v="10610"/>
    <n v="0"/>
    <n v="0"/>
    <n v="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10610"/>
    <n v="0"/>
    <n v="0"/>
    <n v="0"/>
    <n v="10610"/>
    <n v="10610"/>
    <n v="10610"/>
    <n v="10610"/>
    <n v="10610"/>
    <n v="10610"/>
    <n v="10610"/>
    <n v="10610"/>
    <n v="9614.94"/>
    <n v="0"/>
    <n v="0"/>
    <n v="0"/>
    <x v="0"/>
    <x v="0"/>
    <s v="2.1. 1. RETRIBUCIONES Y COMPLEMENTOS EN EFECTIVO"/>
    <x v="3"/>
    <n v="12732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153576"/>
    <n v="0"/>
    <n v="153576"/>
    <n v="153576"/>
    <n v="153576"/>
    <n v="12798"/>
    <n v="12798"/>
    <n v="12798"/>
    <n v="12798"/>
    <n v="12798"/>
    <n v="12798"/>
    <n v="12798"/>
    <n v="12798"/>
    <n v="9478.7999999999993"/>
    <n v="0"/>
    <n v="0"/>
    <n v="0"/>
    <n v="12798"/>
    <n v="12798"/>
    <n v="12798"/>
    <n v="12798"/>
    <n v="12798"/>
    <n v="12798"/>
    <n v="12798"/>
    <n v="12798"/>
    <n v="9478.7999999999993"/>
    <n v="12798"/>
    <n v="12798"/>
    <n v="12798"/>
    <n v="12798"/>
    <n v="12798"/>
    <n v="12798"/>
    <n v="12798"/>
    <n v="12798"/>
    <n v="12798"/>
    <n v="12798"/>
    <n v="12798"/>
    <n v="9478.7999999999993"/>
    <n v="0"/>
    <n v="0"/>
    <n v="0"/>
    <n v="12798"/>
    <n v="12798"/>
    <n v="12798"/>
    <n v="12798"/>
    <n v="12798"/>
    <n v="12798"/>
    <n v="12798"/>
    <n v="12798"/>
    <n v="9397.43"/>
    <n v="0"/>
    <n v="0"/>
    <n v="0"/>
    <x v="0"/>
    <x v="0"/>
    <s v="2.1. 1. RETRIBUCIONES Y COMPLEMENTOS EN EFECTIVO"/>
    <x v="3"/>
    <n v="150256.79999999999"/>
    <n v="3319.2000000000116"/>
    <m/>
    <m/>
    <n v="3319.200000000011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120384"/>
    <n v="0"/>
    <n v="120384"/>
    <n v="120384"/>
    <n v="120384"/>
    <n v="10032"/>
    <n v="10032"/>
    <n v="10032"/>
    <n v="10032"/>
    <n v="10032"/>
    <n v="10032"/>
    <n v="10032"/>
    <n v="10032"/>
    <n v="10032"/>
    <n v="0"/>
    <n v="0"/>
    <n v="0"/>
    <n v="10032"/>
    <n v="10032"/>
    <n v="10032"/>
    <n v="10032"/>
    <n v="10032"/>
    <n v="10032"/>
    <n v="10032"/>
    <n v="10032"/>
    <n v="10032"/>
    <n v="10032"/>
    <n v="10032"/>
    <n v="19632"/>
    <n v="10032"/>
    <n v="10032"/>
    <n v="10032"/>
    <n v="10032"/>
    <n v="10032"/>
    <n v="10032"/>
    <n v="10032"/>
    <n v="10032"/>
    <n v="10032"/>
    <n v="0"/>
    <n v="0"/>
    <n v="0"/>
    <n v="10032"/>
    <n v="10032"/>
    <n v="10032"/>
    <n v="10032"/>
    <n v="10032"/>
    <n v="10032"/>
    <n v="10032"/>
    <n v="10032"/>
    <n v="8684.5499999999993"/>
    <n v="0"/>
    <n v="0"/>
    <n v="0"/>
    <x v="0"/>
    <x v="0"/>
    <s v="2.1. 1. RETRIBUCIONES Y COMPLEMENTOS EN EFECTIVO"/>
    <x v="3"/>
    <n v="129984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93780"/>
    <n v="0"/>
    <n v="93780"/>
    <n v="93780"/>
    <n v="93780"/>
    <n v="7815"/>
    <n v="7815"/>
    <n v="7815"/>
    <n v="7815"/>
    <n v="7815"/>
    <n v="7815"/>
    <n v="7815"/>
    <n v="7815"/>
    <n v="7815"/>
    <n v="0"/>
    <n v="0"/>
    <n v="0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0"/>
    <n v="0"/>
    <n v="0"/>
    <n v="7815"/>
    <n v="7815"/>
    <n v="7815"/>
    <n v="7815"/>
    <n v="7815"/>
    <n v="7815"/>
    <n v="7815"/>
    <n v="7815"/>
    <n v="7767"/>
    <n v="0"/>
    <n v="0"/>
    <n v="0"/>
    <x v="0"/>
    <x v="0"/>
    <s v="2.1. 1. RETRIBUCIONES Y COMPLEMENTOS EN EFECTIVO"/>
    <x v="3"/>
    <n v="9378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0"/>
    <n v="38047"/>
    <n v="380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86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3"/>
    <n v="28654"/>
    <n v="9393"/>
    <m/>
    <m/>
    <n v="939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53652"/>
    <n v="0"/>
    <n v="53652"/>
    <n v="53652"/>
    <n v="53652"/>
    <n v="4471"/>
    <n v="4471"/>
    <n v="4471"/>
    <n v="4471"/>
    <n v="4471"/>
    <n v="4471"/>
    <n v="4471"/>
    <n v="4471"/>
    <n v="4471"/>
    <n v="0"/>
    <n v="0"/>
    <n v="0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4471"/>
    <n v="0"/>
    <n v="0"/>
    <n v="0"/>
    <n v="4471"/>
    <n v="4471"/>
    <n v="4471"/>
    <n v="4471"/>
    <n v="4471"/>
    <n v="4471"/>
    <n v="4471"/>
    <n v="4471"/>
    <n v="4444.1000000000004"/>
    <n v="0"/>
    <n v="0"/>
    <n v="0"/>
    <x v="0"/>
    <x v="0"/>
    <s v="2.1. 1. RETRIBUCIONES Y COMPLEMENTOS EN EFECTIVO"/>
    <x v="3"/>
    <n v="5365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93780"/>
    <n v="0"/>
    <n v="93780"/>
    <n v="93780"/>
    <n v="93780"/>
    <n v="7815"/>
    <n v="7815"/>
    <n v="7815"/>
    <n v="7815"/>
    <n v="7815"/>
    <n v="7815"/>
    <n v="7815"/>
    <n v="7815"/>
    <n v="7815"/>
    <n v="0"/>
    <n v="0"/>
    <n v="0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7815"/>
    <n v="0"/>
    <n v="0"/>
    <n v="0"/>
    <n v="7815"/>
    <n v="7815"/>
    <n v="7815"/>
    <n v="7815"/>
    <n v="7815"/>
    <n v="7815"/>
    <n v="7815"/>
    <n v="7815"/>
    <n v="7783.03"/>
    <n v="0"/>
    <n v="0"/>
    <n v="0"/>
    <x v="0"/>
    <x v="0"/>
    <s v="2.1. 1. RETRIBUCIONES Y COMPLEMENTOS EN EFECTIVO"/>
    <x v="3"/>
    <n v="9378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646815"/>
    <n v="-36000"/>
    <n v="610815"/>
    <n v="593125"/>
    <n v="593125"/>
    <n v="48178"/>
    <n v="48178"/>
    <n v="48178"/>
    <n v="48178"/>
    <n v="48178"/>
    <n v="48178"/>
    <n v="46928.84"/>
    <n v="42646"/>
    <n v="48178"/>
    <n v="0"/>
    <n v="0"/>
    <n v="0"/>
    <n v="48178"/>
    <n v="48178"/>
    <n v="48178"/>
    <n v="48178"/>
    <n v="48178"/>
    <n v="48178"/>
    <n v="46928.84"/>
    <n v="42646"/>
    <n v="48178"/>
    <n v="48178"/>
    <n v="65868"/>
    <n v="53710"/>
    <n v="48178"/>
    <n v="48178"/>
    <n v="48178"/>
    <n v="48178"/>
    <n v="48178"/>
    <n v="48178"/>
    <n v="46928.84"/>
    <n v="42646"/>
    <n v="48178"/>
    <n v="0"/>
    <n v="0"/>
    <n v="0"/>
    <n v="48178"/>
    <n v="48178"/>
    <n v="48178"/>
    <n v="48178"/>
    <n v="48178"/>
    <n v="48178"/>
    <n v="46928.84"/>
    <n v="42646"/>
    <n v="46621.95"/>
    <n v="0"/>
    <n v="0"/>
    <n v="0"/>
    <x v="0"/>
    <x v="0"/>
    <s v="2.1. 1. RETRIBUCIONES Y COMPLEMENTOS EN EFECTIVO"/>
    <x v="3"/>
    <n v="594576.84"/>
    <n v="16238.160000000033"/>
    <m/>
    <m/>
    <n v="16238.16000000003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267024"/>
    <n v="0"/>
    <n v="267024"/>
    <n v="264455"/>
    <n v="264455"/>
    <n v="22252"/>
    <n v="22252"/>
    <n v="22252"/>
    <n v="20039.2"/>
    <n v="22252"/>
    <n v="22252"/>
    <n v="21895.09"/>
    <n v="22252"/>
    <n v="16720"/>
    <n v="0"/>
    <n v="0"/>
    <n v="0"/>
    <n v="22252"/>
    <n v="22252"/>
    <n v="22252"/>
    <n v="20039.2"/>
    <n v="22252"/>
    <n v="22252"/>
    <n v="21895.09"/>
    <n v="22252"/>
    <n v="16720"/>
    <n v="22252"/>
    <n v="24821"/>
    <n v="22252"/>
    <n v="22252"/>
    <n v="22252"/>
    <n v="22252"/>
    <n v="20039.2"/>
    <n v="22252"/>
    <n v="22252"/>
    <n v="21895.09"/>
    <n v="22252"/>
    <n v="16720"/>
    <n v="0"/>
    <n v="0"/>
    <n v="0"/>
    <n v="22252"/>
    <n v="22252"/>
    <n v="22252"/>
    <n v="20039.2"/>
    <n v="22252"/>
    <n v="22252"/>
    <n v="21895.09"/>
    <n v="22252"/>
    <n v="15457.65"/>
    <n v="0"/>
    <n v="0"/>
    <n v="0"/>
    <x v="0"/>
    <x v="0"/>
    <s v="2.1. 1. RETRIBUCIONES Y COMPLEMENTOS EN EFECTIVO"/>
    <x v="3"/>
    <n v="261491.29"/>
    <n v="5532.7099999999919"/>
    <m/>
    <m/>
    <n v="5532.709999999991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1. PERSONAL NOMBRADO"/>
    <s v="0 . RECURSOS ORDINARIOS"/>
    <n v="80256"/>
    <n v="0"/>
    <n v="80256"/>
    <n v="80256"/>
    <n v="80256"/>
    <n v="6688"/>
    <n v="6688"/>
    <n v="6688"/>
    <n v="6688"/>
    <n v="6688"/>
    <n v="6688"/>
    <n v="6688"/>
    <n v="6688"/>
    <n v="6688"/>
    <n v="0"/>
    <n v="0"/>
    <n v="0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6688"/>
    <n v="0"/>
    <n v="0"/>
    <n v="0"/>
    <n v="6688"/>
    <n v="6688"/>
    <n v="6688"/>
    <n v="6688"/>
    <n v="6688"/>
    <n v="6688"/>
    <n v="6688"/>
    <n v="6688"/>
    <n v="6688"/>
    <n v="0"/>
    <n v="0"/>
    <n v="0"/>
    <x v="0"/>
    <x v="0"/>
    <s v="2.1. 1. RETRIBUCIONES Y COMPLEMENTOS EN EFECTIVO"/>
    <x v="3"/>
    <n v="8025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2. PERSONAL CONTRATADO"/>
    <s v="0 . RECURSOS ORDINARIOS"/>
    <n v="66384"/>
    <n v="0"/>
    <n v="66384"/>
    <n v="66384"/>
    <n v="66384"/>
    <n v="5532"/>
    <n v="5532"/>
    <n v="5532"/>
    <n v="5532"/>
    <n v="5532"/>
    <n v="4610"/>
    <n v="4818.2"/>
    <n v="4818.2"/>
    <n v="4794.3999999999996"/>
    <n v="0"/>
    <n v="0"/>
    <n v="0"/>
    <n v="5532"/>
    <n v="5532"/>
    <n v="5532"/>
    <n v="5532"/>
    <n v="5532"/>
    <n v="4610"/>
    <n v="4818.2"/>
    <n v="4818.2"/>
    <n v="4794.3999999999996"/>
    <n v="5532"/>
    <n v="5532"/>
    <n v="5532"/>
    <n v="5532"/>
    <n v="5532"/>
    <n v="5532"/>
    <n v="5532"/>
    <n v="5532"/>
    <n v="4610"/>
    <n v="4818.2"/>
    <n v="4818.2"/>
    <n v="4794.3999999999996"/>
    <n v="0"/>
    <n v="0"/>
    <n v="0"/>
    <n v="5532"/>
    <n v="5532"/>
    <n v="5532"/>
    <n v="5532"/>
    <n v="5532"/>
    <n v="4610"/>
    <n v="4818.2"/>
    <n v="4818.2"/>
    <n v="4794.3999999999996"/>
    <n v="0"/>
    <n v="0"/>
    <n v="0"/>
    <x v="0"/>
    <x v="0"/>
    <s v="2.1. 1. RETRIBUCIONES Y COMPLEMENTOS EN EFECTIVO"/>
    <x v="4"/>
    <n v="63296.799999999996"/>
    <n v="3087.2000000000044"/>
    <m/>
    <m/>
    <n v="3087.200000000004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2. PERSONAL CONTRATADO"/>
    <s v="0 . RECURSOS ORDINARIOS"/>
    <n v="199152"/>
    <n v="0"/>
    <n v="199152"/>
    <n v="199152"/>
    <n v="199152"/>
    <n v="16596"/>
    <n v="16596"/>
    <n v="16596"/>
    <n v="16596"/>
    <n v="16596"/>
    <n v="16596"/>
    <n v="16239.09"/>
    <n v="16596"/>
    <n v="16596"/>
    <n v="0"/>
    <n v="0"/>
    <n v="0"/>
    <n v="16596"/>
    <n v="16596"/>
    <n v="16596"/>
    <n v="16596"/>
    <n v="16596"/>
    <n v="16596"/>
    <n v="16239.09"/>
    <n v="16596"/>
    <n v="16596"/>
    <n v="16596"/>
    <n v="16596"/>
    <n v="16596"/>
    <n v="16596"/>
    <n v="16596"/>
    <n v="16596"/>
    <n v="16596"/>
    <n v="16596"/>
    <n v="16596"/>
    <n v="16239.09"/>
    <n v="16596"/>
    <n v="16596"/>
    <n v="0"/>
    <n v="0"/>
    <n v="0"/>
    <n v="16596"/>
    <n v="16596"/>
    <n v="16596"/>
    <n v="16596"/>
    <n v="16596"/>
    <n v="16596"/>
    <n v="16239.09"/>
    <n v="16596"/>
    <n v="16516.7"/>
    <n v="0"/>
    <n v="0"/>
    <n v="0"/>
    <x v="0"/>
    <x v="0"/>
    <s v="2.1. 1. RETRIBUCIONES Y COMPLEMENTOS EN EFECTIVO"/>
    <x v="4"/>
    <n v="198795.09"/>
    <n v="356.91000000000349"/>
    <m/>
    <m/>
    <n v="356.9100000000034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2. PERSONAL CONTRATADO"/>
    <s v="0 . RECURSOS ORDINARIOS"/>
    <n v="66384"/>
    <n v="0"/>
    <n v="66384"/>
    <n v="41848"/>
    <n v="41848"/>
    <n v="5532"/>
    <n v="5532"/>
    <n v="5532"/>
    <n v="5532"/>
    <n v="5532"/>
    <n v="5532"/>
    <n v="0"/>
    <n v="0"/>
    <n v="0"/>
    <n v="0"/>
    <n v="0"/>
    <n v="0"/>
    <n v="5532"/>
    <n v="5532"/>
    <n v="5532"/>
    <n v="5532"/>
    <n v="5532"/>
    <n v="5532"/>
    <n v="0"/>
    <n v="0"/>
    <n v="0"/>
    <n v="0"/>
    <n v="24536"/>
    <n v="0"/>
    <n v="5532"/>
    <n v="5532"/>
    <n v="5532"/>
    <n v="5532"/>
    <n v="5532"/>
    <n v="5532"/>
    <n v="0"/>
    <n v="0"/>
    <n v="0"/>
    <n v="0"/>
    <n v="0"/>
    <n v="0"/>
    <n v="5532"/>
    <n v="5532"/>
    <n v="5532"/>
    <n v="5532"/>
    <n v="5532"/>
    <n v="5532"/>
    <n v="0"/>
    <n v="0"/>
    <n v="0"/>
    <n v="0"/>
    <n v="0"/>
    <n v="0"/>
    <x v="0"/>
    <x v="0"/>
    <s v="2.1. 1. RETRIBUCIONES Y COMPLEMENTOS EN EFECTIVO"/>
    <x v="4"/>
    <n v="57728"/>
    <n v="8656"/>
    <m/>
    <m/>
    <n v="865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1. PROFESIONALES DE LA SALUD"/>
    <s v=" 6. PERSONAL POR ENTREGA ECONÓMICA POR PRESTACIONES ADICIONALES EN SALUD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5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49632"/>
    <n v="0"/>
    <n v="49632"/>
    <n v="49632"/>
    <n v="49632"/>
    <n v="4136"/>
    <n v="4136"/>
    <n v="4136"/>
    <n v="4136"/>
    <n v="4136"/>
    <n v="4136"/>
    <n v="4136"/>
    <n v="4136"/>
    <n v="4136"/>
    <n v="0"/>
    <n v="0"/>
    <n v="0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4136"/>
    <n v="0"/>
    <n v="0"/>
    <n v="0"/>
    <n v="4136"/>
    <n v="4136"/>
    <n v="4136"/>
    <n v="4136"/>
    <n v="4136"/>
    <n v="4136"/>
    <n v="4136"/>
    <n v="4136"/>
    <n v="3736.65"/>
    <n v="0"/>
    <n v="0"/>
    <n v="0"/>
    <x v="0"/>
    <x v="0"/>
    <s v="2.1. 1. RETRIBUCIONES Y COMPLEMENTOS EN EFECTIVO"/>
    <x v="6"/>
    <n v="4963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24816"/>
    <n v="0"/>
    <n v="24816"/>
    <n v="24816"/>
    <n v="24816"/>
    <n v="2068"/>
    <n v="2068"/>
    <n v="2068"/>
    <n v="2068"/>
    <n v="2068"/>
    <n v="2068"/>
    <n v="2068"/>
    <n v="2068"/>
    <n v="2068"/>
    <n v="0"/>
    <n v="0"/>
    <n v="0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0"/>
    <n v="0"/>
    <n v="0"/>
    <n v="2068"/>
    <n v="2068"/>
    <n v="2068"/>
    <n v="2068"/>
    <n v="2068"/>
    <n v="2068"/>
    <n v="2068"/>
    <n v="2068"/>
    <n v="2061.0700000000002"/>
    <n v="0"/>
    <n v="0"/>
    <n v="0"/>
    <x v="0"/>
    <x v="0"/>
    <s v="2.1. 1. RETRIBUCIONES Y COMPLEMENTOS EN EFECTIVO"/>
    <x v="6"/>
    <n v="2481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74124"/>
    <n v="0"/>
    <n v="74124"/>
    <n v="74124"/>
    <n v="74124"/>
    <n v="6177"/>
    <n v="6104.11"/>
    <n v="6177"/>
    <n v="6177"/>
    <n v="6177"/>
    <n v="6177"/>
    <n v="6177"/>
    <n v="6177"/>
    <n v="6177"/>
    <n v="0"/>
    <n v="0"/>
    <n v="0"/>
    <n v="6177"/>
    <n v="6104.11"/>
    <n v="6177"/>
    <n v="6177"/>
    <n v="6177"/>
    <n v="6177"/>
    <n v="6177"/>
    <n v="6177"/>
    <n v="6177"/>
    <n v="6177"/>
    <n v="6177"/>
    <n v="6177"/>
    <n v="6177"/>
    <n v="6104.11"/>
    <n v="6177"/>
    <n v="6177"/>
    <n v="6177"/>
    <n v="6177"/>
    <n v="6177"/>
    <n v="6177"/>
    <n v="6177"/>
    <n v="0"/>
    <n v="0"/>
    <n v="0"/>
    <n v="6177"/>
    <n v="6104.11"/>
    <n v="6177"/>
    <n v="6177"/>
    <n v="6177"/>
    <n v="6177"/>
    <n v="6177"/>
    <n v="6177"/>
    <n v="5442.05"/>
    <n v="0"/>
    <n v="0"/>
    <n v="0"/>
    <x v="0"/>
    <x v="0"/>
    <s v="2.1. 1. RETRIBUCIONES Y COMPLEMENTOS EN EFECTIVO"/>
    <x v="6"/>
    <n v="74051.11"/>
    <n v="72.889999999999418"/>
    <m/>
    <m/>
    <n v="72.88999999999941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50340"/>
    <n v="0"/>
    <n v="50340"/>
    <n v="50340"/>
    <n v="50340"/>
    <n v="4195"/>
    <n v="4195"/>
    <n v="4195"/>
    <n v="4195"/>
    <n v="4195"/>
    <n v="4195"/>
    <n v="4195"/>
    <n v="4195"/>
    <n v="4195"/>
    <n v="0"/>
    <n v="0"/>
    <n v="0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4195"/>
    <n v="0"/>
    <n v="0"/>
    <n v="0"/>
    <n v="4195"/>
    <n v="4195"/>
    <n v="4195"/>
    <n v="4195"/>
    <n v="4195"/>
    <n v="4195"/>
    <n v="4195"/>
    <n v="4195"/>
    <n v="4180.93"/>
    <n v="0"/>
    <n v="0"/>
    <n v="0"/>
    <x v="0"/>
    <x v="0"/>
    <s v="2.1. 1. RETRIBUCIONES Y COMPLEMENTOS EN EFECTIVO"/>
    <x v="6"/>
    <n v="5034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298884"/>
    <n v="-5233"/>
    <n v="293651"/>
    <n v="282666"/>
    <n v="282666"/>
    <n v="24907"/>
    <n v="24907"/>
    <n v="24840.29"/>
    <n v="22623.97"/>
    <n v="20583.2"/>
    <n v="21503.8"/>
    <n v="21286.99"/>
    <n v="22457.75"/>
    <n v="22848"/>
    <n v="0"/>
    <n v="0"/>
    <n v="0"/>
    <n v="24907"/>
    <n v="24907"/>
    <n v="24840.29"/>
    <n v="22623.97"/>
    <n v="20583.2"/>
    <n v="21503.8"/>
    <n v="21286.99"/>
    <n v="22457.75"/>
    <n v="22848"/>
    <n v="22848"/>
    <n v="33833"/>
    <n v="24889"/>
    <n v="24907"/>
    <n v="24907"/>
    <n v="24840.29"/>
    <n v="22623.97"/>
    <n v="20583.2"/>
    <n v="21503.8"/>
    <n v="21286.99"/>
    <n v="22457.75"/>
    <n v="22848"/>
    <n v="0"/>
    <n v="0"/>
    <n v="0"/>
    <n v="24907"/>
    <n v="24907"/>
    <n v="24840.29"/>
    <n v="22623.97"/>
    <n v="20583.2"/>
    <n v="21503.8"/>
    <n v="21286.99"/>
    <n v="22457.75"/>
    <n v="20119.830000000002"/>
    <n v="0"/>
    <n v="0"/>
    <n v="0"/>
    <x v="0"/>
    <x v="0"/>
    <s v="2.1. 1. RETRIBUCIONES Y COMPLEMENTOS EN EFECTIVO"/>
    <x v="6"/>
    <n v="287528"/>
    <n v="6123"/>
    <m/>
    <m/>
    <n v="612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99756"/>
    <n v="0"/>
    <n v="99756"/>
    <n v="99756"/>
    <n v="99756"/>
    <n v="8313"/>
    <n v="8313"/>
    <n v="8313"/>
    <n v="8313"/>
    <n v="8313"/>
    <n v="8313"/>
    <n v="8313"/>
    <n v="8313"/>
    <n v="8313"/>
    <n v="0"/>
    <n v="0"/>
    <n v="0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8313"/>
    <n v="0"/>
    <n v="0"/>
    <n v="0"/>
    <n v="8313"/>
    <n v="8313"/>
    <n v="8313"/>
    <n v="8313"/>
    <n v="8313"/>
    <n v="8313"/>
    <n v="8313"/>
    <n v="8313"/>
    <n v="6598.31"/>
    <n v="0"/>
    <n v="0"/>
    <n v="0"/>
    <x v="0"/>
    <x v="0"/>
    <s v="2.1. 1. RETRIBUCIONES Y COMPLEMENTOS EN EFECTIVO"/>
    <x v="6"/>
    <n v="9975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2. NO PROFESIONALES DE LA SALUD"/>
    <s v=" 1. PERSONAL NOMBRADO"/>
    <s v="0 . RECURSOS ORDINARIOS"/>
    <n v="24816"/>
    <n v="0"/>
    <n v="24816"/>
    <n v="24816"/>
    <n v="24816"/>
    <n v="2068"/>
    <n v="2068"/>
    <n v="2068"/>
    <n v="2068"/>
    <n v="2068"/>
    <n v="2068"/>
    <n v="2068"/>
    <n v="2068"/>
    <n v="2068"/>
    <n v="0"/>
    <n v="0"/>
    <n v="0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2068"/>
    <n v="0"/>
    <n v="0"/>
    <n v="0"/>
    <n v="2068"/>
    <n v="2068"/>
    <n v="2068"/>
    <n v="2068"/>
    <n v="2068"/>
    <n v="2068"/>
    <n v="2068"/>
    <n v="2068"/>
    <n v="1431.49"/>
    <n v="0"/>
    <n v="0"/>
    <n v="0"/>
    <x v="0"/>
    <x v="0"/>
    <s v="2.1. 1. RETRIBUCIONES Y COMPLEMENTOS EN EFECTIVO"/>
    <x v="6"/>
    <n v="2481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6378"/>
    <n v="0"/>
    <n v="6378"/>
    <n v="6378"/>
    <n v="6378"/>
    <n v="0"/>
    <n v="730.43"/>
    <n v="730.43"/>
    <n v="730.43"/>
    <n v="555.12"/>
    <n v="584.34"/>
    <n v="671.99"/>
    <n v="642.78"/>
    <n v="525.91"/>
    <n v="0"/>
    <n v="0"/>
    <n v="0"/>
    <n v="0"/>
    <n v="730.43"/>
    <n v="730.43"/>
    <n v="730.43"/>
    <n v="555.12"/>
    <n v="584.34"/>
    <n v="671.99"/>
    <n v="642.78"/>
    <n v="525.91"/>
    <n v="730.43"/>
    <n v="1121.99"/>
    <n v="1950"/>
    <n v="0"/>
    <n v="730.43"/>
    <n v="730.43"/>
    <n v="730.43"/>
    <n v="555.12"/>
    <n v="584.34"/>
    <n v="671.99"/>
    <n v="642.78"/>
    <n v="525.91"/>
    <n v="0"/>
    <n v="0"/>
    <n v="0"/>
    <n v="0"/>
    <n v="730.43"/>
    <n v="730.43"/>
    <n v="730.43"/>
    <n v="555.12"/>
    <n v="584.34"/>
    <n v="671.99"/>
    <n v="642.78"/>
    <n v="350.74"/>
    <n v="0"/>
    <n v="0"/>
    <n v="0"/>
    <x v="0"/>
    <x v="0"/>
    <s v="2.1. 1. RETRIBUCIONES Y COMPLEMENTOS EN EFECTIVO"/>
    <x v="7"/>
    <n v="8973.8499999999985"/>
    <n v="-2595.8499999999985"/>
    <m/>
    <m/>
    <n v="-2595.84999999999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7284"/>
    <n v="0"/>
    <n v="17284"/>
    <n v="17284"/>
    <n v="16358"/>
    <n v="0"/>
    <n v="1439.68"/>
    <n v="1381.24"/>
    <n v="1425.79"/>
    <n v="907.33"/>
    <n v="1242.6199999999999"/>
    <n v="1520.89"/>
    <n v="1323.83"/>
    <n v="1564"/>
    <n v="0"/>
    <n v="0"/>
    <n v="0"/>
    <n v="0"/>
    <n v="1439.68"/>
    <n v="1381.24"/>
    <n v="1425.79"/>
    <n v="907.33"/>
    <n v="1242.6199999999999"/>
    <n v="1520.89"/>
    <n v="1323.83"/>
    <n v="1564"/>
    <n v="964.16"/>
    <n v="1381.24"/>
    <n v="3662"/>
    <n v="0"/>
    <n v="1439.68"/>
    <n v="1381.24"/>
    <n v="1425.79"/>
    <n v="907.33"/>
    <n v="1242.6199999999999"/>
    <n v="1520.89"/>
    <n v="1323.83"/>
    <n v="1564"/>
    <n v="0"/>
    <n v="0"/>
    <n v="0"/>
    <n v="0"/>
    <n v="1439.68"/>
    <n v="1381.24"/>
    <n v="1425.79"/>
    <n v="907.33"/>
    <n v="1242.6199999999999"/>
    <n v="1520.89"/>
    <n v="1323.83"/>
    <n v="1505.72"/>
    <n v="0"/>
    <n v="0"/>
    <n v="0"/>
    <x v="0"/>
    <x v="0"/>
    <s v="2.1. 1. RETRIBUCIONES Y COMPLEMENTOS EN EFECTIVO"/>
    <x v="7"/>
    <n v="16812.78"/>
    <n v="471.22000000000116"/>
    <m/>
    <m/>
    <n v="471.2200000000011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6535"/>
    <n v="0"/>
    <n v="16535"/>
    <n v="10698"/>
    <n v="10698"/>
    <n v="0"/>
    <n v="745.63"/>
    <n v="759.97"/>
    <n v="774.75"/>
    <n v="745.42"/>
    <n v="745.63"/>
    <n v="891.72"/>
    <n v="891.72"/>
    <n v="672.32"/>
    <n v="0"/>
    <n v="0"/>
    <n v="0"/>
    <n v="0"/>
    <n v="745.63"/>
    <n v="759.97"/>
    <n v="774.75"/>
    <n v="745.42"/>
    <n v="745.63"/>
    <n v="891.72"/>
    <n v="891.72"/>
    <n v="672.32"/>
    <n v="877.06"/>
    <n v="6354.62"/>
    <n v="2140"/>
    <n v="0"/>
    <n v="745.63"/>
    <n v="759.97"/>
    <n v="774.75"/>
    <n v="745.42"/>
    <n v="745.63"/>
    <n v="891.72"/>
    <n v="891.72"/>
    <n v="672.32"/>
    <n v="0"/>
    <n v="0"/>
    <n v="0"/>
    <n v="0"/>
    <n v="745.63"/>
    <n v="759.97"/>
    <n v="774.75"/>
    <n v="745.42"/>
    <n v="745.63"/>
    <n v="891.72"/>
    <n v="891.72"/>
    <n v="665.59"/>
    <n v="0"/>
    <n v="0"/>
    <n v="0"/>
    <x v="0"/>
    <x v="0"/>
    <s v="2.1. 1. RETRIBUCIONES Y COMPLEMENTOS EN EFECTIVO"/>
    <x v="7"/>
    <n v="15598.84"/>
    <n v="936.15999999999985"/>
    <m/>
    <m/>
    <n v="936.159999999999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6311"/>
    <n v="0"/>
    <n v="6311"/>
    <n v="6311"/>
    <n v="6311"/>
    <n v="0"/>
    <n v="379.82"/>
    <n v="438.26"/>
    <n v="759.65"/>
    <n v="672"/>
    <n v="671.99"/>
    <n v="730.43"/>
    <n v="672"/>
    <n v="759.65"/>
    <n v="0"/>
    <n v="0"/>
    <n v="0"/>
    <n v="0"/>
    <n v="379.82"/>
    <n v="438.26"/>
    <n v="759.65"/>
    <n v="672"/>
    <n v="671.99"/>
    <n v="730.43"/>
    <n v="672"/>
    <n v="759.65"/>
    <n v="671.99"/>
    <n v="671.99"/>
    <n v="1500"/>
    <n v="0"/>
    <n v="379.82"/>
    <n v="438.26"/>
    <n v="759.65"/>
    <n v="672"/>
    <n v="671.99"/>
    <n v="730.43"/>
    <n v="672"/>
    <n v="759.65"/>
    <n v="0"/>
    <n v="0"/>
    <n v="0"/>
    <n v="0"/>
    <n v="379.82"/>
    <n v="438.26"/>
    <n v="759.65"/>
    <n v="672"/>
    <n v="671.99"/>
    <n v="730.43"/>
    <n v="672"/>
    <n v="520.39"/>
    <n v="0"/>
    <n v="0"/>
    <n v="0"/>
    <x v="0"/>
    <x v="0"/>
    <s v="2.1. 1. RETRIBUCIONES Y COMPLEMENTOS EN EFECTIVO"/>
    <x v="7"/>
    <n v="7927.7799999999988"/>
    <n v="-1616.7799999999988"/>
    <m/>
    <m/>
    <n v="-1616.779999999998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937"/>
    <n v="0"/>
    <n v="1937"/>
    <n v="1937"/>
    <n v="1937"/>
    <n v="0"/>
    <n v="161.29"/>
    <n v="117.3"/>
    <n v="117.3"/>
    <n v="87.98"/>
    <n v="117.3"/>
    <n v="161.29"/>
    <n v="205.28"/>
    <n v="146.63"/>
    <n v="0"/>
    <n v="0"/>
    <n v="0"/>
    <n v="0"/>
    <n v="161.29"/>
    <n v="117.3"/>
    <n v="117.3"/>
    <n v="87.98"/>
    <n v="117.3"/>
    <n v="161.29"/>
    <n v="205.28"/>
    <n v="146.63"/>
    <n v="0"/>
    <n v="135"/>
    <n v="270"/>
    <n v="0"/>
    <n v="161.29"/>
    <n v="117.3"/>
    <n v="117.3"/>
    <n v="87.98"/>
    <n v="117.3"/>
    <n v="161.29"/>
    <n v="205.28"/>
    <n v="146.63"/>
    <n v="0"/>
    <n v="0"/>
    <n v="0"/>
    <n v="0"/>
    <n v="161.29"/>
    <n v="117.3"/>
    <n v="117.3"/>
    <n v="87.98"/>
    <n v="117.3"/>
    <n v="161.29"/>
    <n v="205.28"/>
    <n v="144.6"/>
    <n v="0"/>
    <n v="0"/>
    <n v="0"/>
    <x v="0"/>
    <x v="0"/>
    <s v="2.1. 1. RETRIBUCIONES Y COMPLEMENTOS EN EFECTIVO"/>
    <x v="7"/>
    <n v="1519.37"/>
    <n v="417.63000000000011"/>
    <m/>
    <m/>
    <n v="417.6300000000001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3673"/>
    <n v="0"/>
    <n v="13673"/>
    <n v="7812"/>
    <n v="7812"/>
    <n v="0"/>
    <n v="555.13"/>
    <n v="438.26"/>
    <n v="671.99"/>
    <n v="642.78"/>
    <n v="642.78"/>
    <n v="759.65"/>
    <n v="350.6"/>
    <n v="409.04"/>
    <n v="0"/>
    <n v="0"/>
    <n v="0"/>
    <n v="0"/>
    <n v="555.13"/>
    <n v="438.26"/>
    <n v="671.99"/>
    <n v="642.78"/>
    <n v="642.78"/>
    <n v="759.65"/>
    <n v="350.6"/>
    <n v="409.04"/>
    <n v="555.13"/>
    <n v="4695.99"/>
    <n v="1500"/>
    <n v="0"/>
    <n v="555.13"/>
    <n v="438.26"/>
    <n v="671.99"/>
    <n v="642.78"/>
    <n v="642.78"/>
    <n v="759.65"/>
    <n v="350.6"/>
    <n v="409.04"/>
    <n v="0"/>
    <n v="0"/>
    <n v="0"/>
    <n v="0"/>
    <n v="555.13"/>
    <n v="438.26"/>
    <n v="671.99"/>
    <n v="642.78"/>
    <n v="642.78"/>
    <n v="759.65"/>
    <n v="350.6"/>
    <n v="238.08"/>
    <n v="0"/>
    <n v="0"/>
    <n v="0"/>
    <x v="0"/>
    <x v="0"/>
    <s v="2.1. 1. RETRIBUCIONES Y COMPLEMENTOS EN EFECTIVO"/>
    <x v="7"/>
    <n v="11221.349999999999"/>
    <n v="2451.6500000000015"/>
    <m/>
    <m/>
    <n v="2451.650000000001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2028"/>
    <n v="0"/>
    <n v="12028"/>
    <n v="12028"/>
    <n v="12028"/>
    <n v="0"/>
    <n v="379.82"/>
    <n v="671.99"/>
    <n v="379.82"/>
    <n v="642.78"/>
    <n v="642.78"/>
    <n v="438.26"/>
    <n v="730.43"/>
    <n v="759.65"/>
    <n v="0"/>
    <n v="0"/>
    <n v="0"/>
    <n v="0"/>
    <n v="379.82"/>
    <n v="671.99"/>
    <n v="379.82"/>
    <n v="642.78"/>
    <n v="642.78"/>
    <n v="438.26"/>
    <n v="730.43"/>
    <n v="759.65"/>
    <n v="584.34"/>
    <n v="671.99"/>
    <n v="1500"/>
    <n v="0"/>
    <n v="379.82"/>
    <n v="671.99"/>
    <n v="379.82"/>
    <n v="642.78"/>
    <n v="642.78"/>
    <n v="438.26"/>
    <n v="730.43"/>
    <n v="759.65"/>
    <n v="0"/>
    <n v="0"/>
    <n v="0"/>
    <n v="0"/>
    <n v="379.82"/>
    <n v="671.99"/>
    <n v="379.82"/>
    <n v="642.78"/>
    <n v="642.78"/>
    <n v="438.26"/>
    <n v="730.43"/>
    <n v="755.67"/>
    <n v="0"/>
    <n v="0"/>
    <n v="0"/>
    <x v="0"/>
    <x v="0"/>
    <s v="2.1. 1. RETRIBUCIONES Y COMPLEMENTOS EN EFECTIVO"/>
    <x v="7"/>
    <n v="7401.86"/>
    <n v="4626.1400000000003"/>
    <m/>
    <m/>
    <n v="4626.14000000000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26192"/>
    <n v="-96300"/>
    <n v="29892"/>
    <n v="20892"/>
    <n v="2089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7"/>
    <n v="0"/>
    <n v="29892"/>
    <m/>
    <m/>
    <n v="2989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0049"/>
    <n v="0"/>
    <n v="10049"/>
    <n v="10049"/>
    <n v="10049"/>
    <n v="0"/>
    <n v="574.86"/>
    <n v="607.79999999999995"/>
    <n v="894.08"/>
    <n v="970.11"/>
    <n v="992.89"/>
    <n v="1039.71"/>
    <n v="1066.23"/>
    <n v="989.16"/>
    <n v="0"/>
    <n v="0"/>
    <n v="0"/>
    <n v="0"/>
    <n v="574.86"/>
    <n v="607.79999999999995"/>
    <n v="894.08"/>
    <n v="970.11"/>
    <n v="992.89"/>
    <n v="1039.71"/>
    <n v="1066.23"/>
    <n v="989.16"/>
    <n v="940.9"/>
    <n v="545.66"/>
    <n v="2312"/>
    <n v="0"/>
    <n v="574.86"/>
    <n v="607.79999999999995"/>
    <n v="894.08"/>
    <n v="970.11"/>
    <n v="992.89"/>
    <n v="1039.71"/>
    <n v="1066.23"/>
    <n v="989.16"/>
    <n v="0"/>
    <n v="0"/>
    <n v="0"/>
    <n v="0"/>
    <n v="574.86"/>
    <n v="607.79999999999995"/>
    <n v="894.08"/>
    <n v="970.11"/>
    <n v="992.89"/>
    <n v="1039.71"/>
    <n v="1066.23"/>
    <n v="983.03"/>
    <n v="0"/>
    <n v="0"/>
    <n v="0"/>
    <x v="0"/>
    <x v="0"/>
    <s v="2.1. 1. RETRIBUCIONES Y COMPLEMENTOS EN EFECTIVO"/>
    <x v="7"/>
    <n v="10933.4"/>
    <n v="-884.39999999999964"/>
    <m/>
    <m/>
    <n v="-884.399999999999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6966"/>
    <n v="0"/>
    <n v="6966"/>
    <n v="6966"/>
    <n v="6966"/>
    <n v="0"/>
    <n v="379.68"/>
    <n v="285.52"/>
    <n v="416.35"/>
    <n v="391.61"/>
    <n v="306.33999999999997"/>
    <n v="379.68"/>
    <n v="428.28"/>
    <n v="428.28"/>
    <n v="0"/>
    <n v="0"/>
    <n v="0"/>
    <n v="0"/>
    <n v="379.68"/>
    <n v="285.52"/>
    <n v="416.35"/>
    <n v="391.61"/>
    <n v="306.33999999999997"/>
    <n v="379.68"/>
    <n v="428.28"/>
    <n v="428.28"/>
    <n v="356.9"/>
    <n v="356.9"/>
    <n v="1324"/>
    <n v="0"/>
    <n v="379.68"/>
    <n v="285.52"/>
    <n v="416.35"/>
    <n v="391.61"/>
    <n v="306.33999999999997"/>
    <n v="379.68"/>
    <n v="428.28"/>
    <n v="428.28"/>
    <n v="0"/>
    <n v="0"/>
    <n v="0"/>
    <n v="0"/>
    <n v="379.68"/>
    <n v="285.52"/>
    <n v="416.35"/>
    <n v="391.61"/>
    <n v="306.33999999999997"/>
    <n v="379.68"/>
    <n v="428.28"/>
    <n v="426.76"/>
    <n v="0"/>
    <n v="0"/>
    <n v="0"/>
    <x v="0"/>
    <x v="0"/>
    <s v="2.1. 1. RETRIBUCIONES Y COMPLEMENTOS EN EFECTIVO"/>
    <x v="7"/>
    <n v="5053.54"/>
    <n v="1912.46"/>
    <m/>
    <m/>
    <n v="1912.4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2977"/>
    <n v="0"/>
    <n v="12977"/>
    <n v="12977"/>
    <n v="12977"/>
    <n v="0"/>
    <n v="814.65"/>
    <n v="615.88"/>
    <n v="733.21"/>
    <n v="696.54"/>
    <n v="696.54"/>
    <n v="593.9"/>
    <n v="733.22"/>
    <n v="733.21"/>
    <n v="0"/>
    <n v="0"/>
    <n v="0"/>
    <n v="0"/>
    <n v="814.65"/>
    <n v="615.88"/>
    <n v="733.21"/>
    <n v="696.54"/>
    <n v="696.54"/>
    <n v="593.9"/>
    <n v="733.22"/>
    <n v="733.21"/>
    <n v="725.88"/>
    <n v="652.54"/>
    <n v="2142"/>
    <n v="0"/>
    <n v="814.65"/>
    <n v="615.88"/>
    <n v="733.21"/>
    <n v="696.54"/>
    <n v="696.54"/>
    <n v="593.9"/>
    <n v="733.22"/>
    <n v="733.21"/>
    <n v="0"/>
    <n v="0"/>
    <n v="0"/>
    <n v="0"/>
    <n v="814.65"/>
    <n v="615.88"/>
    <n v="733.21"/>
    <n v="696.54"/>
    <n v="696.54"/>
    <n v="593.9"/>
    <n v="733.22"/>
    <n v="732.44"/>
    <n v="0"/>
    <n v="0"/>
    <n v="0"/>
    <x v="0"/>
    <x v="0"/>
    <s v="2.1. 1. RETRIBUCIONES Y COMPLEMENTOS EN EFECTIVO"/>
    <x v="7"/>
    <n v="9137.57"/>
    <n v="3839.4300000000003"/>
    <m/>
    <m/>
    <n v="3839.43000000000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75155"/>
    <n v="0"/>
    <n v="75155"/>
    <n v="63058"/>
    <n v="63058"/>
    <n v="0"/>
    <n v="4020.38"/>
    <n v="3812.44"/>
    <n v="3470.45"/>
    <n v="3677.24"/>
    <n v="4288.17"/>
    <n v="4155.3599999999997"/>
    <n v="4433.8500000000004"/>
    <n v="4335.8100000000004"/>
    <n v="0"/>
    <n v="0"/>
    <n v="0"/>
    <n v="0"/>
    <n v="4020.38"/>
    <n v="3812.44"/>
    <n v="3470.45"/>
    <n v="3677.24"/>
    <n v="4288.17"/>
    <n v="4155.3599999999997"/>
    <n v="4433.8500000000004"/>
    <n v="4335.8100000000004"/>
    <n v="3900.47"/>
    <n v="15942.92"/>
    <n v="14975.16"/>
    <n v="0"/>
    <n v="4020.38"/>
    <n v="3812.44"/>
    <n v="3470.45"/>
    <n v="3677.24"/>
    <n v="4288.17"/>
    <n v="4155.3599999999997"/>
    <n v="4433.8500000000004"/>
    <n v="4335.8100000000004"/>
    <n v="0"/>
    <n v="0"/>
    <n v="0"/>
    <n v="0"/>
    <n v="4020.38"/>
    <n v="3812.44"/>
    <n v="3470.45"/>
    <n v="3677.24"/>
    <n v="4288.17"/>
    <n v="4155.3599999999997"/>
    <n v="4433.8500000000004"/>
    <n v="3202.2"/>
    <n v="0"/>
    <n v="0"/>
    <n v="0"/>
    <x v="0"/>
    <x v="0"/>
    <s v="2.1. 1. RETRIBUCIONES Y COMPLEMENTOS EN EFECTIVO"/>
    <x v="7"/>
    <n v="67012.25"/>
    <n v="8142.75"/>
    <m/>
    <m/>
    <n v="8142.7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61692"/>
    <n v="0"/>
    <n v="61692"/>
    <n v="61692"/>
    <n v="61692"/>
    <n v="0"/>
    <n v="6024.58"/>
    <n v="5114.59"/>
    <n v="5670.87"/>
    <n v="4822.0200000000004"/>
    <n v="6005.6"/>
    <n v="5138.8100000000004"/>
    <n v="5748.41"/>
    <n v="4977.1000000000004"/>
    <n v="0"/>
    <n v="0"/>
    <n v="0"/>
    <n v="0"/>
    <n v="6024.58"/>
    <n v="5114.59"/>
    <n v="5670.87"/>
    <n v="4822.0200000000004"/>
    <n v="6005.6"/>
    <n v="5138.8100000000004"/>
    <n v="5748.41"/>
    <n v="4977.1000000000004"/>
    <n v="4762.38"/>
    <n v="4684"/>
    <n v="13148"/>
    <n v="0"/>
    <n v="6024.58"/>
    <n v="5114.59"/>
    <n v="5670.87"/>
    <n v="4822.0200000000004"/>
    <n v="6005.6"/>
    <n v="5138.8100000000004"/>
    <n v="5748.41"/>
    <n v="4977.1000000000004"/>
    <n v="0"/>
    <n v="0"/>
    <n v="0"/>
    <n v="0"/>
    <n v="6024.58"/>
    <n v="5114.59"/>
    <n v="5670.87"/>
    <n v="4822.0200000000004"/>
    <n v="6005.6"/>
    <n v="5138.8100000000004"/>
    <n v="5748.41"/>
    <n v="4454.3599999999997"/>
    <n v="0"/>
    <n v="0"/>
    <n v="0"/>
    <x v="0"/>
    <x v="0"/>
    <s v="2.1. 1. RETRIBUCIONES Y COMPLEMENTOS EN EFECTIVO"/>
    <x v="7"/>
    <n v="66096.36"/>
    <n v="-4404.3600000000006"/>
    <m/>
    <m/>
    <n v="-4404.360000000000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1. GUARDIAS HOSPITALARIAS"/>
    <s v="0 . RECURSOS ORDINARIOS"/>
    <n v="15895"/>
    <n v="0"/>
    <n v="15895"/>
    <n v="15895"/>
    <n v="15895"/>
    <n v="0"/>
    <n v="1478.89"/>
    <n v="1131.52"/>
    <n v="802"/>
    <n v="1316.6"/>
    <n v="1370.22"/>
    <n v="1462.76"/>
    <n v="1478.89"/>
    <n v="1478.89"/>
    <n v="0"/>
    <n v="0"/>
    <n v="0"/>
    <n v="0"/>
    <n v="1478.89"/>
    <n v="1131.52"/>
    <n v="802"/>
    <n v="1316.6"/>
    <n v="1370.22"/>
    <n v="1462.76"/>
    <n v="1478.89"/>
    <n v="1478.89"/>
    <n v="722.45"/>
    <n v="1501.67"/>
    <n v="3662"/>
    <n v="0"/>
    <n v="1478.89"/>
    <n v="1131.52"/>
    <n v="802"/>
    <n v="1316.6"/>
    <n v="1370.22"/>
    <n v="1462.76"/>
    <n v="1478.89"/>
    <n v="1478.89"/>
    <n v="0"/>
    <n v="0"/>
    <n v="0"/>
    <n v="0"/>
    <n v="1478.89"/>
    <n v="1131.52"/>
    <n v="802"/>
    <n v="1316.6"/>
    <n v="1370.22"/>
    <n v="1462.76"/>
    <n v="1478.89"/>
    <n v="1417.25"/>
    <n v="0"/>
    <n v="0"/>
    <n v="0"/>
    <x v="0"/>
    <x v="0"/>
    <s v="2.1. 1. RETRIBUCIONES Y COMPLEMENTOS EN EFECTIVO"/>
    <x v="7"/>
    <n v="16405.89"/>
    <n v="-510.88999999999942"/>
    <m/>
    <m/>
    <n v="-510.8899999999994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10800"/>
    <n v="0"/>
    <n v="10800"/>
    <n v="3600"/>
    <n v="3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765"/>
    <n v="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8"/>
    <n v="7665"/>
    <n v="3135"/>
    <m/>
    <m/>
    <n v="313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5400"/>
    <n v="0"/>
    <n v="5400"/>
    <n v="504"/>
    <n v="5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8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8"/>
    <n v="4896"/>
    <n v="504"/>
    <m/>
    <m/>
    <n v="50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5400"/>
    <n v="0"/>
    <n v="5400"/>
    <n v="5400"/>
    <n v="540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50"/>
    <n v="450"/>
    <n v="450"/>
    <n v="1005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48.16"/>
    <n v="0"/>
    <n v="0"/>
    <n v="0"/>
    <x v="0"/>
    <x v="0"/>
    <s v="2.1. 1. RETRIBUCIONES Y COMPLEMENTOS EN EFECTIVO"/>
    <x v="8"/>
    <n v="15000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10800"/>
    <n v="0"/>
    <n v="10800"/>
    <n v="10800"/>
    <n v="10800"/>
    <n v="900"/>
    <n v="900"/>
    <n v="900"/>
    <n v="900"/>
    <n v="900"/>
    <n v="900"/>
    <n v="900"/>
    <n v="900"/>
    <n v="900"/>
    <n v="0"/>
    <n v="0"/>
    <n v="0"/>
    <n v="900"/>
    <n v="900"/>
    <n v="900"/>
    <n v="900"/>
    <n v="900"/>
    <n v="900"/>
    <n v="900"/>
    <n v="900"/>
    <n v="900"/>
    <n v="900"/>
    <n v="900"/>
    <n v="10500"/>
    <n v="900"/>
    <n v="900"/>
    <n v="900"/>
    <n v="900"/>
    <n v="900"/>
    <n v="900"/>
    <n v="900"/>
    <n v="900"/>
    <n v="900"/>
    <n v="0"/>
    <n v="0"/>
    <n v="0"/>
    <n v="900"/>
    <n v="900"/>
    <n v="900"/>
    <n v="900"/>
    <n v="900"/>
    <n v="900"/>
    <n v="900"/>
    <n v="900"/>
    <n v="895.86"/>
    <n v="0"/>
    <n v="0"/>
    <n v="0"/>
    <x v="0"/>
    <x v="0"/>
    <s v="2.1. 1. RETRIBUCIONES Y COMPLEMENTOS EN EFECTIVO"/>
    <x v="8"/>
    <n v="20400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21600"/>
    <n v="0"/>
    <n v="21600"/>
    <n v="21600"/>
    <n v="21600"/>
    <n v="1800"/>
    <n v="1800"/>
    <n v="1800"/>
    <n v="1800"/>
    <n v="1800"/>
    <n v="1800"/>
    <n v="1800"/>
    <n v="1800"/>
    <n v="1260"/>
    <n v="0"/>
    <n v="0"/>
    <n v="0"/>
    <n v="1800"/>
    <n v="1800"/>
    <n v="1800"/>
    <n v="1800"/>
    <n v="1800"/>
    <n v="1800"/>
    <n v="1800"/>
    <n v="1800"/>
    <n v="1260"/>
    <n v="1800"/>
    <n v="1800"/>
    <n v="21000"/>
    <n v="1800"/>
    <n v="1800"/>
    <n v="1800"/>
    <n v="1800"/>
    <n v="1800"/>
    <n v="1800"/>
    <n v="1800"/>
    <n v="1800"/>
    <n v="1260"/>
    <n v="0"/>
    <n v="0"/>
    <n v="0"/>
    <n v="1800"/>
    <n v="1800"/>
    <n v="1800"/>
    <n v="1800"/>
    <n v="1800"/>
    <n v="1800"/>
    <n v="1800"/>
    <n v="1800"/>
    <n v="1248.4000000000001"/>
    <n v="0"/>
    <n v="0"/>
    <n v="0"/>
    <x v="0"/>
    <x v="0"/>
    <s v="2.1. 1. RETRIBUCIONES Y COMPLEMENTOS EN EFECTIVO"/>
    <x v="8"/>
    <n v="40260"/>
    <n v="-18660"/>
    <m/>
    <m/>
    <n v="-1866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5400"/>
    <n v="0"/>
    <n v="5400"/>
    <n v="5400"/>
    <n v="540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46.48"/>
    <n v="0"/>
    <n v="0"/>
    <n v="0"/>
    <x v="0"/>
    <x v="0"/>
    <s v="2.1. 1. RETRIBUCIONES Y COMPLEMENTOS EN EFECTIVO"/>
    <x v="8"/>
    <n v="54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5400"/>
    <n v="0"/>
    <n v="5400"/>
    <n v="5400"/>
    <n v="540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47.04"/>
    <n v="0"/>
    <n v="0"/>
    <n v="0"/>
    <x v="0"/>
    <x v="0"/>
    <s v="2.1. 1. RETRIBUCIONES Y COMPLEMENTOS EN EFECTIVO"/>
    <x v="8"/>
    <n v="54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5400"/>
    <n v="0"/>
    <n v="5400"/>
    <n v="5400"/>
    <n v="540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50"/>
    <n v="450"/>
    <n v="450"/>
    <n v="10050"/>
    <n v="450"/>
    <n v="450"/>
    <n v="450"/>
    <n v="450"/>
    <n v="450"/>
    <n v="450"/>
    <n v="450"/>
    <n v="450"/>
    <n v="450"/>
    <n v="0"/>
    <n v="0"/>
    <n v="0"/>
    <n v="450"/>
    <n v="450"/>
    <n v="450"/>
    <n v="450"/>
    <n v="450"/>
    <n v="450"/>
    <n v="450"/>
    <n v="450"/>
    <n v="446.47"/>
    <n v="0"/>
    <n v="0"/>
    <n v="0"/>
    <x v="0"/>
    <x v="0"/>
    <s v="2.1. 1. RETRIBUCIONES Y COMPLEMENTOS EN EFECTIVO"/>
    <x v="8"/>
    <n v="15000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10800"/>
    <n v="0"/>
    <n v="10800"/>
    <n v="10800"/>
    <n v="10800"/>
    <n v="900"/>
    <n v="0"/>
    <n v="900"/>
    <n v="900"/>
    <n v="1800"/>
    <n v="900"/>
    <n v="900"/>
    <n v="900"/>
    <n v="900"/>
    <n v="0"/>
    <n v="0"/>
    <n v="0"/>
    <n v="900"/>
    <n v="0"/>
    <n v="900"/>
    <n v="900"/>
    <n v="1800"/>
    <n v="900"/>
    <n v="900"/>
    <n v="900"/>
    <n v="900"/>
    <n v="900"/>
    <n v="900"/>
    <n v="10500"/>
    <n v="900"/>
    <n v="0"/>
    <n v="900"/>
    <n v="900"/>
    <n v="1800"/>
    <n v="900"/>
    <n v="900"/>
    <n v="900"/>
    <n v="900"/>
    <n v="0"/>
    <n v="0"/>
    <n v="0"/>
    <n v="900"/>
    <n v="0"/>
    <n v="900"/>
    <n v="900"/>
    <n v="1800"/>
    <n v="900"/>
    <n v="900"/>
    <n v="900"/>
    <n v="900"/>
    <n v="0"/>
    <n v="0"/>
    <n v="0"/>
    <x v="0"/>
    <x v="0"/>
    <s v="2.1. 1. RETRIBUCIONES Y COMPLEMENTOS EN EFECTIVO"/>
    <x v="8"/>
    <n v="20400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118800"/>
    <n v="0"/>
    <n v="118800"/>
    <n v="106897"/>
    <n v="106897"/>
    <n v="8550"/>
    <n v="8550"/>
    <n v="8550"/>
    <n v="8550"/>
    <n v="8550"/>
    <n v="8550"/>
    <n v="8346.77"/>
    <n v="7650"/>
    <n v="8550"/>
    <n v="0"/>
    <n v="0"/>
    <n v="0"/>
    <n v="8550"/>
    <n v="8550"/>
    <n v="8550"/>
    <n v="8550"/>
    <n v="8550"/>
    <n v="8550"/>
    <n v="8346.77"/>
    <n v="7650"/>
    <n v="8550"/>
    <n v="8550"/>
    <n v="20453"/>
    <n v="67500"/>
    <n v="8550"/>
    <n v="8550"/>
    <n v="8550"/>
    <n v="8550"/>
    <n v="8550"/>
    <n v="8550"/>
    <n v="8346.77"/>
    <n v="7650"/>
    <n v="8550"/>
    <n v="0"/>
    <n v="0"/>
    <n v="0"/>
    <n v="8550"/>
    <n v="8550"/>
    <n v="8550"/>
    <n v="8550"/>
    <n v="8550"/>
    <n v="8550"/>
    <n v="8346.77"/>
    <n v="7650"/>
    <n v="8502.6299999999992"/>
    <n v="0"/>
    <n v="0"/>
    <n v="0"/>
    <x v="0"/>
    <x v="0"/>
    <s v="2.1. 1. RETRIBUCIONES Y COMPLEMENTOS EN EFECTIVO"/>
    <x v="8"/>
    <n v="172349.77000000002"/>
    <n v="-53549.770000000019"/>
    <m/>
    <m/>
    <n v="-53549.77000000001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3. BONIFICACIONES O ENTREGAS ECONOMICAS AL PUESTO DE PROFESIONALES DE LA SALUD"/>
    <s v="0 . RECURSOS ORDINARIOS"/>
    <n v="21600"/>
    <n v="0"/>
    <n v="21600"/>
    <n v="21300"/>
    <n v="21300"/>
    <n v="1800"/>
    <n v="1800"/>
    <n v="1800"/>
    <n v="1440"/>
    <n v="1800"/>
    <n v="1800"/>
    <n v="1741.94"/>
    <n v="1800"/>
    <n v="900"/>
    <n v="0"/>
    <n v="0"/>
    <n v="0"/>
    <n v="1800"/>
    <n v="1800"/>
    <n v="1800"/>
    <n v="1440"/>
    <n v="1800"/>
    <n v="1800"/>
    <n v="1741.94"/>
    <n v="1800"/>
    <n v="900"/>
    <n v="1800"/>
    <n v="1800"/>
    <n v="1800"/>
    <n v="1800"/>
    <n v="1800"/>
    <n v="1800"/>
    <n v="1440"/>
    <n v="1800"/>
    <n v="1800"/>
    <n v="1741.94"/>
    <n v="1800"/>
    <n v="900"/>
    <n v="0"/>
    <n v="0"/>
    <n v="0"/>
    <n v="1800"/>
    <n v="1800"/>
    <n v="1800"/>
    <n v="1440"/>
    <n v="1800"/>
    <n v="1800"/>
    <n v="1741.94"/>
    <n v="1800"/>
    <n v="896.01"/>
    <n v="0"/>
    <n v="0"/>
    <n v="0"/>
    <x v="0"/>
    <x v="0"/>
    <s v="2.1. 1. RETRIBUCIONES Y COMPLEMENTOS EN EFECTIVO"/>
    <x v="8"/>
    <n v="20281.940000000002"/>
    <n v="1318.0599999999977"/>
    <m/>
    <m/>
    <n v="1318.059999999997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3792"/>
    <n v="0"/>
    <n v="3792"/>
    <n v="3792"/>
    <n v="3792"/>
    <n v="316"/>
    <n v="316"/>
    <n v="316"/>
    <n v="316"/>
    <n v="316"/>
    <n v="316"/>
    <n v="316"/>
    <n v="316"/>
    <n v="316"/>
    <n v="0"/>
    <n v="0"/>
    <n v="0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0"/>
    <n v="0"/>
    <n v="0"/>
    <n v="316"/>
    <n v="316"/>
    <n v="316"/>
    <n v="316"/>
    <n v="316"/>
    <n v="316"/>
    <n v="316"/>
    <n v="316"/>
    <n v="282.67"/>
    <n v="0"/>
    <n v="0"/>
    <n v="0"/>
    <x v="0"/>
    <x v="0"/>
    <s v="2.1. 1. RETRIBUCIONES Y COMPLEMENTOS EN EFECTIVO"/>
    <x v="9"/>
    <n v="379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1896"/>
    <n v="0"/>
    <n v="1896"/>
    <n v="1896"/>
    <n v="1896"/>
    <n v="158"/>
    <n v="158"/>
    <n v="158"/>
    <n v="158"/>
    <n v="158"/>
    <n v="158"/>
    <n v="158"/>
    <n v="158"/>
    <n v="158"/>
    <n v="0"/>
    <n v="0"/>
    <n v="0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0"/>
    <n v="0"/>
    <n v="0"/>
    <n v="158"/>
    <n v="158"/>
    <n v="158"/>
    <n v="158"/>
    <n v="158"/>
    <n v="158"/>
    <n v="158"/>
    <n v="158"/>
    <n v="157.41999999999999"/>
    <n v="0"/>
    <n v="0"/>
    <n v="0"/>
    <x v="0"/>
    <x v="0"/>
    <s v="2.1. 1. RETRIBUCIONES Y COMPLEMENTOS EN EFECTIVO"/>
    <x v="9"/>
    <n v="189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5688"/>
    <n v="0"/>
    <n v="5688"/>
    <n v="5688"/>
    <n v="5688"/>
    <n v="474"/>
    <n v="468.36"/>
    <n v="474"/>
    <n v="474"/>
    <n v="474"/>
    <n v="474"/>
    <n v="474"/>
    <n v="474"/>
    <n v="474"/>
    <n v="0"/>
    <n v="0"/>
    <n v="0"/>
    <n v="474"/>
    <n v="468.36"/>
    <n v="474"/>
    <n v="474"/>
    <n v="474"/>
    <n v="474"/>
    <n v="474"/>
    <n v="474"/>
    <n v="474"/>
    <n v="474"/>
    <n v="474"/>
    <n v="474"/>
    <n v="474"/>
    <n v="468.36"/>
    <n v="474"/>
    <n v="474"/>
    <n v="474"/>
    <n v="474"/>
    <n v="474"/>
    <n v="474"/>
    <n v="474"/>
    <n v="0"/>
    <n v="0"/>
    <n v="0"/>
    <n v="474"/>
    <n v="468.36"/>
    <n v="474"/>
    <n v="474"/>
    <n v="474"/>
    <n v="474"/>
    <n v="474"/>
    <n v="474"/>
    <n v="412.64"/>
    <n v="0"/>
    <n v="0"/>
    <n v="0"/>
    <x v="0"/>
    <x v="0"/>
    <s v="2.1. 1. RETRIBUCIONES Y COMPLEMENTOS EN EFECTIVO"/>
    <x v="9"/>
    <n v="5682.3600000000006"/>
    <n v="5.6399999999994179"/>
    <m/>
    <m/>
    <n v="5.639999999999417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3792"/>
    <n v="0"/>
    <n v="3792"/>
    <n v="3792"/>
    <n v="3792"/>
    <n v="316"/>
    <n v="316"/>
    <n v="316"/>
    <n v="316"/>
    <n v="316"/>
    <n v="316"/>
    <n v="316"/>
    <n v="316"/>
    <n v="316"/>
    <n v="0"/>
    <n v="0"/>
    <n v="0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316"/>
    <n v="0"/>
    <n v="0"/>
    <n v="0"/>
    <n v="316"/>
    <n v="316"/>
    <n v="316"/>
    <n v="316"/>
    <n v="316"/>
    <n v="316"/>
    <n v="316"/>
    <n v="316"/>
    <n v="314.83999999999997"/>
    <n v="0"/>
    <n v="0"/>
    <n v="0"/>
    <x v="0"/>
    <x v="0"/>
    <s v="2.1. 1. RETRIBUCIONES Y COMPLEMENTOS EN EFECTIVO"/>
    <x v="9"/>
    <n v="379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28440"/>
    <n v="0"/>
    <n v="28440"/>
    <n v="25653"/>
    <n v="25653"/>
    <n v="2212"/>
    <n v="2212"/>
    <n v="2206.9"/>
    <n v="2054"/>
    <n v="1957.17"/>
    <n v="2054"/>
    <n v="2054"/>
    <n v="2054"/>
    <n v="2054"/>
    <n v="0"/>
    <n v="0"/>
    <n v="0"/>
    <n v="2212"/>
    <n v="2212"/>
    <n v="2206.9"/>
    <n v="2054"/>
    <n v="1957.17"/>
    <n v="2054"/>
    <n v="2054"/>
    <n v="2054"/>
    <n v="2054"/>
    <n v="2054"/>
    <n v="4841"/>
    <n v="2212"/>
    <n v="2212"/>
    <n v="2212"/>
    <n v="2206.9"/>
    <n v="2054"/>
    <n v="1957.17"/>
    <n v="2054"/>
    <n v="2054"/>
    <n v="2054"/>
    <n v="2054"/>
    <n v="0"/>
    <n v="0"/>
    <n v="0"/>
    <n v="2212"/>
    <n v="2212"/>
    <n v="2206.9"/>
    <n v="2054"/>
    <n v="1957.17"/>
    <n v="2054"/>
    <n v="2054"/>
    <n v="2054"/>
    <n v="1826.61"/>
    <n v="0"/>
    <n v="0"/>
    <n v="0"/>
    <x v="0"/>
    <x v="0"/>
    <s v="2.1. 1. RETRIBUCIONES Y COMPLEMENTOS EN EFECTIVO"/>
    <x v="9"/>
    <n v="27965.07"/>
    <n v="474.93000000000029"/>
    <m/>
    <m/>
    <n v="474.9300000000002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7584"/>
    <n v="0"/>
    <n v="7584"/>
    <n v="7584"/>
    <n v="7584"/>
    <n v="632"/>
    <n v="632"/>
    <n v="632"/>
    <n v="632"/>
    <n v="632"/>
    <n v="632"/>
    <n v="632"/>
    <n v="632"/>
    <n v="632"/>
    <n v="0"/>
    <n v="0"/>
    <n v="0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632"/>
    <n v="0"/>
    <n v="0"/>
    <n v="0"/>
    <n v="632"/>
    <n v="632"/>
    <n v="632"/>
    <n v="632"/>
    <n v="632"/>
    <n v="632"/>
    <n v="632"/>
    <n v="632"/>
    <n v="489.74"/>
    <n v="0"/>
    <n v="0"/>
    <n v="0"/>
    <x v="0"/>
    <x v="0"/>
    <s v="2.1. 1. RETRIBUCIONES Y COMPLEMENTOS EN EFECTIVO"/>
    <x v="9"/>
    <n v="7584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4. BONIFICACIONES O ENTREGAS  ECONÓMICAS AL PUESTO DE NO PROFESIONALES DE LA SALUD"/>
    <s v="0 . RECURSOS ORDINARIOS"/>
    <n v="1896"/>
    <n v="0"/>
    <n v="1896"/>
    <n v="1896"/>
    <n v="1896"/>
    <n v="158"/>
    <n v="158"/>
    <n v="158"/>
    <n v="158"/>
    <n v="158"/>
    <n v="158"/>
    <n v="158"/>
    <n v="158"/>
    <n v="158"/>
    <n v="0"/>
    <n v="0"/>
    <n v="0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158"/>
    <n v="0"/>
    <n v="0"/>
    <n v="0"/>
    <n v="158"/>
    <n v="158"/>
    <n v="158"/>
    <n v="158"/>
    <n v="158"/>
    <n v="158"/>
    <n v="158"/>
    <n v="158"/>
    <n v="104.88"/>
    <n v="0"/>
    <n v="0"/>
    <n v="0"/>
    <x v="0"/>
    <x v="0"/>
    <s v="2.1. 1. RETRIBUCIONES Y COMPLEMENTOS EN EFECTIVO"/>
    <x v="9"/>
    <n v="189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200"/>
    <n v="0"/>
    <n v="1200"/>
    <n v="900"/>
    <n v="9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300"/>
    <n v="5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0"/>
    <x v="0"/>
    <s v="2.1. 1. RETRIBUCIONES Y COMPLEMENTOS EN EFECTIVO"/>
    <x v="10"/>
    <n v="1100"/>
    <n v="100"/>
    <m/>
    <m/>
    <n v="1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2400"/>
    <n v="0"/>
    <n v="2400"/>
    <n v="2400"/>
    <n v="240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120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x v="0"/>
    <x v="0"/>
    <s v="2.1. 1. RETRIBUCIONES Y COMPLEMENTOS EN EFECTIVO"/>
    <x v="10"/>
    <n v="24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800"/>
    <n v="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0"/>
    <s v="2.1. 1. RETRIBUCIONES Y COMPLEMENTOS EN EFECTIVO"/>
    <x v="10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200"/>
    <n v="0"/>
    <n v="1200"/>
    <n v="1200"/>
    <n v="12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6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0"/>
    <x v="0"/>
    <s v="2.1. 1. RETRIBUCIONES Y COMPLEMENTOS EN EFECTIVO"/>
    <x v="10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200"/>
    <n v="0"/>
    <n v="1200"/>
    <n v="1200"/>
    <n v="12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3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0"/>
    <x v="0"/>
    <s v="2.1. 1. RETRIBUCIONES Y COMPLEMENTOS EN EFECTIVO"/>
    <x v="10"/>
    <n v="60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800"/>
    <n v="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0"/>
    <s v="2.1. 1. RETRIBUCIONES Y COMPLEMENTOS EN EFECTIVO"/>
    <x v="10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200"/>
    <n v="0"/>
    <n v="1200"/>
    <n v="1200"/>
    <n v="12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6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0"/>
    <x v="0"/>
    <s v="2.1. 1. RETRIBUCIONES Y COMPLEMENTOS EN EFECTIVO"/>
    <x v="10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600"/>
    <n v="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10"/>
    <n v="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6600"/>
    <n v="0"/>
    <n v="6600"/>
    <n v="5400"/>
    <n v="540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  <n v="2700"/>
    <n v="0"/>
    <n v="0"/>
    <n v="0"/>
    <n v="0"/>
    <n v="270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  <n v="2700"/>
    <n v="0"/>
    <n v="0"/>
    <n v="0"/>
    <n v="0"/>
    <n v="0"/>
    <x v="0"/>
    <x v="0"/>
    <s v="2.1. 1. RETRIBUCIONES Y COMPLEMENTOS EN EFECTIVO"/>
    <x v="10"/>
    <n v="5400"/>
    <n v="1200"/>
    <m/>
    <m/>
    <n v="12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0"/>
    <n v="60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10"/>
    <n v="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200"/>
    <n v="0"/>
    <n v="1200"/>
    <n v="1200"/>
    <n v="12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6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0"/>
    <x v="0"/>
    <s v="2.1. 1. RETRIBUCIONES Y COMPLEMENTOS EN EFECTIVO"/>
    <x v="10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3000"/>
    <n v="0"/>
    <n v="3000"/>
    <n v="3000"/>
    <n v="3000"/>
    <n v="0"/>
    <n v="0"/>
    <n v="0"/>
    <n v="0"/>
    <n v="0"/>
    <n v="0"/>
    <n v="1500"/>
    <n v="0"/>
    <n v="0"/>
    <n v="0"/>
    <n v="0"/>
    <n v="0"/>
    <n v="0"/>
    <n v="0"/>
    <n v="0"/>
    <n v="0"/>
    <n v="0"/>
    <n v="0"/>
    <n v="1500"/>
    <n v="0"/>
    <n v="0"/>
    <n v="0"/>
    <n v="0"/>
    <n v="1500"/>
    <n v="0"/>
    <n v="0"/>
    <n v="0"/>
    <n v="0"/>
    <n v="0"/>
    <n v="0"/>
    <n v="1500"/>
    <n v="0"/>
    <n v="0"/>
    <n v="0"/>
    <n v="0"/>
    <n v="0"/>
    <n v="0"/>
    <n v="0"/>
    <n v="0"/>
    <n v="0"/>
    <n v="0"/>
    <n v="0"/>
    <n v="1500"/>
    <n v="0"/>
    <n v="0"/>
    <n v="0"/>
    <n v="0"/>
    <n v="0"/>
    <x v="0"/>
    <x v="0"/>
    <s v="2.1. 1. RETRIBUCIONES Y COMPLEMENTOS EN EFECTIVO"/>
    <x v="10"/>
    <n v="30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800"/>
    <n v="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0"/>
    <s v="2.1. 1. RETRIBUCIONES Y COMPLEMENTOS EN EFECTIVO"/>
    <x v="10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5600"/>
    <n v="0"/>
    <n v="15600"/>
    <n v="15000"/>
    <n v="15000"/>
    <n v="0"/>
    <n v="0"/>
    <n v="0"/>
    <n v="0"/>
    <n v="0"/>
    <n v="0"/>
    <n v="7200"/>
    <n v="0"/>
    <n v="0"/>
    <n v="0"/>
    <n v="0"/>
    <n v="0"/>
    <n v="0"/>
    <n v="0"/>
    <n v="0"/>
    <n v="0"/>
    <n v="0"/>
    <n v="0"/>
    <n v="7200"/>
    <n v="0"/>
    <n v="0"/>
    <n v="0"/>
    <n v="600"/>
    <n v="7400"/>
    <n v="0"/>
    <n v="0"/>
    <n v="0"/>
    <n v="0"/>
    <n v="0"/>
    <n v="0"/>
    <n v="7200"/>
    <n v="0"/>
    <n v="0"/>
    <n v="0"/>
    <n v="0"/>
    <n v="0"/>
    <n v="0"/>
    <n v="0"/>
    <n v="0"/>
    <n v="0"/>
    <n v="0"/>
    <n v="0"/>
    <n v="7200"/>
    <n v="0"/>
    <n v="0"/>
    <n v="0"/>
    <n v="0"/>
    <n v="0"/>
    <x v="0"/>
    <x v="0"/>
    <s v="2.1. 1. RETRIBUCIONES Y COMPLEMENTOS EN EFECTIVO"/>
    <x v="10"/>
    <n v="15200"/>
    <n v="400"/>
    <m/>
    <m/>
    <n v="4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6600"/>
    <n v="0"/>
    <n v="6600"/>
    <n v="6600"/>
    <n v="6600"/>
    <n v="0"/>
    <n v="0"/>
    <n v="0"/>
    <n v="0"/>
    <n v="0"/>
    <n v="0"/>
    <n v="3300"/>
    <n v="0"/>
    <n v="0"/>
    <n v="0"/>
    <n v="0"/>
    <n v="0"/>
    <n v="0"/>
    <n v="0"/>
    <n v="0"/>
    <n v="0"/>
    <n v="0"/>
    <n v="0"/>
    <n v="3300"/>
    <n v="0"/>
    <n v="0"/>
    <n v="0"/>
    <n v="0"/>
    <n v="3300"/>
    <n v="0"/>
    <n v="0"/>
    <n v="0"/>
    <n v="0"/>
    <n v="0"/>
    <n v="0"/>
    <n v="3300"/>
    <n v="0"/>
    <n v="0"/>
    <n v="0"/>
    <n v="0"/>
    <n v="0"/>
    <n v="0"/>
    <n v="0"/>
    <n v="0"/>
    <n v="0"/>
    <n v="0"/>
    <n v="0"/>
    <n v="3300"/>
    <n v="0"/>
    <n v="0"/>
    <n v="0"/>
    <n v="0"/>
    <n v="0"/>
    <x v="0"/>
    <x v="0"/>
    <s v="2.1. 1. RETRIBUCIONES Y COMPLEMENTOS EN EFECTIVO"/>
    <x v="10"/>
    <n v="66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2. AGUINALDOS"/>
    <s v="0 . RECURSOS ORDINARIOS"/>
    <n v="1800"/>
    <n v="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0"/>
    <s v="2.1. 1. RETRIBUCIONES Y COMPLEMENTOS EN EFECTIVO"/>
    <x v="10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800"/>
    <n v="0"/>
    <n v="800"/>
    <n v="400"/>
    <n v="40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40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600"/>
    <n v="0"/>
    <n v="1600"/>
    <n v="1600"/>
    <n v="1600"/>
    <n v="1600"/>
    <n v="0"/>
    <n v="0"/>
    <n v="0"/>
    <n v="0"/>
    <n v="0"/>
    <n v="0"/>
    <n v="0"/>
    <n v="0"/>
    <n v="0"/>
    <n v="0"/>
    <n v="0"/>
    <n v="1600"/>
    <n v="0"/>
    <n v="0"/>
    <n v="0"/>
    <n v="0"/>
    <n v="0"/>
    <n v="0"/>
    <n v="0"/>
    <n v="0"/>
    <n v="0"/>
    <n v="0"/>
    <n v="0"/>
    <n v="1600"/>
    <n v="0"/>
    <n v="0"/>
    <n v="0"/>
    <n v="0"/>
    <n v="0"/>
    <n v="0"/>
    <n v="0"/>
    <n v="0"/>
    <n v="0"/>
    <n v="0"/>
    <n v="0"/>
    <n v="16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6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200"/>
    <n v="0"/>
    <n v="1200"/>
    <n v="1200"/>
    <n v="120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800"/>
    <n v="0"/>
    <n v="800"/>
    <n v="800"/>
    <n v="80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800"/>
    <n v="0"/>
    <n v="800"/>
    <n v="400"/>
    <n v="40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400"/>
    <n v="400"/>
    <m/>
    <m/>
    <n v="4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200"/>
    <n v="0"/>
    <n v="1200"/>
    <n v="1200"/>
    <n v="120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800"/>
    <n v="0"/>
    <n v="800"/>
    <n v="800"/>
    <n v="80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400"/>
    <n v="0"/>
    <n v="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0"/>
    <n v="400"/>
    <m/>
    <m/>
    <n v="4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4400"/>
    <n v="0"/>
    <n v="4400"/>
    <n v="3600"/>
    <n v="3600"/>
    <n v="3600"/>
    <n v="0"/>
    <n v="0"/>
    <n v="0"/>
    <n v="0"/>
    <n v="0"/>
    <n v="0"/>
    <n v="0"/>
    <n v="0"/>
    <n v="0"/>
    <n v="0"/>
    <n v="0"/>
    <n v="3600"/>
    <n v="0"/>
    <n v="0"/>
    <n v="0"/>
    <n v="0"/>
    <n v="0"/>
    <n v="0"/>
    <n v="0"/>
    <n v="0"/>
    <n v="0"/>
    <n v="0"/>
    <n v="0"/>
    <n v="3600"/>
    <n v="0"/>
    <n v="0"/>
    <n v="0"/>
    <n v="0"/>
    <n v="0"/>
    <n v="0"/>
    <n v="0"/>
    <n v="0"/>
    <n v="0"/>
    <n v="0"/>
    <n v="0"/>
    <n v="36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3600"/>
    <n v="800"/>
    <m/>
    <m/>
    <n v="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800"/>
    <n v="0"/>
    <n v="800"/>
    <n v="800"/>
    <n v="80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2000"/>
    <n v="0"/>
    <n v="2000"/>
    <n v="2000"/>
    <n v="2000"/>
    <n v="2000"/>
    <n v="0"/>
    <n v="0"/>
    <n v="0"/>
    <n v="0"/>
    <n v="0"/>
    <n v="0"/>
    <n v="0"/>
    <n v="0"/>
    <n v="0"/>
    <n v="0"/>
    <n v="0"/>
    <n v="2000"/>
    <n v="0"/>
    <n v="0"/>
    <n v="0"/>
    <n v="0"/>
    <n v="0"/>
    <n v="0"/>
    <n v="0"/>
    <n v="0"/>
    <n v="0"/>
    <n v="0"/>
    <n v="0"/>
    <n v="2000"/>
    <n v="0"/>
    <n v="0"/>
    <n v="0"/>
    <n v="0"/>
    <n v="0"/>
    <n v="0"/>
    <n v="0"/>
    <n v="0"/>
    <n v="0"/>
    <n v="0"/>
    <n v="0"/>
    <n v="20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20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200"/>
    <n v="0"/>
    <n v="1200"/>
    <n v="1200"/>
    <n v="120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0400"/>
    <n v="0"/>
    <n v="10400"/>
    <n v="9786.66"/>
    <n v="9786.66"/>
    <n v="9786.66"/>
    <n v="0"/>
    <n v="0"/>
    <n v="0"/>
    <n v="0"/>
    <n v="0"/>
    <n v="0"/>
    <n v="0"/>
    <n v="0"/>
    <n v="0"/>
    <n v="0"/>
    <n v="0"/>
    <n v="9786.66"/>
    <n v="0"/>
    <n v="0"/>
    <n v="0"/>
    <n v="0"/>
    <n v="0"/>
    <n v="0"/>
    <n v="0"/>
    <n v="0"/>
    <n v="0"/>
    <n v="613"/>
    <n v="0"/>
    <n v="9786.66"/>
    <n v="0"/>
    <n v="0"/>
    <n v="0"/>
    <n v="0"/>
    <n v="0"/>
    <n v="0"/>
    <n v="0"/>
    <n v="0"/>
    <n v="0"/>
    <n v="0"/>
    <n v="0"/>
    <n v="9786.66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0399.66"/>
    <n v="0.34000000000014552"/>
    <m/>
    <m/>
    <n v="0.3400000000001455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4400"/>
    <n v="0"/>
    <n v="4400"/>
    <n v="4400"/>
    <n v="4400"/>
    <n v="4400"/>
    <n v="0"/>
    <n v="0"/>
    <n v="0"/>
    <n v="0"/>
    <n v="0"/>
    <n v="0"/>
    <n v="0"/>
    <n v="0"/>
    <n v="0"/>
    <n v="0"/>
    <n v="0"/>
    <n v="4400"/>
    <n v="0"/>
    <n v="0"/>
    <n v="0"/>
    <n v="0"/>
    <n v="0"/>
    <n v="0"/>
    <n v="0"/>
    <n v="0"/>
    <n v="0"/>
    <n v="0"/>
    <n v="0"/>
    <n v="4400"/>
    <n v="0"/>
    <n v="0"/>
    <n v="0"/>
    <n v="0"/>
    <n v="0"/>
    <n v="0"/>
    <n v="0"/>
    <n v="0"/>
    <n v="0"/>
    <n v="0"/>
    <n v="0"/>
    <n v="44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44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1. ESCOLARIDAD, AGUINALDOS Y GRATIFICACIONES"/>
    <s v=" 3. BONIFICACION POR ESCOLARIDAD"/>
    <s v="0 . RECURSOS ORDINARIOS"/>
    <n v="1200"/>
    <n v="0"/>
    <n v="1200"/>
    <n v="1200"/>
    <n v="120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n v="1200"/>
    <n v="0"/>
    <n v="0"/>
    <n v="0"/>
    <n v="0"/>
    <n v="0"/>
    <n v="0"/>
    <n v="0"/>
    <n v="0"/>
    <n v="0"/>
    <n v="0"/>
    <n v="0"/>
    <x v="0"/>
    <x v="0"/>
    <s v="2.1. 1. RETRIBUCIONES Y COMPLEMENTOS EN EFECTIVO"/>
    <x v="1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1. RETRIBUCIONES Y COMPLEMENTOS EN EFECTIVO"/>
    <s v=" 9. GASTOS VARIABLES Y OCASIONALES"/>
    <s v=" 3. OTROS GASTOS VARIABLES Y OCASIONALES"/>
    <s v=" 7. BONO POR DESEMPEÑO"/>
    <s v="0 . RECURSOS ORDINARIOS"/>
    <n v="0"/>
    <n v="200867"/>
    <n v="2008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8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1. RETRIBUCIONES Y COMPLEMENTOS EN EFECTIVO"/>
    <x v="12"/>
    <n v="200867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2. OTRAS RETRIBUCIONES"/>
    <s v=" 1. RETRIBUCIONES EN BIENES O SERVICIOS"/>
    <s v=" 1. BIENES"/>
    <s v=" 1. UNIFORME PERSONAL ADMINISTRATIVO"/>
    <s v="0 . RECURSOS ORDINARIOS"/>
    <n v="16205"/>
    <n v="0"/>
    <n v="16205"/>
    <n v="16200"/>
    <n v="16200"/>
    <n v="0"/>
    <n v="0"/>
    <n v="0"/>
    <n v="0"/>
    <n v="0"/>
    <n v="0"/>
    <n v="0"/>
    <n v="16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2. OTRAS RETRIBUCIONES"/>
    <x v="13"/>
    <n v="0"/>
    <n v="16205"/>
    <m/>
    <m/>
    <n v="1620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7448"/>
    <n v="0"/>
    <n v="7448"/>
    <n v="7448"/>
    <n v="7448"/>
    <n v="195.62"/>
    <n v="195.62"/>
    <n v="195.62"/>
    <n v="195.62"/>
    <n v="195.62"/>
    <n v="195.62"/>
    <n v="195.62"/>
    <n v="195.62"/>
    <n v="195.62"/>
    <n v="0"/>
    <n v="0"/>
    <n v="0"/>
    <n v="195.62"/>
    <n v="195.62"/>
    <n v="195.62"/>
    <n v="195.62"/>
    <n v="195.62"/>
    <n v="195.62"/>
    <n v="195.62"/>
    <n v="195.62"/>
    <n v="195.62"/>
    <n v="195.62"/>
    <n v="519.25"/>
    <n v="519.25"/>
    <n v="195.62"/>
    <n v="195.62"/>
    <n v="195.62"/>
    <n v="195.62"/>
    <n v="195.62"/>
    <n v="195.62"/>
    <n v="195.62"/>
    <n v="195.62"/>
    <n v="195.62"/>
    <n v="0"/>
    <n v="0"/>
    <n v="0"/>
    <n v="195.62"/>
    <n v="195.62"/>
    <n v="195.62"/>
    <n v="195.62"/>
    <n v="195.62"/>
    <n v="195.62"/>
    <n v="195.62"/>
    <n v="195.62"/>
    <n v="195.62"/>
    <n v="0"/>
    <n v="0"/>
    <n v="0"/>
    <x v="0"/>
    <x v="0"/>
    <s v="2.1. 3. CONTRIBUCIONES A LA SEGURIDAD SOCIAL"/>
    <x v="14"/>
    <n v="2994.7"/>
    <n v="4453.3"/>
    <m/>
    <m/>
    <n v="4453.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7598"/>
    <n v="3"/>
    <n v="7601"/>
    <n v="7601"/>
    <n v="7601"/>
    <n v="633.20000000000005"/>
    <n v="633.20000000000005"/>
    <n v="633.20000000000005"/>
    <n v="633.29999999999995"/>
    <n v="634"/>
    <n v="633.20000000000005"/>
    <n v="634.02"/>
    <n v="633.20000000000005"/>
    <n v="634"/>
    <n v="0"/>
    <n v="0"/>
    <n v="0"/>
    <n v="633.20000000000005"/>
    <n v="633.20000000000005"/>
    <n v="633.20000000000005"/>
    <n v="633.29999999999995"/>
    <n v="634"/>
    <n v="633.20000000000005"/>
    <n v="634.02"/>
    <n v="633.20000000000005"/>
    <n v="634"/>
    <n v="634"/>
    <n v="634"/>
    <n v="634"/>
    <n v="633.20000000000005"/>
    <n v="633.20000000000005"/>
    <n v="633.20000000000005"/>
    <n v="633.29999999999995"/>
    <n v="634"/>
    <n v="633.20000000000005"/>
    <n v="634.02"/>
    <n v="633.20000000000005"/>
    <n v="634"/>
    <n v="0"/>
    <n v="0"/>
    <n v="0"/>
    <n v="633.20000000000005"/>
    <n v="633.20000000000005"/>
    <n v="633.20000000000005"/>
    <n v="633.29999999999995"/>
    <n v="634"/>
    <n v="633.20000000000005"/>
    <n v="634.02"/>
    <n v="633.20000000000005"/>
    <n v="634"/>
    <n v="0"/>
    <n v="0"/>
    <n v="0"/>
    <x v="0"/>
    <x v="0"/>
    <s v="2.1. 3. CONTRIBUCIONES A LA SEGURIDAD SOCIAL"/>
    <x v="14"/>
    <n v="7603.3200000000006"/>
    <n v="-2.3200000000006185"/>
    <m/>
    <m/>
    <n v="-2.32000000000061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8800"/>
    <n v="188"/>
    <n v="8988"/>
    <n v="8988"/>
    <n v="8988"/>
    <n v="733.35"/>
    <n v="733.35"/>
    <n v="733.35"/>
    <n v="733.35"/>
    <n v="733.39"/>
    <n v="733.35"/>
    <n v="733.35"/>
    <n v="733.35"/>
    <n v="733.35"/>
    <n v="0"/>
    <n v="0"/>
    <n v="0"/>
    <n v="733.35"/>
    <n v="733.35"/>
    <n v="733.35"/>
    <n v="733.35"/>
    <n v="733.39"/>
    <n v="733.35"/>
    <n v="733.35"/>
    <n v="733.35"/>
    <n v="733.35"/>
    <n v="733.36"/>
    <n v="733.36"/>
    <n v="1294.96"/>
    <n v="733.35"/>
    <n v="733.35"/>
    <n v="733.35"/>
    <n v="733.35"/>
    <n v="733.39"/>
    <n v="733.35"/>
    <n v="733.35"/>
    <n v="733.35"/>
    <n v="733.35"/>
    <n v="0"/>
    <n v="0"/>
    <n v="0"/>
    <n v="733.35"/>
    <n v="733.35"/>
    <n v="733.35"/>
    <n v="733.35"/>
    <n v="733.39"/>
    <n v="733.35"/>
    <n v="733.35"/>
    <n v="733.35"/>
    <n v="733.35"/>
    <n v="0"/>
    <n v="0"/>
    <n v="0"/>
    <x v="0"/>
    <x v="0"/>
    <s v="2.1. 3. CONTRIBUCIONES A LA SEGURIDAD SOCIAL"/>
    <x v="14"/>
    <n v="9361.8700000000008"/>
    <n v="-373.8700000000008"/>
    <m/>
    <m/>
    <n v="-373.870000000000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7449"/>
    <n v="187"/>
    <n v="7636"/>
    <n v="7636"/>
    <n v="7636"/>
    <n v="620.67999999999995"/>
    <n v="620.67999999999995"/>
    <n v="620.67999999999995"/>
    <n v="620.67999999999995"/>
    <n v="620.67999999999995"/>
    <n v="620.67999999999995"/>
    <n v="620.67999999999995"/>
    <n v="620.67999999999995"/>
    <n v="620.67999999999995"/>
    <n v="0"/>
    <n v="0"/>
    <n v="0"/>
    <n v="620.67999999999995"/>
    <n v="620.67999999999995"/>
    <n v="620.67999999999995"/>
    <n v="620.67999999999995"/>
    <n v="620.67999999999995"/>
    <n v="620.67999999999995"/>
    <n v="620.67999999999995"/>
    <n v="620.67999999999995"/>
    <n v="620.67999999999995"/>
    <n v="620.69000000000005"/>
    <n v="620.69000000000005"/>
    <n v="1182.29"/>
    <n v="620.67999999999995"/>
    <n v="620.67999999999995"/>
    <n v="620.67999999999995"/>
    <n v="620.67999999999995"/>
    <n v="620.67999999999995"/>
    <n v="620.67999999999995"/>
    <n v="620.67999999999995"/>
    <n v="620.67999999999995"/>
    <n v="620.67999999999995"/>
    <n v="0"/>
    <n v="0"/>
    <n v="0"/>
    <n v="620.67999999999995"/>
    <n v="620.67999999999995"/>
    <n v="620.67999999999995"/>
    <n v="620.67999999999995"/>
    <n v="620.67999999999995"/>
    <n v="620.67999999999995"/>
    <n v="620.67999999999995"/>
    <n v="620.67999999999995"/>
    <n v="620.67999999999995"/>
    <n v="0"/>
    <n v="0"/>
    <n v="0"/>
    <x v="0"/>
    <x v="0"/>
    <s v="2.1. 3. CONTRIBUCIONES A LA SEGURIDAD SOCIAL"/>
    <x v="14"/>
    <n v="8009.79"/>
    <n v="-373.78999999999996"/>
    <m/>
    <m/>
    <n v="-373.7899999999999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8984"/>
    <n v="375"/>
    <n v="9359"/>
    <n v="9359"/>
    <n v="9359"/>
    <n v="748.68"/>
    <n v="748.68"/>
    <n v="748.68"/>
    <n v="748.68"/>
    <n v="748.68"/>
    <n v="748.68"/>
    <n v="748.68"/>
    <n v="748.68"/>
    <n v="554.55999999999995"/>
    <n v="0"/>
    <n v="0"/>
    <n v="0"/>
    <n v="748.68"/>
    <n v="748.68"/>
    <n v="748.68"/>
    <n v="748.68"/>
    <n v="748.68"/>
    <n v="748.68"/>
    <n v="748.68"/>
    <n v="748.68"/>
    <n v="554.55999999999995"/>
    <n v="748.68"/>
    <n v="748.68"/>
    <n v="1871.88"/>
    <n v="748.68"/>
    <n v="748.68"/>
    <n v="748.68"/>
    <n v="748.68"/>
    <n v="748.68"/>
    <n v="748.68"/>
    <n v="748.68"/>
    <n v="748.68"/>
    <n v="554.55999999999995"/>
    <n v="0"/>
    <n v="0"/>
    <n v="0"/>
    <n v="748.68"/>
    <n v="748.68"/>
    <n v="748.68"/>
    <n v="748.68"/>
    <n v="748.68"/>
    <n v="748.68"/>
    <n v="748.68"/>
    <n v="748.68"/>
    <n v="554.55999999999995"/>
    <n v="0"/>
    <n v="0"/>
    <n v="0"/>
    <x v="0"/>
    <x v="0"/>
    <s v="2.1. 3. CONTRIBUCIONES A LA SEGURIDAD SOCIAL"/>
    <x v="14"/>
    <n v="9913.2400000000016"/>
    <n v="-554.2400000000016"/>
    <m/>
    <m/>
    <n v="-554.240000000001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7043"/>
    <n v="187"/>
    <n v="7230"/>
    <n v="7230"/>
    <n v="7230"/>
    <n v="586.86"/>
    <n v="586.86"/>
    <n v="586.86"/>
    <n v="586.86"/>
    <n v="586.86"/>
    <n v="586.86"/>
    <n v="586.86"/>
    <n v="586.86"/>
    <n v="586.86"/>
    <n v="0"/>
    <n v="0"/>
    <n v="0"/>
    <n v="586.86"/>
    <n v="586.86"/>
    <n v="586.86"/>
    <n v="586.86"/>
    <n v="586.86"/>
    <n v="586.86"/>
    <n v="586.86"/>
    <n v="586.86"/>
    <n v="586.86"/>
    <n v="586.87"/>
    <n v="586.87"/>
    <n v="1148.47"/>
    <n v="586.86"/>
    <n v="586.86"/>
    <n v="586.86"/>
    <n v="586.86"/>
    <n v="586.86"/>
    <n v="586.86"/>
    <n v="586.86"/>
    <n v="586.86"/>
    <n v="586.86"/>
    <n v="0"/>
    <n v="0"/>
    <n v="0"/>
    <n v="586.86"/>
    <n v="586.86"/>
    <n v="586.86"/>
    <n v="586.86"/>
    <n v="586.86"/>
    <n v="586.86"/>
    <n v="586.86"/>
    <n v="586.86"/>
    <n v="586.86"/>
    <n v="0"/>
    <n v="0"/>
    <n v="0"/>
    <x v="0"/>
    <x v="0"/>
    <s v="2.1. 3. CONTRIBUCIONES A LA SEGURIDAD SOCIAL"/>
    <x v="14"/>
    <n v="7603.95"/>
    <n v="-373.94999999999982"/>
    <m/>
    <m/>
    <n v="-373.9499999999998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5486"/>
    <n v="5"/>
    <n v="5491"/>
    <n v="5491"/>
    <n v="5491"/>
    <n v="457.17"/>
    <n v="457.17"/>
    <n v="457.17"/>
    <n v="457.97"/>
    <n v="457.17"/>
    <n v="457.17"/>
    <n v="457.28"/>
    <n v="457.17"/>
    <n v="457.17"/>
    <n v="0"/>
    <n v="0"/>
    <n v="0"/>
    <n v="457.17"/>
    <n v="457.17"/>
    <n v="457.17"/>
    <n v="457.97"/>
    <n v="457.17"/>
    <n v="457.17"/>
    <n v="457.28"/>
    <n v="457.17"/>
    <n v="457.17"/>
    <n v="457.18"/>
    <n v="457.18"/>
    <n v="457.18"/>
    <n v="457.17"/>
    <n v="457.17"/>
    <n v="457.17"/>
    <n v="457.97"/>
    <n v="457.17"/>
    <n v="457.17"/>
    <n v="457.28"/>
    <n v="457.17"/>
    <n v="457.17"/>
    <n v="0"/>
    <n v="0"/>
    <n v="0"/>
    <n v="457.17"/>
    <n v="457.17"/>
    <n v="457.17"/>
    <n v="457.97"/>
    <n v="457.17"/>
    <n v="457.17"/>
    <n v="457.28"/>
    <n v="457.17"/>
    <n v="457.17"/>
    <n v="0"/>
    <n v="0"/>
    <n v="0"/>
    <x v="0"/>
    <x v="0"/>
    <s v="2.1. 3. CONTRIBUCIONES A LA SEGURIDAD SOCIAL"/>
    <x v="14"/>
    <n v="5486.9800000000014"/>
    <n v="4.0199999999986176"/>
    <m/>
    <m/>
    <n v="4.019999999998617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1004"/>
    <n v="-100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3. CONTRIBUCIONES A LA SEGURIDAD SOCIAL"/>
    <x v="14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11048"/>
    <n v="-1500"/>
    <n v="9548"/>
    <n v="9548"/>
    <n v="9548"/>
    <n v="753.3"/>
    <n v="753.3"/>
    <n v="753.3"/>
    <n v="753.3"/>
    <n v="753.3"/>
    <n v="753.3"/>
    <n v="753.36"/>
    <n v="753.3"/>
    <n v="753.3"/>
    <n v="0"/>
    <n v="0"/>
    <n v="0"/>
    <n v="753.3"/>
    <n v="753.3"/>
    <n v="753.3"/>
    <n v="753.3"/>
    <n v="753.3"/>
    <n v="753.3"/>
    <n v="753.36"/>
    <n v="753.3"/>
    <n v="753.3"/>
    <n v="753.36"/>
    <n v="753.36"/>
    <n v="753.36"/>
    <n v="753.3"/>
    <n v="753.3"/>
    <n v="753.3"/>
    <n v="753.3"/>
    <n v="753.3"/>
    <n v="753.3"/>
    <n v="753.36"/>
    <n v="753.3"/>
    <n v="753.3"/>
    <n v="0"/>
    <n v="0"/>
    <n v="0"/>
    <n v="753.3"/>
    <n v="753.3"/>
    <n v="753.3"/>
    <n v="753.3"/>
    <n v="753.3"/>
    <n v="753.3"/>
    <n v="753.36"/>
    <n v="753.3"/>
    <n v="753.3"/>
    <n v="0"/>
    <n v="0"/>
    <n v="0"/>
    <x v="0"/>
    <x v="0"/>
    <s v="2.1. 3. CONTRIBUCIONES A LA SEGURIDAD SOCIAL"/>
    <x v="14"/>
    <n v="9039.84"/>
    <n v="508.15999999999985"/>
    <m/>
    <m/>
    <n v="508.159999999999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0"/>
    <n v="2308"/>
    <n v="23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3. CONTRIBUCIONES A LA SEGURIDAD SOCIAL"/>
    <x v="14"/>
    <n v="0"/>
    <n v="2308"/>
    <m/>
    <m/>
    <n v="230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4591"/>
    <n v="0"/>
    <n v="4591"/>
    <n v="4591"/>
    <n v="4591"/>
    <n v="382.53"/>
    <n v="382.53"/>
    <n v="382.53"/>
    <n v="382.53"/>
    <n v="382.53"/>
    <n v="382.53"/>
    <n v="382.53"/>
    <n v="382.53"/>
    <n v="382.53"/>
    <n v="0"/>
    <n v="0"/>
    <n v="0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382.53"/>
    <n v="0"/>
    <n v="0"/>
    <n v="0"/>
    <n v="382.53"/>
    <n v="382.53"/>
    <n v="382.53"/>
    <n v="382.53"/>
    <n v="382.53"/>
    <n v="382.53"/>
    <n v="382.53"/>
    <n v="382.53"/>
    <n v="382.53"/>
    <n v="0"/>
    <n v="0"/>
    <n v="0"/>
    <x v="0"/>
    <x v="0"/>
    <s v="2.1. 3. CONTRIBUCIONES A LA SEGURIDAD SOCIAL"/>
    <x v="14"/>
    <n v="4590.3599999999988"/>
    <n v="0.64000000000123691"/>
    <m/>
    <m/>
    <n v="0.6400000000012369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9822"/>
    <n v="184"/>
    <n v="10006"/>
    <n v="10006"/>
    <n v="10006"/>
    <n v="818.53"/>
    <n v="814.26"/>
    <n v="818.53"/>
    <n v="818.53"/>
    <n v="818.53"/>
    <n v="818.53"/>
    <n v="818.53"/>
    <n v="818.53"/>
    <n v="818.53"/>
    <n v="0"/>
    <n v="0"/>
    <n v="0"/>
    <n v="818.53"/>
    <n v="814.26"/>
    <n v="818.53"/>
    <n v="818.53"/>
    <n v="818.53"/>
    <n v="818.53"/>
    <n v="818.53"/>
    <n v="818.53"/>
    <n v="818.53"/>
    <n v="818.53"/>
    <n v="818.53"/>
    <n v="1380.13"/>
    <n v="818.53"/>
    <n v="814.26"/>
    <n v="818.53"/>
    <n v="818.53"/>
    <n v="818.53"/>
    <n v="818.53"/>
    <n v="818.53"/>
    <n v="818.53"/>
    <n v="818.53"/>
    <n v="0"/>
    <n v="0"/>
    <n v="0"/>
    <n v="818.53"/>
    <n v="814.26"/>
    <n v="818.53"/>
    <n v="818.53"/>
    <n v="818.53"/>
    <n v="818.53"/>
    <n v="818.53"/>
    <n v="818.53"/>
    <n v="818.53"/>
    <n v="0"/>
    <n v="0"/>
    <n v="0"/>
    <x v="0"/>
    <x v="0"/>
    <s v="2.1. 3. CONTRIBUCIONES A LA SEGURIDAD SOCIAL"/>
    <x v="14"/>
    <n v="10379.689999999999"/>
    <n v="-373.68999999999869"/>
    <m/>
    <m/>
    <n v="-373.6899999999986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6828"/>
    <n v="200"/>
    <n v="7028"/>
    <n v="7028"/>
    <n v="7028"/>
    <n v="569.87"/>
    <n v="569.14"/>
    <n v="569.77"/>
    <n v="569.03"/>
    <n v="569.03"/>
    <n v="515.1"/>
    <n v="527.27"/>
    <n v="527.27"/>
    <n v="525.88"/>
    <n v="0"/>
    <n v="0"/>
    <n v="0"/>
    <n v="569.87"/>
    <n v="569.14"/>
    <n v="569.77"/>
    <n v="569.03"/>
    <n v="569.03"/>
    <n v="515.1"/>
    <n v="527.27"/>
    <n v="527.27"/>
    <n v="525.88"/>
    <n v="569.03"/>
    <n v="569.03"/>
    <n v="1130.6300000000001"/>
    <n v="569.87"/>
    <n v="569.14"/>
    <n v="569.77"/>
    <n v="569.03"/>
    <n v="569.03"/>
    <n v="515.1"/>
    <n v="527.27"/>
    <n v="527.27"/>
    <n v="525.88"/>
    <n v="0"/>
    <n v="0"/>
    <n v="0"/>
    <n v="569.87"/>
    <n v="569.14"/>
    <n v="569.77"/>
    <n v="569.03"/>
    <n v="569.03"/>
    <n v="515.1"/>
    <n v="527.27"/>
    <n v="527.27"/>
    <n v="525.88"/>
    <n v="0"/>
    <n v="0"/>
    <n v="0"/>
    <x v="0"/>
    <x v="0"/>
    <s v="2.1. 3. CONTRIBUCIONES A LA SEGURIDAD SOCIAL"/>
    <x v="14"/>
    <n v="7211.0499999999993"/>
    <n v="-183.04999999999927"/>
    <m/>
    <m/>
    <n v="-183.0499999999992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66840"/>
    <n v="-1389"/>
    <n v="65451"/>
    <n v="65451"/>
    <n v="65451"/>
    <n v="5246.33"/>
    <n v="5246.33"/>
    <n v="5242.43"/>
    <n v="5105.72"/>
    <n v="4979.33"/>
    <n v="5004.8999999999996"/>
    <n v="4891.4399999999996"/>
    <n v="4767.1400000000003"/>
    <n v="5125.88"/>
    <n v="0"/>
    <n v="0"/>
    <n v="0"/>
    <n v="5246.33"/>
    <n v="5246.33"/>
    <n v="5242.43"/>
    <n v="5105.72"/>
    <n v="4979.33"/>
    <n v="5004.8999999999996"/>
    <n v="4891.4399999999996"/>
    <n v="4767.1400000000003"/>
    <n v="5125.88"/>
    <n v="5209.59"/>
    <n v="5209.59"/>
    <n v="9022.2099999999991"/>
    <n v="5246.33"/>
    <n v="5246.33"/>
    <n v="5242.43"/>
    <n v="5105.72"/>
    <n v="4979.33"/>
    <n v="5004.8999999999996"/>
    <n v="4891.4399999999996"/>
    <n v="4767.1400000000003"/>
    <n v="5125.88"/>
    <n v="0"/>
    <n v="0"/>
    <n v="0"/>
    <n v="5246.33"/>
    <n v="5246.33"/>
    <n v="5242.43"/>
    <n v="5105.72"/>
    <n v="4979.33"/>
    <n v="5004.8999999999996"/>
    <n v="4891.4399999999996"/>
    <n v="4767.1400000000003"/>
    <n v="5125.88"/>
    <n v="0"/>
    <n v="0"/>
    <n v="0"/>
    <x v="0"/>
    <x v="0"/>
    <s v="2.1. 3. CONTRIBUCIONES A LA SEGURIDAD SOCIAL"/>
    <x v="14"/>
    <n v="65050.889999999992"/>
    <n v="400.11000000000786"/>
    <m/>
    <m/>
    <n v="400.1100000000078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25340"/>
    <n v="-1200"/>
    <n v="24140"/>
    <n v="24140"/>
    <n v="24140"/>
    <n v="2111.66"/>
    <n v="2111.66"/>
    <n v="2111.66"/>
    <n v="1982.21"/>
    <n v="2111.66"/>
    <n v="2111.66"/>
    <n v="1767.16"/>
    <n v="1788.04"/>
    <n v="1464.42"/>
    <n v="0"/>
    <n v="0"/>
    <n v="0"/>
    <n v="2111.66"/>
    <n v="2111.66"/>
    <n v="2111.66"/>
    <n v="1982.21"/>
    <n v="2111.66"/>
    <n v="2111.66"/>
    <n v="1767.16"/>
    <n v="1788.04"/>
    <n v="1464.42"/>
    <n v="1788.05"/>
    <n v="1788.05"/>
    <n v="1788.05"/>
    <n v="2111.66"/>
    <n v="2111.66"/>
    <n v="2111.66"/>
    <n v="1982.21"/>
    <n v="2111.66"/>
    <n v="2111.66"/>
    <n v="1767.16"/>
    <n v="1788.04"/>
    <n v="1464.42"/>
    <n v="0"/>
    <n v="0"/>
    <n v="0"/>
    <n v="2111.66"/>
    <n v="2111.66"/>
    <n v="2111.66"/>
    <n v="1982.21"/>
    <n v="2111.66"/>
    <n v="2111.66"/>
    <n v="1767.16"/>
    <n v="1788.04"/>
    <n v="1464.42"/>
    <n v="0"/>
    <n v="0"/>
    <n v="0"/>
    <x v="0"/>
    <x v="0"/>
    <s v="2.1. 3. CONTRIBUCIONES A LA SEGURIDAD SOCIAL"/>
    <x v="14"/>
    <n v="22924.279999999995"/>
    <n v="1215.7200000000048"/>
    <m/>
    <m/>
    <n v="1215.720000000004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5. CONTRIBUCIONES A ESSALUD"/>
    <s v="0 . RECURSOS ORDINARIOS"/>
    <n v="6147"/>
    <n v="188"/>
    <n v="6335"/>
    <n v="6335"/>
    <n v="6335"/>
    <n v="512.22"/>
    <n v="512.22"/>
    <n v="512.22"/>
    <n v="512.22"/>
    <n v="512.22"/>
    <n v="512.41999999999996"/>
    <n v="512.22"/>
    <n v="512.63"/>
    <n v="512.22"/>
    <n v="0"/>
    <n v="0"/>
    <n v="0"/>
    <n v="512.22"/>
    <n v="512.22"/>
    <n v="512.22"/>
    <n v="512.22"/>
    <n v="512.22"/>
    <n v="512.41999999999996"/>
    <n v="512.22"/>
    <n v="512.63"/>
    <n v="512.22"/>
    <n v="512.23"/>
    <n v="512.23"/>
    <n v="512.23"/>
    <n v="512.22"/>
    <n v="512.22"/>
    <n v="512.22"/>
    <n v="512.22"/>
    <n v="512.22"/>
    <n v="512.41999999999996"/>
    <n v="512.22"/>
    <n v="512.63"/>
    <n v="512.22"/>
    <n v="0"/>
    <n v="0"/>
    <n v="0"/>
    <n v="512.22"/>
    <n v="512.22"/>
    <n v="512.22"/>
    <n v="512.22"/>
    <n v="512.22"/>
    <n v="512.41999999999996"/>
    <n v="512.22"/>
    <n v="512.63"/>
    <n v="512.22"/>
    <n v="0"/>
    <n v="0"/>
    <n v="0"/>
    <x v="0"/>
    <x v="0"/>
    <s v="2.1. 3. CONTRIBUCIONES A LA SEGURIDAD SOCIAL"/>
    <x v="14"/>
    <n v="6147.2800000000007"/>
    <n v="187.71999999999935"/>
    <m/>
    <m/>
    <n v="187.7199999999993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836"/>
    <n v="0"/>
    <n v="836"/>
    <n v="836"/>
    <n v="836"/>
    <n v="26.95"/>
    <n v="26.95"/>
    <n v="26.95"/>
    <n v="26.95"/>
    <n v="26.95"/>
    <n v="26.95"/>
    <n v="26.95"/>
    <n v="26.95"/>
    <n v="26.95"/>
    <n v="0"/>
    <n v="0"/>
    <n v="0"/>
    <n v="26.95"/>
    <n v="26.95"/>
    <n v="26.95"/>
    <n v="26.95"/>
    <n v="26.95"/>
    <n v="26.95"/>
    <n v="26.95"/>
    <n v="26.95"/>
    <n v="26.95"/>
    <n v="26.95"/>
    <n v="71.540000000000006"/>
    <n v="71.540000000000006"/>
    <n v="26.95"/>
    <n v="26.95"/>
    <n v="26.95"/>
    <n v="26.95"/>
    <n v="26.95"/>
    <n v="26.95"/>
    <n v="26.95"/>
    <n v="26.95"/>
    <n v="26.95"/>
    <n v="0"/>
    <n v="0"/>
    <n v="0"/>
    <n v="26.95"/>
    <n v="26.95"/>
    <n v="26.95"/>
    <n v="26.95"/>
    <n v="26.95"/>
    <n v="26.95"/>
    <n v="26.95"/>
    <n v="26.95"/>
    <n v="26.95"/>
    <n v="0"/>
    <n v="0"/>
    <n v="0"/>
    <x v="0"/>
    <x v="0"/>
    <s v="2.1. 3. CONTRIBUCIONES A LA SEGURIDAD SOCIAL"/>
    <x v="15"/>
    <n v="412.58"/>
    <n v="423.42"/>
    <m/>
    <m/>
    <n v="423.4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853"/>
    <n v="194"/>
    <n v="1047"/>
    <n v="1047"/>
    <n v="1047"/>
    <n v="87.24"/>
    <n v="87.24"/>
    <n v="87.24"/>
    <n v="87.24"/>
    <n v="87.24"/>
    <n v="87.24"/>
    <n v="87.24"/>
    <n v="87.24"/>
    <n v="87.24"/>
    <n v="0"/>
    <n v="0"/>
    <n v="0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87.24"/>
    <n v="0"/>
    <n v="0"/>
    <n v="0"/>
    <n v="87.24"/>
    <n v="87.24"/>
    <n v="87.24"/>
    <n v="87.24"/>
    <n v="87.24"/>
    <n v="87.24"/>
    <n v="87.24"/>
    <n v="87.24"/>
    <n v="87.24"/>
    <n v="0"/>
    <n v="0"/>
    <n v="0"/>
    <x v="0"/>
    <x v="0"/>
    <s v="2.1. 3. CONTRIBUCIONES A LA SEGURIDAD SOCIAL"/>
    <x v="15"/>
    <n v="1046.8799999999999"/>
    <n v="0.12000000000011823"/>
    <m/>
    <m/>
    <n v="0.1200000000001182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988"/>
    <n v="200"/>
    <n v="1188"/>
    <n v="1188"/>
    <n v="1188"/>
    <n v="101.03"/>
    <n v="101.03"/>
    <n v="101.03"/>
    <n v="101.03"/>
    <n v="101.03"/>
    <n v="50.03"/>
    <n v="101.03"/>
    <n v="101.03"/>
    <n v="101.03"/>
    <n v="0"/>
    <n v="0"/>
    <n v="0"/>
    <n v="101.03"/>
    <n v="101.03"/>
    <n v="101.03"/>
    <n v="101.03"/>
    <n v="101.03"/>
    <n v="50.03"/>
    <n v="101.03"/>
    <n v="101.03"/>
    <n v="101.03"/>
    <n v="101.04"/>
    <n v="101.04"/>
    <n v="179.66000000000003"/>
    <n v="101.03"/>
    <n v="101.03"/>
    <n v="101.03"/>
    <n v="101.03"/>
    <n v="50.03"/>
    <n v="101.03"/>
    <n v="101.03"/>
    <n v="101.03"/>
    <n v="101.03"/>
    <n v="0"/>
    <n v="0"/>
    <n v="0"/>
    <n v="101.03"/>
    <n v="101.03"/>
    <n v="101.03"/>
    <n v="101.03"/>
    <n v="50.03"/>
    <n v="101.03"/>
    <n v="101.03"/>
    <n v="101.03"/>
    <n v="101.03"/>
    <n v="0"/>
    <n v="0"/>
    <n v="0"/>
    <x v="0"/>
    <x v="0"/>
    <s v="2.1. 3. CONTRIBUCIONES A LA SEGURIDAD SOCIAL"/>
    <x v="15"/>
    <n v="1240.01"/>
    <n v="-52.009999999999991"/>
    <m/>
    <m/>
    <n v="-52.00999999999999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836"/>
    <n v="217"/>
    <n v="1053"/>
    <n v="1053"/>
    <n v="1053"/>
    <n v="85.51"/>
    <n v="85.51"/>
    <n v="85.51"/>
    <n v="85.51"/>
    <n v="85.51"/>
    <n v="85.51"/>
    <n v="85.7"/>
    <n v="85.51"/>
    <n v="85.51"/>
    <n v="0"/>
    <n v="0"/>
    <n v="0"/>
    <n v="85.51"/>
    <n v="85.51"/>
    <n v="85.51"/>
    <n v="85.51"/>
    <n v="85.51"/>
    <n v="85.51"/>
    <n v="85.7"/>
    <n v="85.51"/>
    <n v="85.51"/>
    <n v="85.52"/>
    <n v="85.52"/>
    <n v="164.14"/>
    <n v="85.51"/>
    <n v="85.51"/>
    <n v="85.51"/>
    <n v="85.51"/>
    <n v="85.51"/>
    <n v="85.51"/>
    <n v="85.7"/>
    <n v="85.51"/>
    <n v="85.51"/>
    <n v="0"/>
    <n v="0"/>
    <n v="0"/>
    <n v="85.51"/>
    <n v="85.51"/>
    <n v="85.51"/>
    <n v="85.51"/>
    <n v="85.51"/>
    <n v="85.51"/>
    <n v="85.7"/>
    <n v="85.51"/>
    <n v="85.51"/>
    <n v="0"/>
    <n v="0"/>
    <n v="0"/>
    <x v="0"/>
    <x v="0"/>
    <s v="2.1. 3. CONTRIBUCIONES A LA SEGURIDAD SOCIAL"/>
    <x v="15"/>
    <n v="1104.96"/>
    <n v="-51.960000000000036"/>
    <m/>
    <m/>
    <n v="-51.96000000000003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1008"/>
    <n v="282"/>
    <n v="1290"/>
    <n v="1290"/>
    <n v="1290"/>
    <n v="103.14"/>
    <n v="103.14"/>
    <n v="103.14"/>
    <n v="103.14"/>
    <n v="103.14"/>
    <n v="103.14"/>
    <n v="103.14"/>
    <n v="103.14"/>
    <n v="76.39"/>
    <n v="0"/>
    <n v="0"/>
    <n v="0"/>
    <n v="103.14"/>
    <n v="103.14"/>
    <n v="103.14"/>
    <n v="103.14"/>
    <n v="103.14"/>
    <n v="103.14"/>
    <n v="103.14"/>
    <n v="103.14"/>
    <n v="76.39"/>
    <n v="103.15"/>
    <n v="103.15"/>
    <n v="260.39"/>
    <n v="103.14"/>
    <n v="103.14"/>
    <n v="103.14"/>
    <n v="103.14"/>
    <n v="103.14"/>
    <n v="103.14"/>
    <n v="103.14"/>
    <n v="103.14"/>
    <n v="76.39"/>
    <n v="0"/>
    <n v="0"/>
    <n v="0"/>
    <n v="103.14"/>
    <n v="103.14"/>
    <n v="103.14"/>
    <n v="103.14"/>
    <n v="103.14"/>
    <n v="103.14"/>
    <n v="103.14"/>
    <n v="103.14"/>
    <n v="76.39"/>
    <n v="0"/>
    <n v="0"/>
    <n v="0"/>
    <x v="0"/>
    <x v="0"/>
    <s v="2.1. 3. CONTRIBUCIONES A LA SEGURIDAD SOCIAL"/>
    <x v="15"/>
    <n v="1368.1999999999998"/>
    <n v="-78.199999999999818"/>
    <m/>
    <m/>
    <n v="-78.19999999999981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790"/>
    <n v="208"/>
    <n v="998"/>
    <n v="998"/>
    <n v="998"/>
    <n v="80.849999999999994"/>
    <n v="80.849999999999994"/>
    <n v="80.849999999999994"/>
    <n v="80.849999999999994"/>
    <n v="80.849999999999994"/>
    <n v="81.59"/>
    <n v="81.78"/>
    <n v="80.849999999999994"/>
    <n v="80.849999999999994"/>
    <n v="0"/>
    <n v="0"/>
    <n v="0"/>
    <n v="80.849999999999994"/>
    <n v="80.849999999999994"/>
    <n v="80.849999999999994"/>
    <n v="80.849999999999994"/>
    <n v="80.849999999999994"/>
    <n v="81.59"/>
    <n v="81.78"/>
    <n v="80.849999999999994"/>
    <n v="80.849999999999994"/>
    <n v="80.86"/>
    <n v="80.86"/>
    <n v="159.48000000000002"/>
    <n v="80.849999999999994"/>
    <n v="80.849999999999994"/>
    <n v="80.849999999999994"/>
    <n v="80.849999999999994"/>
    <n v="80.849999999999994"/>
    <n v="81.59"/>
    <n v="81.78"/>
    <n v="80.849999999999994"/>
    <n v="80.849999999999994"/>
    <n v="0"/>
    <n v="0"/>
    <n v="0"/>
    <n v="80.849999999999994"/>
    <n v="80.849999999999994"/>
    <n v="80.849999999999994"/>
    <n v="80.849999999999994"/>
    <n v="80.849999999999994"/>
    <n v="81.59"/>
    <n v="81.78"/>
    <n v="80.849999999999994"/>
    <n v="80.849999999999994"/>
    <n v="0"/>
    <n v="0"/>
    <n v="0"/>
    <x v="0"/>
    <x v="0"/>
    <s v="2.1. 3. CONTRIBUCIONES A LA SEGURIDAD SOCIAL"/>
    <x v="15"/>
    <n v="1050.52"/>
    <n v="-52.519999999999982"/>
    <m/>
    <m/>
    <n v="-52.51999999999998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616"/>
    <n v="140"/>
    <n v="756"/>
    <n v="756"/>
    <n v="756"/>
    <n v="62.99"/>
    <n v="62.99"/>
    <n v="62.99"/>
    <n v="62.99"/>
    <n v="62.99"/>
    <n v="62.99"/>
    <n v="62.99"/>
    <n v="62.99"/>
    <n v="62.99"/>
    <n v="0"/>
    <n v="0"/>
    <n v="0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62.99"/>
    <n v="0"/>
    <n v="0"/>
    <n v="0"/>
    <n v="62.99"/>
    <n v="62.99"/>
    <n v="62.99"/>
    <n v="62.99"/>
    <n v="62.99"/>
    <n v="62.99"/>
    <n v="62.99"/>
    <n v="62.99"/>
    <n v="62.99"/>
    <n v="0"/>
    <n v="0"/>
    <n v="0"/>
    <x v="0"/>
    <x v="0"/>
    <s v="2.1. 3. CONTRIBUCIONES A LA SEGURIDAD SOCIAL"/>
    <x v="15"/>
    <n v="755.88"/>
    <n v="0.12000000000000455"/>
    <m/>
    <m/>
    <n v="0.1200000000000045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63"/>
    <n v="-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3. CONTRIBUCIONES A LA SEGURIDAD SOCIAL"/>
    <x v="15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725"/>
    <n v="314"/>
    <n v="1039"/>
    <n v="1039"/>
    <n v="1039"/>
    <n v="82.04"/>
    <n v="82.04"/>
    <n v="82.04"/>
    <n v="83.14"/>
    <n v="134.16"/>
    <n v="82.17"/>
    <n v="81.94"/>
    <n v="82.26"/>
    <n v="82.25"/>
    <n v="0"/>
    <n v="0"/>
    <n v="0"/>
    <n v="82.04"/>
    <n v="82.04"/>
    <n v="82.04"/>
    <n v="83.14"/>
    <n v="134.16"/>
    <n v="82.17"/>
    <n v="81.94"/>
    <n v="82.26"/>
    <n v="82.25"/>
    <n v="82.26"/>
    <n v="82.26"/>
    <n v="82.26"/>
    <n v="82.04"/>
    <n v="82.04"/>
    <n v="82.04"/>
    <n v="83.14"/>
    <n v="134.16"/>
    <n v="82.17"/>
    <n v="81.94"/>
    <n v="82.26"/>
    <n v="82.25"/>
    <n v="0"/>
    <n v="0"/>
    <n v="0"/>
    <n v="82.04"/>
    <n v="82.04"/>
    <n v="82.04"/>
    <n v="83.14"/>
    <n v="134.16"/>
    <n v="82.17"/>
    <n v="81.94"/>
    <n v="82.26"/>
    <n v="82.25"/>
    <n v="0"/>
    <n v="0"/>
    <n v="0"/>
    <x v="0"/>
    <x v="0"/>
    <s v="2.1. 3. CONTRIBUCIONES A LA SEGURIDAD SOCIAL"/>
    <x v="15"/>
    <n v="1038.82"/>
    <n v="0.18000000000006366"/>
    <m/>
    <m/>
    <n v="0.1800000000000636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0"/>
    <n v="45"/>
    <n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0"/>
    <s v="2.1. 3. CONTRIBUCIONES A LA SEGURIDAD SOCIAL"/>
    <x v="15"/>
    <n v="0"/>
    <n v="45"/>
    <m/>
    <m/>
    <n v="4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515"/>
    <n v="118"/>
    <n v="633"/>
    <n v="633"/>
    <n v="633"/>
    <n v="52.71"/>
    <n v="52.71"/>
    <n v="52.71"/>
    <n v="52.71"/>
    <n v="52.71"/>
    <n v="52.71"/>
    <n v="52.71"/>
    <n v="52.71"/>
    <n v="52.71"/>
    <n v="0"/>
    <n v="0"/>
    <n v="0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52.71"/>
    <n v="0"/>
    <n v="0"/>
    <n v="0"/>
    <n v="52.71"/>
    <n v="52.71"/>
    <n v="52.71"/>
    <n v="52.71"/>
    <n v="52.71"/>
    <n v="52.71"/>
    <n v="52.71"/>
    <n v="52.71"/>
    <n v="52.71"/>
    <n v="0"/>
    <n v="0"/>
    <n v="0"/>
    <x v="0"/>
    <x v="0"/>
    <s v="2.1. 3. CONTRIBUCIONES A LA SEGURIDAD SOCIAL"/>
    <x v="15"/>
    <n v="632.52"/>
    <n v="0.48000000000001819"/>
    <m/>
    <m/>
    <n v="0.4800000000000181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1102"/>
    <n v="278"/>
    <n v="1380"/>
    <n v="1380"/>
    <n v="1380"/>
    <n v="113.24"/>
    <n v="112.45"/>
    <n v="113.01"/>
    <n v="112.78"/>
    <n v="112.78"/>
    <n v="112.78"/>
    <n v="112.78"/>
    <n v="112.78"/>
    <n v="113.08"/>
    <n v="0"/>
    <n v="0"/>
    <n v="0"/>
    <n v="113.24"/>
    <n v="112.45"/>
    <n v="113.01"/>
    <n v="112.78"/>
    <n v="112.78"/>
    <n v="112.78"/>
    <n v="112.78"/>
    <n v="112.78"/>
    <n v="113.08"/>
    <n v="112.78"/>
    <n v="112.78"/>
    <n v="191.4"/>
    <n v="113.24"/>
    <n v="112.45"/>
    <n v="113.01"/>
    <n v="112.78"/>
    <n v="112.78"/>
    <n v="112.78"/>
    <n v="112.78"/>
    <n v="112.78"/>
    <n v="113.08"/>
    <n v="0"/>
    <n v="0"/>
    <n v="0"/>
    <n v="113.24"/>
    <n v="112.45"/>
    <n v="113.01"/>
    <n v="112.78"/>
    <n v="112.78"/>
    <n v="112.78"/>
    <n v="112.78"/>
    <n v="112.78"/>
    <n v="113.08"/>
    <n v="0"/>
    <n v="0"/>
    <n v="0"/>
    <x v="0"/>
    <x v="0"/>
    <s v="2.1. 3. CONTRIBUCIONES A LA SEGURIDAD SOCIAL"/>
    <x v="15"/>
    <n v="1432.64"/>
    <n v="-52.6400000000001"/>
    <m/>
    <m/>
    <n v="-52.64000000000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766"/>
    <n v="182"/>
    <n v="948"/>
    <n v="948"/>
    <n v="948"/>
    <n v="78.39"/>
    <n v="78.39"/>
    <n v="78.39"/>
    <n v="78.39"/>
    <n v="78.39"/>
    <n v="70.97"/>
    <n v="72.64"/>
    <n v="72.709999999999994"/>
    <n v="72.45"/>
    <n v="0"/>
    <n v="0"/>
    <n v="0"/>
    <n v="78.39"/>
    <n v="78.39"/>
    <n v="78.39"/>
    <n v="78.39"/>
    <n v="78.39"/>
    <n v="70.97"/>
    <n v="72.64"/>
    <n v="72.709999999999994"/>
    <n v="72.45"/>
    <n v="78.400000000000006"/>
    <n v="78.400000000000006"/>
    <n v="157.02000000000001"/>
    <n v="78.39"/>
    <n v="78.39"/>
    <n v="78.39"/>
    <n v="78.39"/>
    <n v="78.39"/>
    <n v="70.97"/>
    <n v="72.64"/>
    <n v="72.709999999999994"/>
    <n v="72.45"/>
    <n v="0"/>
    <n v="0"/>
    <n v="0"/>
    <n v="78.39"/>
    <n v="78.39"/>
    <n v="78.39"/>
    <n v="78.39"/>
    <n v="78.39"/>
    <n v="70.97"/>
    <n v="72.64"/>
    <n v="72.709999999999994"/>
    <n v="72.45"/>
    <n v="0"/>
    <n v="0"/>
    <n v="0"/>
    <x v="0"/>
    <x v="0"/>
    <s v="2.1. 3. CONTRIBUCIONES A LA SEGURIDAD SOCIAL"/>
    <x v="15"/>
    <n v="994.54"/>
    <n v="-46.539999999999964"/>
    <m/>
    <m/>
    <n v="-46.5399999999999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7501"/>
    <n v="1356"/>
    <n v="8857"/>
    <n v="8857"/>
    <n v="8857"/>
    <n v="723.52"/>
    <n v="723.03"/>
    <n v="722.5"/>
    <n v="703.4"/>
    <n v="688.32"/>
    <n v="689.51"/>
    <n v="673.89"/>
    <n v="656.76"/>
    <n v="706.18"/>
    <n v="0"/>
    <n v="0"/>
    <n v="0"/>
    <n v="723.52"/>
    <n v="723.03"/>
    <n v="722.5"/>
    <n v="703.4"/>
    <n v="688.32"/>
    <n v="689.51"/>
    <n v="673.89"/>
    <n v="656.76"/>
    <n v="706.18"/>
    <n v="706.23"/>
    <n v="706.23"/>
    <n v="1239.01"/>
    <n v="723.52"/>
    <n v="723.03"/>
    <n v="722.5"/>
    <n v="703.4"/>
    <n v="688.32"/>
    <n v="689.51"/>
    <n v="673.89"/>
    <n v="656.76"/>
    <n v="706.18"/>
    <n v="0"/>
    <n v="0"/>
    <n v="0"/>
    <n v="723.52"/>
    <n v="723.03"/>
    <n v="722.5"/>
    <n v="703.4"/>
    <n v="688.32"/>
    <n v="689.51"/>
    <n v="673.89"/>
    <n v="656.76"/>
    <n v="706.18"/>
    <n v="0"/>
    <n v="0"/>
    <n v="0"/>
    <x v="0"/>
    <x v="0"/>
    <s v="2.1. 3. CONTRIBUCIONES A LA SEGURIDAD SOCIAL"/>
    <x v="15"/>
    <n v="8938.5800000000017"/>
    <n v="-81.580000000001746"/>
    <m/>
    <m/>
    <n v="-81.58000000000174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2844"/>
    <n v="359"/>
    <n v="3203"/>
    <n v="3203"/>
    <n v="3203"/>
    <n v="290.92"/>
    <n v="290.92"/>
    <n v="290.92"/>
    <n v="273.08999999999997"/>
    <n v="290.92"/>
    <n v="290.92"/>
    <n v="243.47"/>
    <n v="246.34"/>
    <n v="201.76"/>
    <n v="0"/>
    <n v="0"/>
    <n v="0"/>
    <n v="290.92"/>
    <n v="290.92"/>
    <n v="290.92"/>
    <n v="273.08999999999997"/>
    <n v="290.92"/>
    <n v="290.92"/>
    <n v="243.47"/>
    <n v="246.34"/>
    <n v="201.76"/>
    <n v="264.35000000000002"/>
    <n v="264.35000000000002"/>
    <n v="264.35000000000002"/>
    <n v="290.92"/>
    <n v="290.92"/>
    <n v="290.92"/>
    <n v="273.08999999999997"/>
    <n v="290.92"/>
    <n v="290.92"/>
    <n v="243.47"/>
    <n v="246.34"/>
    <n v="201.76"/>
    <n v="0"/>
    <n v="0"/>
    <n v="0"/>
    <n v="290.92"/>
    <n v="290.92"/>
    <n v="290.92"/>
    <n v="273.08999999999997"/>
    <n v="290.92"/>
    <n v="290.92"/>
    <n v="243.47"/>
    <n v="246.34"/>
    <n v="201.76"/>
    <n v="0"/>
    <n v="0"/>
    <n v="0"/>
    <x v="0"/>
    <x v="0"/>
    <s v="2.1. 3. CONTRIBUCIONES A LA SEGURIDAD SOCIAL"/>
    <x v="15"/>
    <n v="3212.31"/>
    <n v="-9.3099999999999454"/>
    <m/>
    <m/>
    <n v="-9.309999999999945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1. PERSONAL Y OBLIGACIONES SOCIALES"/>
    <s v=" 3. CONTRIBUCIONES A LA SEGURIDAD SOCIAL"/>
    <s v=" 1. OBLIGACIONES DEL EMPLEADOR"/>
    <s v=" 1. OBLIGACIONES DEL EMPLEADOR"/>
    <s v=" 6. OTRAS CONTRIBUCIONES DEL EMPLEADOR"/>
    <s v="0 . RECURSOS ORDINARIOS"/>
    <n v="690"/>
    <n v="183"/>
    <n v="873"/>
    <n v="873"/>
    <n v="87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0"/>
    <n v="0"/>
    <n v="0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0"/>
    <n v="0"/>
    <n v="0"/>
    <n v="70.569999999999993"/>
    <n v="70.569999999999993"/>
    <n v="70.569999999999993"/>
    <n v="70.569999999999993"/>
    <n v="70.569999999999993"/>
    <n v="70.569999999999993"/>
    <n v="70.569999999999993"/>
    <n v="70.569999999999993"/>
    <n v="70.569999999999993"/>
    <n v="0"/>
    <n v="0"/>
    <n v="0"/>
    <x v="0"/>
    <x v="0"/>
    <s v="2.1. 3. CONTRIBUCIONES A LA SEGURIDAD SOCIAL"/>
    <x v="15"/>
    <n v="846.83999999999969"/>
    <n v="26.160000000000309"/>
    <m/>
    <m/>
    <n v="26.16000000000030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2. PENSIONES Y OTRAS PRESTACIONES SOCIALES"/>
    <s v=" 2. PRESTACIONES Y ASISTENCIA SOCIAL"/>
    <s v=" 3. ENTREGA DE BIENES Y SERVICIOS"/>
    <s v=" 4. OTRAS PRESTACIONES DEL EMPLEADOR"/>
    <s v=" 2. GASTOS DE SEPELIO Y LUTO DEL PERSONAL ACTIVO"/>
    <s v="0 . RECURSOS ORDINARIOS"/>
    <n v="0"/>
    <n v="9000"/>
    <n v="9000"/>
    <n v="6000"/>
    <n v="6000"/>
    <n v="0"/>
    <n v="0"/>
    <n v="0"/>
    <n v="0"/>
    <n v="0"/>
    <n v="0"/>
    <n v="6000"/>
    <n v="0"/>
    <n v="0"/>
    <n v="0"/>
    <n v="0"/>
    <n v="0"/>
    <n v="0"/>
    <n v="0"/>
    <n v="0"/>
    <n v="0"/>
    <n v="0"/>
    <n v="0"/>
    <n v="6000"/>
    <n v="0"/>
    <n v="0"/>
    <n v="0"/>
    <n v="0"/>
    <n v="0"/>
    <n v="0"/>
    <n v="0"/>
    <n v="0"/>
    <n v="0"/>
    <n v="0"/>
    <n v="0"/>
    <n v="6000"/>
    <n v="0"/>
    <n v="0"/>
    <n v="0"/>
    <n v="0"/>
    <n v="0"/>
    <n v="0"/>
    <n v="0"/>
    <n v="0"/>
    <n v="0"/>
    <n v="0"/>
    <n v="0"/>
    <n v="6000"/>
    <n v="0"/>
    <n v="0"/>
    <n v="0"/>
    <n v="0"/>
    <n v="0"/>
    <x v="0"/>
    <x v="1"/>
    <s v="2.2. 2. PRESTACIONES Y ASISTENCIA SOCIAL"/>
    <x v="16"/>
    <n v="6000"/>
    <n v="3000"/>
    <m/>
    <m/>
    <n v="3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7"/>
    <s v="20. SALUD"/>
    <s v="016. GESTION DE RIESGOS Y EMERGENCIAS"/>
    <s v="0036. ATENCION INMEDIATA DE DESASTRES"/>
    <s v="00001"/>
    <s v="0160776. DESARROLLO DE SIMULACROS EN GESTION REACTIVA"/>
    <s v="00248 - REPORTE"/>
    <n v="3"/>
    <n v="2"/>
    <n v="1"/>
    <n v="1"/>
    <x v="17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RECURSOS ORDINARIOS"/>
    <n v="1000"/>
    <n v="0"/>
    <n v="1000"/>
    <n v="999.75"/>
    <n v="999.75"/>
    <n v="0"/>
    <n v="0"/>
    <n v="0"/>
    <n v="0"/>
    <n v="502.8"/>
    <n v="0"/>
    <n v="496.95"/>
    <n v="0"/>
    <n v="0"/>
    <n v="0"/>
    <n v="0"/>
    <n v="0"/>
    <n v="0"/>
    <n v="0"/>
    <n v="0"/>
    <n v="0"/>
    <n v="255"/>
    <n v="247.8"/>
    <n v="496.95"/>
    <n v="0"/>
    <n v="0"/>
    <n v="0"/>
    <n v="0"/>
    <n v="0"/>
    <n v="0"/>
    <n v="0"/>
    <n v="0"/>
    <n v="0"/>
    <n v="255"/>
    <n v="247.8"/>
    <n v="496.95"/>
    <n v="0"/>
    <n v="0"/>
    <n v="0"/>
    <n v="0"/>
    <n v="0"/>
    <n v="0"/>
    <n v="0"/>
    <n v="0"/>
    <n v="0"/>
    <n v="255"/>
    <n v="247.8"/>
    <n v="496.95"/>
    <n v="0"/>
    <n v="0"/>
    <n v="0"/>
    <n v="0"/>
    <n v="0"/>
    <x v="0"/>
    <x v="2"/>
    <s v="2.3. 1. COMPRA DE BIENES"/>
    <x v="17"/>
    <n v="999.75"/>
    <n v="0.25"/>
    <m/>
    <m/>
    <n v="0.2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8"/>
    <s v="20. SALUD"/>
    <s v="016. GESTION DE RIESGOS Y EMERGENCIAS"/>
    <s v="0036. ATENCION INMEDIATA DE DESASTRES"/>
    <s v="00001"/>
    <s v="0160777. IMPLEMENTACION DE BRIGADAS PARA LA ATENCION FRENTE A EMERGENCIAS Y DESASTRES"/>
    <s v="00583 - BRIGADA"/>
    <n v="1"/>
    <n v="1"/>
    <n v="1"/>
    <n v="1"/>
    <x v="18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RECURSOS ORDINARIOS"/>
    <n v="800"/>
    <n v="97"/>
    <n v="897"/>
    <n v="897"/>
    <n v="897"/>
    <n v="0"/>
    <n v="0"/>
    <n v="799.66"/>
    <n v="0"/>
    <n v="0"/>
    <n v="0"/>
    <n v="88.15"/>
    <n v="0"/>
    <n v="9.19"/>
    <n v="0"/>
    <n v="0"/>
    <n v="0"/>
    <n v="0"/>
    <n v="0"/>
    <n v="648.5"/>
    <n v="29.74"/>
    <n v="0"/>
    <n v="0"/>
    <n v="88.15"/>
    <n v="0"/>
    <n v="130.61000000000001"/>
    <n v="0"/>
    <n v="0"/>
    <n v="0"/>
    <n v="0"/>
    <n v="0"/>
    <n v="0"/>
    <n v="678.24"/>
    <n v="0"/>
    <n v="0"/>
    <n v="88.15"/>
    <n v="0"/>
    <n v="0"/>
    <n v="130.61000000000001"/>
    <n v="0"/>
    <n v="0"/>
    <n v="0"/>
    <n v="0"/>
    <n v="0"/>
    <n v="678.24"/>
    <n v="0"/>
    <n v="0"/>
    <n v="88.15"/>
    <n v="0"/>
    <n v="0"/>
    <n v="130.61000000000001"/>
    <n v="0"/>
    <n v="0"/>
    <x v="0"/>
    <x v="2"/>
    <s v="2.3. 1. COMPRA DE BIENES"/>
    <x v="17"/>
    <n v="897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1. VESTUARIO, ACCESORIOS Y PRENDAS DIVERSAS"/>
    <s v="0 . RECURSOS ORDINARIOS"/>
    <n v="0"/>
    <n v="264"/>
    <n v="264"/>
    <n v="264"/>
    <n v="264"/>
    <n v="0"/>
    <n v="0"/>
    <n v="0"/>
    <n v="0"/>
    <n v="264"/>
    <n v="0"/>
    <n v="0"/>
    <n v="0"/>
    <n v="0"/>
    <n v="0"/>
    <n v="0"/>
    <n v="0"/>
    <n v="0"/>
    <n v="0"/>
    <n v="0"/>
    <n v="0"/>
    <n v="0"/>
    <n v="264"/>
    <n v="0"/>
    <n v="0"/>
    <n v="0"/>
    <n v="0"/>
    <n v="0"/>
    <n v="0"/>
    <n v="0"/>
    <n v="0"/>
    <n v="0"/>
    <n v="0"/>
    <n v="0"/>
    <n v="264"/>
    <n v="0"/>
    <n v="0"/>
    <n v="0"/>
    <n v="0"/>
    <n v="0"/>
    <n v="0"/>
    <n v="0"/>
    <n v="0"/>
    <n v="0"/>
    <n v="0"/>
    <n v="0"/>
    <n v="264"/>
    <n v="0"/>
    <n v="0"/>
    <n v="0"/>
    <n v="0"/>
    <n v="0"/>
    <n v="0"/>
    <x v="0"/>
    <x v="2"/>
    <s v="2.3. 1. COMPRA DE BIENES"/>
    <x v="18"/>
    <n v="264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1. VESTUARIO, ACCESORIOS Y PRENDAS DIVERSAS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18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8"/>
    <s v="20. SALUD"/>
    <s v="016. GESTION DE RIESGOS Y EMERGENCIAS"/>
    <s v="0036. ATENCION INMEDIATA DE DESASTRES"/>
    <s v="00001"/>
    <s v="0160777. IMPLEMENTACION DE BRIGADAS PARA LA ATENCION FRENTE A EMERGENCIAS Y DESASTRES"/>
    <s v="00583 - BRIGADA"/>
    <n v="1"/>
    <n v="1"/>
    <n v="1"/>
    <n v="1"/>
    <x v="18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1. VESTUARIO, ACCESORIOS Y PRENDAS DIVERSAS"/>
    <s v="0 . RECURSOS ORDINARIOS"/>
    <n v="0"/>
    <n v="1650"/>
    <n v="1650"/>
    <n v="1650"/>
    <n v="1650"/>
    <n v="0"/>
    <n v="0"/>
    <n v="1650"/>
    <n v="0"/>
    <n v="0"/>
    <n v="0"/>
    <n v="0"/>
    <n v="0"/>
    <n v="0"/>
    <n v="0"/>
    <n v="0"/>
    <n v="0"/>
    <n v="0"/>
    <n v="0"/>
    <n v="0"/>
    <n v="1650"/>
    <n v="0"/>
    <n v="0"/>
    <n v="0"/>
    <n v="0"/>
    <n v="0"/>
    <n v="0"/>
    <n v="0"/>
    <n v="0"/>
    <n v="0"/>
    <n v="0"/>
    <n v="0"/>
    <n v="1650"/>
    <n v="0"/>
    <n v="0"/>
    <n v="0"/>
    <n v="0"/>
    <n v="0"/>
    <n v="0"/>
    <n v="0"/>
    <n v="0"/>
    <n v="0"/>
    <n v="0"/>
    <n v="0"/>
    <n v="1650"/>
    <n v="0"/>
    <n v="0"/>
    <n v="0"/>
    <n v="0"/>
    <n v="0"/>
    <n v="0"/>
    <n v="0"/>
    <n v="0"/>
    <x v="0"/>
    <x v="2"/>
    <s v="2.3. 1. COMPRA DE BIENES"/>
    <x v="18"/>
    <n v="165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8"/>
    <s v="20. SALUD"/>
    <s v="016. GESTION DE RIESGOS Y EMERGENCIAS"/>
    <s v="0036. ATENCION INMEDIATA DE DESASTRES"/>
    <s v="00001"/>
    <s v="0160777. IMPLEMENTACION DE BRIGADAS PARA LA ATENCION FRENTE A EMERGENCIAS Y DESASTRES"/>
    <s v="00583 - BRIGADA"/>
    <n v="1"/>
    <n v="1"/>
    <n v="1"/>
    <n v="1"/>
    <x v="18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3. CALZADO"/>
    <s v="0 . RECURSOS ORDINARIOS"/>
    <n v="0"/>
    <n v="248"/>
    <n v="248"/>
    <n v="248"/>
    <n v="248"/>
    <n v="0"/>
    <n v="0"/>
    <n v="0"/>
    <n v="0"/>
    <n v="0"/>
    <n v="248"/>
    <n v="0"/>
    <n v="0"/>
    <n v="0"/>
    <n v="0"/>
    <n v="0"/>
    <n v="0"/>
    <n v="0"/>
    <n v="0"/>
    <n v="0"/>
    <n v="0"/>
    <n v="0"/>
    <n v="248"/>
    <n v="0"/>
    <n v="0"/>
    <n v="0"/>
    <n v="0"/>
    <n v="0"/>
    <n v="0"/>
    <n v="0"/>
    <n v="0"/>
    <n v="0"/>
    <n v="0"/>
    <n v="0"/>
    <n v="248"/>
    <n v="0"/>
    <n v="0"/>
    <n v="0"/>
    <n v="0"/>
    <n v="0"/>
    <n v="0"/>
    <n v="0"/>
    <n v="0"/>
    <n v="0"/>
    <n v="0"/>
    <n v="0"/>
    <n v="248"/>
    <n v="0"/>
    <n v="0"/>
    <n v="0"/>
    <n v="0"/>
    <n v="0"/>
    <n v="0"/>
    <x v="0"/>
    <x v="2"/>
    <s v="2.3. 1. COMPRA DE BIENES"/>
    <x v="19"/>
    <n v="248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3. COMBUSTIBLES, CARBURANTES, LUBRICANTES Y AFINES"/>
    <s v=" 1. COMBUSTIBLES, CARBURANTES, LUBRICANTES Y AFINES"/>
    <s v=" 1. COMBUSTIBLES Y CARBURANTES"/>
    <s v="0 . RECURSOS ORDINARIOS"/>
    <n v="13000"/>
    <n v="-11500"/>
    <n v="1500"/>
    <n v="1488.86"/>
    <n v="1488.86"/>
    <n v="0"/>
    <n v="0"/>
    <n v="0"/>
    <n v="0"/>
    <n v="0"/>
    <n v="0"/>
    <n v="0"/>
    <n v="595.29999999999995"/>
    <n v="327.31"/>
    <n v="0"/>
    <n v="0"/>
    <n v="0"/>
    <n v="0"/>
    <n v="0"/>
    <n v="0"/>
    <n v="0"/>
    <n v="0"/>
    <n v="0"/>
    <n v="0"/>
    <n v="242.11"/>
    <n v="353.19"/>
    <n v="327.31"/>
    <n v="0"/>
    <n v="0"/>
    <n v="0"/>
    <n v="0"/>
    <n v="0"/>
    <n v="0"/>
    <n v="0"/>
    <n v="0"/>
    <n v="0"/>
    <n v="242.11"/>
    <n v="353.19"/>
    <n v="327.31"/>
    <n v="0"/>
    <n v="0"/>
    <n v="0"/>
    <n v="0"/>
    <n v="0"/>
    <n v="0"/>
    <n v="0"/>
    <n v="0"/>
    <n v="0"/>
    <n v="242.11"/>
    <n v="353.19"/>
    <n v="327.31"/>
    <n v="0"/>
    <n v="0"/>
    <x v="0"/>
    <x v="2"/>
    <s v="2.3. 1. COMPRA DE BIENES"/>
    <x v="20"/>
    <n v="922.6099999999999"/>
    <n v="577.3900000000001"/>
    <m/>
    <m/>
    <n v="577.39000000000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845"/>
    <n v="-340"/>
    <n v="505"/>
    <n v="504.97"/>
    <n v="504.97"/>
    <n v="0"/>
    <n v="0"/>
    <n v="371.14"/>
    <n v="0"/>
    <n v="0"/>
    <n v="43.19"/>
    <n v="90.64"/>
    <n v="0"/>
    <n v="0"/>
    <n v="0"/>
    <n v="0"/>
    <n v="0"/>
    <n v="0"/>
    <n v="0"/>
    <n v="371.14"/>
    <n v="0"/>
    <n v="0"/>
    <n v="0"/>
    <n v="43.19"/>
    <n v="90.64"/>
    <n v="0"/>
    <n v="0"/>
    <n v="0"/>
    <n v="0"/>
    <n v="0"/>
    <n v="0"/>
    <n v="371.14"/>
    <n v="0"/>
    <n v="0"/>
    <n v="0"/>
    <n v="43.19"/>
    <n v="90.64"/>
    <n v="0"/>
    <n v="0"/>
    <n v="0"/>
    <n v="0"/>
    <n v="0"/>
    <n v="0"/>
    <n v="371.14"/>
    <n v="0"/>
    <n v="0"/>
    <n v="0"/>
    <n v="43.19"/>
    <n v="90.64"/>
    <n v="0"/>
    <n v="0"/>
    <n v="0"/>
    <n v="0"/>
    <x v="0"/>
    <x v="2"/>
    <s v="2.3. 1. COMPRA DE BIENES"/>
    <x v="21"/>
    <n v="504.96999999999997"/>
    <n v="3.0000000000029559E-2"/>
    <m/>
    <m/>
    <n v="3.0000000000029559E-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0"/>
    <n v="1175"/>
    <n v="1175"/>
    <n v="1174.4000000000001"/>
    <n v="1174.4000000000001"/>
    <n v="0"/>
    <n v="0"/>
    <n v="0"/>
    <n v="0"/>
    <n v="0"/>
    <n v="0"/>
    <n v="1148.5"/>
    <n v="0"/>
    <n v="25.9"/>
    <n v="0"/>
    <n v="0"/>
    <n v="0"/>
    <n v="0"/>
    <n v="0"/>
    <n v="0"/>
    <n v="0"/>
    <n v="0"/>
    <n v="0"/>
    <n v="0"/>
    <n v="1148.5"/>
    <n v="25.9"/>
    <n v="0"/>
    <n v="0"/>
    <n v="0"/>
    <n v="0"/>
    <n v="0"/>
    <n v="0"/>
    <n v="0"/>
    <n v="0"/>
    <n v="0"/>
    <n v="0"/>
    <n v="1148.5"/>
    <n v="25.9"/>
    <n v="0"/>
    <n v="0"/>
    <n v="0"/>
    <n v="0"/>
    <n v="0"/>
    <n v="0"/>
    <n v="0"/>
    <n v="0"/>
    <n v="0"/>
    <n v="0"/>
    <n v="1148.5"/>
    <n v="25.9"/>
    <n v="0"/>
    <n v="0"/>
    <n v="0"/>
    <x v="0"/>
    <x v="2"/>
    <s v="2.3. 1. COMPRA DE BIENES"/>
    <x v="21"/>
    <n v="1174.4000000000001"/>
    <n v="0.59999999999990905"/>
    <m/>
    <m/>
    <n v="0.5999999999999090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9"/>
    <s v="5.ACTIVIDAD"/>
    <x v="19"/>
    <s v="20. SALUD"/>
    <s v="044. SALUD INDIVIDUAL"/>
    <s v="0097. ATENCION MEDICA ESPECIALIZADA"/>
    <s v="00001"/>
    <s v="0215301. EXAMENES DE TAMIZAJE Y DIAGNOSTICO EN RECIEN NACIDO CON FACTORES DE RIESGO PARA RETINOPATIA DE LA PREMATURIDAD (ROP)"/>
    <s v="00438 - PULGADAS"/>
    <n v="100"/>
    <n v="50"/>
    <n v="55"/>
    <n v="55"/>
    <x v="19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1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10"/>
    <s v="5.ACTIVIDAD"/>
    <x v="20"/>
    <s v="20. SALUD"/>
    <s v="016. GESTION DE RIESGOS Y EMERGENCIAS"/>
    <s v="0035. PREVENCION DE DESASTRES"/>
    <s v="00001"/>
    <s v="0106777. DESARROLLO DE INSTRUMENTOS ESTRATEGICOS PARA LA GESTION DEL RIESGO DE DESASTRES"/>
    <s v="00201 - INFORME TECNICO"/>
    <n v="8"/>
    <n v="5"/>
    <n v="5"/>
    <n v="5"/>
    <x v="20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1000"/>
    <n v="0"/>
    <n v="1000"/>
    <n v="999.57"/>
    <n v="999.57"/>
    <n v="0"/>
    <n v="0"/>
    <n v="865.57"/>
    <n v="0"/>
    <n v="134"/>
    <n v="0"/>
    <n v="0"/>
    <n v="0"/>
    <n v="0"/>
    <n v="0"/>
    <n v="0"/>
    <n v="0"/>
    <n v="0"/>
    <n v="0"/>
    <n v="865.57"/>
    <n v="0"/>
    <n v="134"/>
    <n v="0"/>
    <n v="0"/>
    <n v="0"/>
    <n v="0"/>
    <n v="0"/>
    <n v="0"/>
    <n v="0"/>
    <n v="0"/>
    <n v="0"/>
    <n v="865.57"/>
    <n v="0"/>
    <n v="134"/>
    <n v="0"/>
    <n v="0"/>
    <n v="0"/>
    <n v="0"/>
    <n v="0"/>
    <n v="0"/>
    <n v="0"/>
    <n v="0"/>
    <n v="0"/>
    <n v="865.57"/>
    <n v="0"/>
    <n v="134"/>
    <n v="0"/>
    <n v="0"/>
    <n v="0"/>
    <n v="0"/>
    <n v="0"/>
    <n v="0"/>
    <n v="0"/>
    <x v="0"/>
    <x v="2"/>
    <s v="2.3. 1. COMPRA DE BIENES"/>
    <x v="21"/>
    <n v="999.57"/>
    <n v="0.42999999999994998"/>
    <m/>
    <m/>
    <n v="0.4299999999999499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500"/>
    <n v="-16"/>
    <n v="484"/>
    <n v="483.93"/>
    <n v="483.93"/>
    <n v="0"/>
    <n v="0"/>
    <n v="0"/>
    <n v="0"/>
    <n v="113.07"/>
    <n v="0"/>
    <n v="338.86"/>
    <n v="32"/>
    <n v="0"/>
    <n v="0"/>
    <n v="0"/>
    <n v="0"/>
    <n v="0"/>
    <n v="0"/>
    <n v="0"/>
    <n v="0"/>
    <n v="0"/>
    <n v="113.07"/>
    <n v="0"/>
    <n v="370.86"/>
    <n v="0"/>
    <n v="0"/>
    <n v="0"/>
    <n v="0"/>
    <n v="0"/>
    <n v="0"/>
    <n v="0"/>
    <n v="0"/>
    <n v="0"/>
    <n v="113.07"/>
    <n v="0"/>
    <n v="370.86"/>
    <n v="0"/>
    <n v="0"/>
    <n v="0"/>
    <n v="0"/>
    <n v="0"/>
    <n v="0"/>
    <n v="0"/>
    <n v="0"/>
    <n v="0"/>
    <n v="113.07"/>
    <n v="0"/>
    <n v="370.86"/>
    <n v="0"/>
    <n v="0"/>
    <n v="0"/>
    <n v="0"/>
    <x v="0"/>
    <x v="2"/>
    <s v="2.3. 1. COMPRA DE BIENES"/>
    <x v="21"/>
    <n v="483.93"/>
    <n v="6.9999999999993179E-2"/>
    <m/>
    <m/>
    <n v="6.9999999999993179E-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RECURSOS ORDINARIOS"/>
    <n v="0"/>
    <n v="3500"/>
    <n v="3500"/>
    <n v="2970.53"/>
    <n v="2970.53"/>
    <n v="0"/>
    <n v="0"/>
    <n v="2970.53"/>
    <n v="0"/>
    <n v="0"/>
    <n v="0"/>
    <n v="0"/>
    <n v="0"/>
    <n v="0"/>
    <n v="0"/>
    <n v="0"/>
    <n v="0"/>
    <n v="0"/>
    <n v="0"/>
    <n v="2970.53"/>
    <n v="0"/>
    <n v="0"/>
    <n v="0"/>
    <n v="0"/>
    <n v="0"/>
    <n v="0"/>
    <n v="0"/>
    <n v="0"/>
    <n v="0"/>
    <n v="0"/>
    <n v="0"/>
    <n v="2970.53"/>
    <n v="0"/>
    <n v="0"/>
    <n v="0"/>
    <n v="0"/>
    <n v="0"/>
    <n v="0"/>
    <n v="0"/>
    <n v="0"/>
    <n v="0"/>
    <n v="0"/>
    <n v="0"/>
    <n v="2970.53"/>
    <n v="0"/>
    <n v="0"/>
    <n v="0"/>
    <n v="0"/>
    <n v="0"/>
    <n v="0"/>
    <n v="0"/>
    <n v="0"/>
    <n v="0"/>
    <x v="0"/>
    <x v="2"/>
    <s v="2.3. 1. COMPRA DE BIENES"/>
    <x v="21"/>
    <n v="2970.53"/>
    <n v="529.4699999999998"/>
    <m/>
    <m/>
    <n v="529.469999999999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4000"/>
    <n v="-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046"/>
    <n v="-104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8826"/>
    <n v="-7975"/>
    <n v="8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851"/>
    <m/>
    <m/>
    <n v="85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9"/>
    <s v="5.ACTIVIDAD"/>
    <x v="19"/>
    <s v="20. SALUD"/>
    <s v="044. SALUD INDIVIDUAL"/>
    <s v="0097. ATENCION MEDICA ESPECIALIZADA"/>
    <s v="00001"/>
    <s v="0215301. EXAMENES DE TAMIZAJE Y DIAGNOSTICO EN RECIEN NACIDO CON FACTORES DE RIESGO PARA RETINOPATIA DE LA PREMATURIDAD (ROP)"/>
    <s v="00438 - PULGADAS"/>
    <n v="100"/>
    <n v="50"/>
    <n v="55"/>
    <n v="55"/>
    <x v="19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000"/>
    <n v="-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0000"/>
    <n v="-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1"/>
    <s v="5.ACTIVIDAD"/>
    <x v="22"/>
    <s v="20. SALUD"/>
    <s v="044. SALUD INDIVIDUAL"/>
    <s v="0097. ATENCION MEDICA ESPECIALIZADA"/>
    <s v="00001"/>
    <s v="0215066. EVALUACION DE TAMIZAJE Y DIAGNOSTICO DE PERSONAS CON GLAUCOMA"/>
    <s v="00438 - PULGADAS"/>
    <n v="1500"/>
    <n v="700"/>
    <n v="702"/>
    <n v="702"/>
    <x v="2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000"/>
    <n v="-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2"/>
    <s v="5.ACTIVIDAD"/>
    <x v="23"/>
    <s v="20. SALUD"/>
    <s v="044. SALUD INDIVIDUAL"/>
    <s v="0097. ATENCION MEDICA ESPECIALIZADA"/>
    <s v="00001"/>
    <s v="0215067. BRINDAR TRATAMIENTO A PERSONAS CON DIAGNOSTICO DE GLAUCOMA"/>
    <s v="00394 - TECNICO"/>
    <n v="1500"/>
    <n v="700"/>
    <n v="702"/>
    <n v="702"/>
    <x v="23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000"/>
    <n v="-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1656"/>
    <n v="16"/>
    <n v="1672"/>
    <n v="1670.69"/>
    <n v="1670.69"/>
    <n v="0"/>
    <n v="0"/>
    <n v="0"/>
    <n v="0"/>
    <n v="1632.69"/>
    <n v="0"/>
    <n v="0"/>
    <n v="38"/>
    <n v="0"/>
    <n v="0"/>
    <n v="0"/>
    <n v="0"/>
    <n v="0"/>
    <n v="0"/>
    <n v="0"/>
    <n v="0"/>
    <n v="0"/>
    <n v="1632.69"/>
    <n v="0"/>
    <n v="38"/>
    <n v="0"/>
    <n v="0"/>
    <n v="0"/>
    <n v="0"/>
    <n v="0"/>
    <n v="0"/>
    <n v="0"/>
    <n v="0"/>
    <n v="0"/>
    <n v="1632.69"/>
    <n v="0"/>
    <n v="38"/>
    <n v="0"/>
    <n v="0"/>
    <n v="0"/>
    <n v="0"/>
    <n v="0"/>
    <n v="0"/>
    <n v="0"/>
    <n v="0"/>
    <n v="0"/>
    <n v="1632.69"/>
    <n v="0"/>
    <n v="38"/>
    <n v="0"/>
    <n v="0"/>
    <n v="0"/>
    <n v="0"/>
    <x v="0"/>
    <x v="2"/>
    <s v="2.3. 1. COMPRA DE BIENES"/>
    <x v="22"/>
    <n v="1670.69"/>
    <n v="1.3099999999999454"/>
    <m/>
    <m/>
    <n v="1.309999999999945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5"/>
    <s v="3.PRODUCTO"/>
    <x v="13"/>
    <s v="5.ACTIVIDAD"/>
    <x v="24"/>
    <s v="20. SALUD"/>
    <s v="044. SALUD INDIVIDUAL"/>
    <s v="0097. ATENCION MEDICA ESPECIALIZADA"/>
    <s v="00001"/>
    <s v="0136020. ATENCION DE REHABILITACION PARA PERSONAS CON DISCAPACIDAD SENSORIAL"/>
    <s v="00087 - PERSONA ATENDIDA"/>
    <n v="100"/>
    <n v="60"/>
    <n v="58"/>
    <n v="58"/>
    <x v="24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4000"/>
    <n v="-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RECURSOS ORDINARIOS"/>
    <n v="0"/>
    <n v="8227"/>
    <n v="8227"/>
    <n v="8226.9599999999991"/>
    <n v="8226.9599999999991"/>
    <n v="0"/>
    <n v="0"/>
    <n v="8226.9599999999991"/>
    <n v="0"/>
    <n v="0"/>
    <n v="0"/>
    <n v="0"/>
    <n v="0"/>
    <n v="0"/>
    <n v="0"/>
    <n v="0"/>
    <n v="0"/>
    <n v="0"/>
    <n v="0"/>
    <n v="0"/>
    <n v="8226.9599999999991"/>
    <n v="0"/>
    <n v="0"/>
    <n v="0"/>
    <n v="0"/>
    <n v="0"/>
    <n v="0"/>
    <n v="0"/>
    <n v="0"/>
    <n v="0"/>
    <n v="0"/>
    <n v="0"/>
    <n v="8226.9599999999991"/>
    <n v="0"/>
    <n v="0"/>
    <n v="0"/>
    <n v="0"/>
    <n v="0"/>
    <n v="0"/>
    <n v="0"/>
    <n v="0"/>
    <n v="0"/>
    <n v="0"/>
    <n v="0"/>
    <n v="8226.9599999999991"/>
    <n v="0"/>
    <n v="0"/>
    <n v="0"/>
    <n v="0"/>
    <n v="0"/>
    <n v="0"/>
    <n v="0"/>
    <n v="0"/>
    <x v="0"/>
    <x v="2"/>
    <s v="2.3. 1. COMPRA DE BIENES"/>
    <x v="22"/>
    <n v="8226.9599999999991"/>
    <n v="4.0000000000873115E-2"/>
    <m/>
    <m/>
    <n v="4.0000000000873115E-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3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0 . RECURSOS ORDINARIOS"/>
    <n v="0"/>
    <n v="9852"/>
    <n v="9852"/>
    <n v="9141.34"/>
    <n v="9141.34"/>
    <n v="0"/>
    <n v="0"/>
    <n v="6645.64"/>
    <n v="0"/>
    <n v="0"/>
    <n v="0"/>
    <n v="0"/>
    <n v="2495.6999999999998"/>
    <n v="0"/>
    <n v="0"/>
    <n v="0"/>
    <n v="0"/>
    <n v="0"/>
    <n v="0"/>
    <n v="6645.64"/>
    <n v="0"/>
    <n v="0"/>
    <n v="0"/>
    <n v="0"/>
    <n v="2495.6999999999998"/>
    <n v="0"/>
    <n v="0"/>
    <n v="0"/>
    <n v="0"/>
    <n v="0"/>
    <n v="0"/>
    <n v="4343.58"/>
    <n v="2302.06"/>
    <n v="0"/>
    <n v="0"/>
    <n v="0"/>
    <n v="2495.6999999999998"/>
    <n v="0"/>
    <n v="0"/>
    <n v="0"/>
    <n v="0"/>
    <n v="0"/>
    <n v="0"/>
    <n v="4343.58"/>
    <n v="2302.06"/>
    <n v="0"/>
    <n v="0"/>
    <n v="0"/>
    <n v="2495.6999999999998"/>
    <n v="0"/>
    <n v="0"/>
    <n v="0"/>
    <n v="0"/>
    <x v="0"/>
    <x v="2"/>
    <s v="2.3. 1. COMPRA DE BIENES"/>
    <x v="23"/>
    <n v="9141.34"/>
    <n v="710.65999999999985"/>
    <m/>
    <m/>
    <n v="710.659999999999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6. REPUESTOS Y ACCESORIOS"/>
    <s v=" 1. REPUESTOS Y ACCESORIOS"/>
    <s v=" 1. DE VEHICULOS"/>
    <s v="0 . RECURSOS ORDINARIOS"/>
    <n v="0"/>
    <n v="400"/>
    <n v="400"/>
    <n v="390"/>
    <n v="390"/>
    <n v="0"/>
    <n v="0"/>
    <n v="390"/>
    <n v="0"/>
    <n v="0"/>
    <n v="0"/>
    <n v="0"/>
    <n v="0"/>
    <n v="0"/>
    <n v="0"/>
    <n v="0"/>
    <n v="0"/>
    <n v="0"/>
    <n v="0"/>
    <n v="390"/>
    <n v="0"/>
    <n v="0"/>
    <n v="0"/>
    <n v="0"/>
    <n v="0"/>
    <n v="0"/>
    <n v="0"/>
    <n v="0"/>
    <n v="0"/>
    <n v="0"/>
    <n v="0"/>
    <n v="390"/>
    <n v="0"/>
    <n v="0"/>
    <n v="0"/>
    <n v="0"/>
    <n v="0"/>
    <n v="0"/>
    <n v="0"/>
    <n v="0"/>
    <n v="0"/>
    <n v="0"/>
    <n v="0"/>
    <n v="390"/>
    <n v="0"/>
    <n v="0"/>
    <n v="0"/>
    <n v="0"/>
    <n v="0"/>
    <n v="0"/>
    <n v="0"/>
    <n v="0"/>
    <n v="0"/>
    <x v="0"/>
    <x v="2"/>
    <s v="2.3. 1. COMPRA DE BIENES"/>
    <x v="24"/>
    <n v="390"/>
    <n v="10"/>
    <m/>
    <m/>
    <n v="1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8"/>
    <s v="20. SALUD"/>
    <s v="016. GESTION DE RIESGOS Y EMERGENCIAS"/>
    <s v="0036. ATENCION INMEDIATA DE DESASTRES"/>
    <s v="00001"/>
    <s v="0160777. IMPLEMENTACION DE BRIGADAS PARA LA ATENCION FRENTE A EMERGENCIAS Y DESASTRES"/>
    <s v="00583 - BRIGADA"/>
    <n v="1"/>
    <n v="1"/>
    <n v="1"/>
    <n v="1"/>
    <x v="18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6. REPUESTOS Y ACCESORIOS"/>
    <s v=" 1. REPUESTOS Y ACCESORIOS"/>
    <s v=" 4. DE SEGURIDAD"/>
    <s v="0 . RECURSOS ORDINARIOS"/>
    <n v="6000"/>
    <n v="5"/>
    <n v="6005"/>
    <n v="6003.9"/>
    <n v="6003.9"/>
    <n v="0"/>
    <n v="0"/>
    <n v="3939"/>
    <n v="-744"/>
    <n v="2739.6"/>
    <n v="0"/>
    <n v="0"/>
    <n v="69.3"/>
    <n v="0"/>
    <n v="0"/>
    <n v="0"/>
    <n v="0"/>
    <n v="0"/>
    <n v="0"/>
    <n v="0"/>
    <n v="3195"/>
    <n v="2739.6"/>
    <n v="0"/>
    <n v="0"/>
    <n v="69.3"/>
    <n v="0"/>
    <n v="0"/>
    <n v="0"/>
    <n v="0"/>
    <n v="0"/>
    <n v="0"/>
    <n v="0"/>
    <n v="3195"/>
    <n v="1781.1"/>
    <n v="958.5"/>
    <n v="0"/>
    <n v="69.3"/>
    <n v="0"/>
    <n v="0"/>
    <n v="0"/>
    <n v="0"/>
    <n v="0"/>
    <n v="0"/>
    <n v="0"/>
    <n v="3195"/>
    <n v="1781.1"/>
    <n v="958.5"/>
    <n v="0"/>
    <n v="69.3"/>
    <n v="0"/>
    <n v="0"/>
    <n v="0"/>
    <n v="0"/>
    <x v="0"/>
    <x v="2"/>
    <s v="2.3. 1. COMPRA DE BIENES"/>
    <x v="25"/>
    <n v="6003.9000000000005"/>
    <n v="1.0999999999994543"/>
    <m/>
    <m/>
    <n v="1.099999999999454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6. REPUESTOS Y ACCESORIOS"/>
    <s v=" 1. REPUESTOS Y ACCESORIOS"/>
    <s v="99. OTROS ACCESORIOS Y REPUESTOS"/>
    <s v="0 . RECURSOS ORDINARIOS"/>
    <n v="0"/>
    <n v="1035"/>
    <n v="1035"/>
    <n v="1035"/>
    <n v="1035"/>
    <n v="0"/>
    <n v="0"/>
    <n v="0"/>
    <n v="0"/>
    <n v="0"/>
    <n v="0"/>
    <n v="0"/>
    <n v="0"/>
    <n v="1035"/>
    <n v="0"/>
    <n v="0"/>
    <n v="0"/>
    <n v="0"/>
    <n v="0"/>
    <n v="0"/>
    <n v="0"/>
    <n v="0"/>
    <n v="0"/>
    <n v="0"/>
    <n v="0"/>
    <n v="1035"/>
    <n v="0"/>
    <n v="0"/>
    <n v="0"/>
    <n v="0"/>
    <n v="0"/>
    <n v="0"/>
    <n v="0"/>
    <n v="0"/>
    <n v="0"/>
    <n v="0"/>
    <n v="0"/>
    <n v="1035"/>
    <n v="0"/>
    <n v="0"/>
    <n v="0"/>
    <n v="0"/>
    <n v="0"/>
    <n v="0"/>
    <n v="0"/>
    <n v="0"/>
    <n v="0"/>
    <n v="0"/>
    <n v="0"/>
    <n v="1035"/>
    <n v="0"/>
    <n v="0"/>
    <n v="0"/>
    <x v="0"/>
    <x v="2"/>
    <s v="2.3. 1. COMPRA DE BIENES"/>
    <x v="26"/>
    <n v="1035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5500"/>
    <n v="4076"/>
    <n v="9576"/>
    <n v="6975"/>
    <n v="6975"/>
    <n v="0"/>
    <n v="0"/>
    <n v="0"/>
    <n v="0"/>
    <n v="0"/>
    <n v="0"/>
    <n v="0"/>
    <n v="6350"/>
    <n v="625"/>
    <n v="0"/>
    <n v="0"/>
    <n v="0"/>
    <n v="0"/>
    <n v="0"/>
    <n v="0"/>
    <n v="0"/>
    <n v="0"/>
    <n v="0"/>
    <n v="0"/>
    <n v="3150"/>
    <n v="3825"/>
    <n v="0"/>
    <n v="0"/>
    <n v="0"/>
    <n v="0"/>
    <n v="0"/>
    <n v="0"/>
    <n v="0"/>
    <n v="0"/>
    <n v="0"/>
    <n v="0"/>
    <n v="3150"/>
    <n v="3825"/>
    <n v="0"/>
    <n v="0"/>
    <n v="0"/>
    <n v="0"/>
    <n v="0"/>
    <n v="0"/>
    <n v="0"/>
    <n v="0"/>
    <n v="0"/>
    <n v="0"/>
    <n v="3150"/>
    <n v="3825"/>
    <n v="0"/>
    <n v="0"/>
    <n v="0"/>
    <x v="0"/>
    <x v="2"/>
    <s v="2.3. 1. COMPRA DE BIENES"/>
    <x v="27"/>
    <n v="6975"/>
    <n v="2601"/>
    <m/>
    <m/>
    <n v="26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0"/>
    <n v="1046"/>
    <n v="1046"/>
    <n v="270"/>
    <n v="270"/>
    <n v="0"/>
    <n v="0"/>
    <n v="0"/>
    <n v="0"/>
    <n v="0"/>
    <n v="0"/>
    <n v="0"/>
    <n v="270"/>
    <n v="0"/>
    <n v="0"/>
    <n v="0"/>
    <n v="0"/>
    <n v="0"/>
    <n v="0"/>
    <n v="0"/>
    <n v="0"/>
    <n v="0"/>
    <n v="0"/>
    <n v="0"/>
    <n v="0"/>
    <n v="270"/>
    <n v="0"/>
    <n v="0"/>
    <n v="0"/>
    <n v="0"/>
    <n v="0"/>
    <n v="0"/>
    <n v="0"/>
    <n v="0"/>
    <n v="0"/>
    <n v="0"/>
    <n v="0"/>
    <n v="270"/>
    <n v="0"/>
    <n v="0"/>
    <n v="0"/>
    <n v="0"/>
    <n v="0"/>
    <n v="0"/>
    <n v="0"/>
    <n v="0"/>
    <n v="0"/>
    <n v="0"/>
    <n v="0"/>
    <n v="270"/>
    <n v="0"/>
    <n v="0"/>
    <n v="0"/>
    <x v="0"/>
    <x v="2"/>
    <s v="2.3. 1. COMPRA DE BIENES"/>
    <x v="27"/>
    <n v="270"/>
    <n v="776"/>
    <m/>
    <m/>
    <n v="77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55745"/>
    <n v="-31480"/>
    <n v="24265"/>
    <n v="20370"/>
    <n v="20370"/>
    <n v="0"/>
    <n v="0"/>
    <n v="0"/>
    <n v="6200"/>
    <n v="0"/>
    <n v="0"/>
    <n v="12600"/>
    <n v="0"/>
    <n v="1570"/>
    <n v="0"/>
    <n v="0"/>
    <n v="0"/>
    <n v="0"/>
    <n v="0"/>
    <n v="0"/>
    <n v="0"/>
    <n v="6200"/>
    <n v="0"/>
    <n v="0"/>
    <n v="12600"/>
    <n v="1250"/>
    <n v="0"/>
    <n v="0"/>
    <n v="0"/>
    <n v="0"/>
    <n v="0"/>
    <n v="0"/>
    <n v="0"/>
    <n v="6200"/>
    <n v="0"/>
    <n v="0"/>
    <n v="12600"/>
    <n v="1250"/>
    <n v="0"/>
    <n v="0"/>
    <n v="0"/>
    <n v="0"/>
    <n v="0"/>
    <n v="0"/>
    <n v="0"/>
    <n v="6200"/>
    <n v="0"/>
    <n v="0"/>
    <n v="12600"/>
    <n v="1250"/>
    <n v="0"/>
    <n v="0"/>
    <n v="0"/>
    <x v="0"/>
    <x v="2"/>
    <s v="2.3. 1. COMPRA DE BIENES"/>
    <x v="27"/>
    <n v="20050"/>
    <n v="4215"/>
    <m/>
    <m/>
    <n v="421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9"/>
    <s v="5.ACTIVIDAD"/>
    <x v="19"/>
    <s v="20. SALUD"/>
    <s v="044. SALUD INDIVIDUAL"/>
    <s v="0097. ATENCION MEDICA ESPECIALIZADA"/>
    <s v="00001"/>
    <s v="0215301. EXAMENES DE TAMIZAJE Y DIAGNOSTICO EN RECIEN NACIDO CON FACTORES DE RIESGO PARA RETINOPATIA DE LA PREMATURIDAD (ROP)"/>
    <s v="00438 - PULGADAS"/>
    <n v="100"/>
    <n v="50"/>
    <n v="55"/>
    <n v="55"/>
    <x v="19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0"/>
    <n v="1000"/>
    <n v="1000"/>
    <n v="960"/>
    <n v="960"/>
    <n v="0"/>
    <n v="0"/>
    <n v="0"/>
    <n v="0"/>
    <n v="0"/>
    <n v="0"/>
    <n v="0"/>
    <n v="0"/>
    <n v="960"/>
    <n v="0"/>
    <n v="0"/>
    <n v="0"/>
    <n v="0"/>
    <n v="0"/>
    <n v="0"/>
    <n v="0"/>
    <n v="0"/>
    <n v="0"/>
    <n v="0"/>
    <n v="0"/>
    <n v="960"/>
    <n v="0"/>
    <n v="0"/>
    <n v="0"/>
    <n v="0"/>
    <n v="0"/>
    <n v="0"/>
    <n v="0"/>
    <n v="0"/>
    <n v="0"/>
    <n v="0"/>
    <n v="0"/>
    <n v="0"/>
    <n v="960"/>
    <n v="0"/>
    <n v="0"/>
    <n v="0"/>
    <n v="0"/>
    <n v="0"/>
    <n v="0"/>
    <n v="0"/>
    <n v="0"/>
    <n v="0"/>
    <n v="0"/>
    <n v="0"/>
    <n v="960"/>
    <n v="0"/>
    <n v="0"/>
    <x v="0"/>
    <x v="2"/>
    <s v="2.3. 1. COMPRA DE BIENES"/>
    <x v="27"/>
    <n v="960"/>
    <n v="40"/>
    <m/>
    <m/>
    <n v="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5"/>
    <s v="5.ACTIVIDAD"/>
    <x v="6"/>
    <s v="20. SALUD"/>
    <s v="044. SALUD INDIVIDUAL"/>
    <s v="0097. ATENCION MEDICA ESPECIALIZADA"/>
    <s v="00001"/>
    <s v="0215302. BRINDAR TRATAMIENTO A NIÑOS PREMATUROS CON DIAGNOSTICO DE RETINOPATIA DE LA PREMATURIDAD (ROP)"/>
    <s v="00394 - TECNICO"/>
    <n v="10"/>
    <n v="6"/>
    <n v="6"/>
    <n v="6"/>
    <x v="6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2300"/>
    <n v="10000"/>
    <n v="12300"/>
    <n v="2400"/>
    <n v="2400"/>
    <n v="0"/>
    <n v="0"/>
    <n v="0"/>
    <n v="0"/>
    <n v="0"/>
    <n v="0"/>
    <n v="0"/>
    <n v="2400"/>
    <n v="0"/>
    <n v="0"/>
    <n v="0"/>
    <n v="0"/>
    <n v="0"/>
    <n v="0"/>
    <n v="0"/>
    <n v="0"/>
    <n v="0"/>
    <n v="0"/>
    <n v="0"/>
    <n v="0"/>
    <n v="0"/>
    <n v="2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7"/>
    <n v="2400"/>
    <n v="9900"/>
    <m/>
    <m/>
    <n v="99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1"/>
    <s v="5.ACTIVIDAD"/>
    <x v="22"/>
    <s v="20. SALUD"/>
    <s v="044. SALUD INDIVIDUAL"/>
    <s v="0097. ATENCION MEDICA ESPECIALIZADA"/>
    <s v="00001"/>
    <s v="0215066. EVALUACION DE TAMIZAJE Y DIAGNOSTICO DE PERSONAS CON GLAUCOMA"/>
    <s v="00438 - PULGADAS"/>
    <n v="1500"/>
    <n v="700"/>
    <n v="702"/>
    <n v="702"/>
    <x v="22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0"/>
    <n v="100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7"/>
    <n v="0"/>
    <n v="1000"/>
    <m/>
    <m/>
    <n v="1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2"/>
    <s v="5.ACTIVIDAD"/>
    <x v="23"/>
    <s v="20. SALUD"/>
    <s v="044. SALUD INDIVIDUAL"/>
    <s v="0097. ATENCION MEDICA ESPECIALIZADA"/>
    <s v="00001"/>
    <s v="0215067. BRINDAR TRATAMIENTO A PERSONAS CON DIAGNOSTICO DE GLAUCOMA"/>
    <s v="00394 - TECNICO"/>
    <n v="1500"/>
    <n v="700"/>
    <n v="702"/>
    <n v="702"/>
    <x v="23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0"/>
    <n v="100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7"/>
    <n v="0"/>
    <n v="1000"/>
    <m/>
    <m/>
    <n v="1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8"/>
    <s v="20. SALUD"/>
    <s v="016. GESTION DE RIESGOS Y EMERGENCIAS"/>
    <s v="0036. ATENCION INMEDIATA DE DESASTRES"/>
    <s v="00001"/>
    <s v="0160777. IMPLEMENTACION DE BRIGADAS PARA LA ATENCION FRENTE A EMERGENCIAS Y DESASTRES"/>
    <s v="00583 - BRIGADA"/>
    <n v="1"/>
    <n v="1"/>
    <n v="1"/>
    <n v="1"/>
    <x v="18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2000"/>
    <n v="-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7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RECURSOS ORDINARIOS"/>
    <n v="0"/>
    <n v="10253"/>
    <n v="10253"/>
    <n v="10248.75"/>
    <n v="10248.75"/>
    <n v="0"/>
    <n v="0"/>
    <n v="0"/>
    <n v="10248.75"/>
    <n v="0"/>
    <n v="0"/>
    <n v="0"/>
    <n v="0"/>
    <n v="0"/>
    <n v="0"/>
    <n v="0"/>
    <n v="0"/>
    <n v="0"/>
    <n v="0"/>
    <n v="0"/>
    <n v="10248.75"/>
    <n v="0"/>
    <n v="0"/>
    <n v="0"/>
    <n v="0"/>
    <n v="0"/>
    <n v="0"/>
    <n v="0"/>
    <n v="0"/>
    <n v="0"/>
    <n v="0"/>
    <n v="0"/>
    <n v="10248.75"/>
    <n v="0"/>
    <n v="0"/>
    <n v="0"/>
    <n v="0"/>
    <n v="0"/>
    <n v="0"/>
    <n v="0"/>
    <n v="0"/>
    <n v="0"/>
    <n v="0"/>
    <n v="0"/>
    <n v="10248.75"/>
    <n v="0"/>
    <n v="0"/>
    <n v="0"/>
    <n v="0"/>
    <n v="0"/>
    <n v="0"/>
    <n v="0"/>
    <n v="0"/>
    <x v="0"/>
    <x v="2"/>
    <s v="2.3. 1. COMPRA DE BIENES"/>
    <x v="27"/>
    <n v="10248.75"/>
    <n v="4.25"/>
    <m/>
    <m/>
    <n v="4.2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RECURSOS ORDINARIOS"/>
    <n v="0"/>
    <n v="1000"/>
    <n v="1000"/>
    <n v="950"/>
    <n v="950"/>
    <n v="0"/>
    <n v="0"/>
    <n v="0"/>
    <n v="0"/>
    <n v="0"/>
    <n v="0"/>
    <n v="950"/>
    <n v="0"/>
    <n v="0"/>
    <n v="0"/>
    <n v="0"/>
    <n v="0"/>
    <n v="0"/>
    <n v="0"/>
    <n v="0"/>
    <n v="0"/>
    <n v="0"/>
    <n v="0"/>
    <n v="0"/>
    <n v="950"/>
    <n v="0"/>
    <n v="0"/>
    <n v="0"/>
    <n v="0"/>
    <n v="0"/>
    <n v="0"/>
    <n v="0"/>
    <n v="0"/>
    <n v="0"/>
    <n v="0"/>
    <n v="0"/>
    <n v="950"/>
    <n v="0"/>
    <n v="0"/>
    <n v="0"/>
    <n v="0"/>
    <n v="0"/>
    <n v="0"/>
    <n v="0"/>
    <n v="0"/>
    <n v="0"/>
    <n v="0"/>
    <n v="0"/>
    <n v="950"/>
    <n v="0"/>
    <n v="0"/>
    <n v="0"/>
    <n v="0"/>
    <x v="0"/>
    <x v="2"/>
    <s v="2.3. 1. COMPRA DE BIENES"/>
    <x v="28"/>
    <n v="950"/>
    <n v="50"/>
    <m/>
    <m/>
    <n v="5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99. COMPRA DE OTROS BIENES"/>
    <s v=" 1. COMPRA DE OTROS BIENES"/>
    <s v="99. OTROS BIENES"/>
    <s v="0 . RECURSOS ORDINARIOS"/>
    <n v="0"/>
    <n v="250"/>
    <n v="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1. COMPRA DE BIENES"/>
    <x v="29"/>
    <n v="0"/>
    <n v="250"/>
    <m/>
    <m/>
    <n v="25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3. BIENES Y SERVICIOS"/>
    <s v=" 1. COMPRA DE BIENES"/>
    <s v="99. COMPRA DE OTROS BIENES"/>
    <s v=" 1. COMPRA DE OTROS BIENES"/>
    <s v="99. OTROS BIENES"/>
    <s v="0 . RECURSOS ORDINARIOS"/>
    <n v="0"/>
    <n v="5484"/>
    <n v="5484"/>
    <n v="4838"/>
    <n v="4838"/>
    <n v="0"/>
    <n v="0"/>
    <n v="0"/>
    <n v="4838"/>
    <n v="0"/>
    <n v="0"/>
    <n v="0"/>
    <n v="0"/>
    <n v="0"/>
    <n v="0"/>
    <n v="0"/>
    <n v="0"/>
    <n v="0"/>
    <n v="0"/>
    <n v="0"/>
    <n v="4838"/>
    <n v="0"/>
    <n v="0"/>
    <n v="0"/>
    <n v="0"/>
    <n v="0"/>
    <n v="0"/>
    <n v="0"/>
    <n v="0"/>
    <n v="0"/>
    <n v="0"/>
    <n v="0"/>
    <n v="4838"/>
    <n v="0"/>
    <n v="0"/>
    <n v="0"/>
    <n v="0"/>
    <n v="0"/>
    <n v="0"/>
    <n v="0"/>
    <n v="0"/>
    <n v="0"/>
    <n v="0"/>
    <n v="0"/>
    <n v="4838"/>
    <n v="0"/>
    <n v="0"/>
    <n v="0"/>
    <n v="0"/>
    <n v="0"/>
    <n v="0"/>
    <n v="0"/>
    <n v="0"/>
    <x v="0"/>
    <x v="2"/>
    <s v="2.3. 1. COMPRA DE BIENES"/>
    <x v="29"/>
    <n v="4838"/>
    <n v="646"/>
    <m/>
    <m/>
    <n v="64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1. SERVICIOS DE ENERGIA ELECTRICA, AGUA Y GAS"/>
    <s v=" 1. SERVICIO DE SUMINISTRO DE ENERGIA ELECTRICA"/>
    <s v="0 . RECURSOS ORDINARIOS"/>
    <n v="100000"/>
    <n v="0"/>
    <n v="100000"/>
    <n v="100000"/>
    <n v="100000"/>
    <n v="0"/>
    <n v="17444.900000000001"/>
    <n v="9138.7000000000007"/>
    <n v="11097.1"/>
    <n v="7802"/>
    <n v="6788.3"/>
    <n v="7380.6"/>
    <n v="7364.2"/>
    <n v="7532.8"/>
    <n v="0"/>
    <n v="0"/>
    <n v="0"/>
    <n v="0"/>
    <n v="17444.900000000001"/>
    <n v="9138.7000000000007"/>
    <n v="11097.1"/>
    <n v="7802"/>
    <n v="6788.3"/>
    <n v="7380.6"/>
    <n v="7364.2"/>
    <n v="7532.8"/>
    <n v="0"/>
    <n v="0"/>
    <n v="0"/>
    <n v="0"/>
    <n v="17444.900000000001"/>
    <n v="9138.7000000000007"/>
    <n v="11097.1"/>
    <n v="7802"/>
    <n v="6788.3"/>
    <n v="7380.6"/>
    <n v="7364.2"/>
    <n v="7532.8"/>
    <n v="0"/>
    <n v="0"/>
    <n v="0"/>
    <n v="0"/>
    <n v="17444.900000000001"/>
    <n v="9138.7000000000007"/>
    <n v="11097.1"/>
    <n v="7802"/>
    <n v="6788.3"/>
    <n v="7380.6"/>
    <n v="7364.2"/>
    <n v="7532.8"/>
    <n v="0"/>
    <n v="0"/>
    <n v="0"/>
    <x v="0"/>
    <x v="2"/>
    <s v="2.3. 2. CONTRATACION DE SERVICIOS"/>
    <x v="30"/>
    <n v="74548.600000000006"/>
    <n v="25451.399999999994"/>
    <m/>
    <m/>
    <n v="25451.39999999999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1. SERVICIOS DE ENERGIA ELECTRICA, AGUA Y GAS"/>
    <s v=" 2. SERVICIO DE AGUA Y DESAGUE"/>
    <s v="0 . RECURSOS ORDINARIOS"/>
    <n v="95000"/>
    <n v="0"/>
    <n v="95000"/>
    <n v="77500"/>
    <n v="77500"/>
    <n v="0"/>
    <n v="11051.6"/>
    <n v="7258.7"/>
    <n v="11284.7"/>
    <n v="7252.5"/>
    <n v="7440.8"/>
    <n v="6345.3"/>
    <n v="6058.1"/>
    <n v="7338.9"/>
    <n v="6739.5"/>
    <n v="0"/>
    <n v="0"/>
    <n v="0"/>
    <n v="11051.6"/>
    <n v="7258.7"/>
    <n v="11284.7"/>
    <n v="7252.5"/>
    <n v="7440.8"/>
    <n v="6345.3"/>
    <n v="6058.1"/>
    <n v="7338.9"/>
    <n v="6739.5"/>
    <n v="0"/>
    <n v="0"/>
    <n v="0"/>
    <n v="11051.6"/>
    <n v="7258.7"/>
    <n v="11284.7"/>
    <n v="7252.5"/>
    <n v="7440.8"/>
    <n v="6345.3"/>
    <n v="6058.1"/>
    <n v="7338.9"/>
    <n v="6739.5"/>
    <n v="0"/>
    <n v="0"/>
    <n v="0"/>
    <n v="11051.6"/>
    <n v="7258.7"/>
    <n v="11284.7"/>
    <n v="7252.5"/>
    <n v="7440.8"/>
    <n v="6345.3"/>
    <n v="6058.1"/>
    <n v="7338.9"/>
    <n v="6739.5"/>
    <n v="0"/>
    <n v="0"/>
    <x v="0"/>
    <x v="2"/>
    <s v="2.3. 2. CONTRATACION DE SERVICIOS"/>
    <x v="31"/>
    <n v="70770.100000000006"/>
    <n v="24229.899999999994"/>
    <m/>
    <m/>
    <n v="24229.89999999999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2. SERVICIOS DE TELEFONIA E INTERNET"/>
    <s v=" 1. SERVICIO DE TELEFONIA MOVIL"/>
    <s v="0 . RECURSOS ORDINARIOS"/>
    <n v="1600"/>
    <n v="1815"/>
    <n v="3415"/>
    <n v="3414.8"/>
    <n v="3414.8"/>
    <n v="0"/>
    <n v="139.80000000000001"/>
    <n v="428.01"/>
    <n v="199.48"/>
    <n v="199.48"/>
    <n v="199.48"/>
    <n v="323.04000000000002"/>
    <n v="319.04000000000002"/>
    <n v="319.04000000000002"/>
    <n v="319.04000000000002"/>
    <n v="0"/>
    <n v="0"/>
    <n v="0"/>
    <n v="139.80000000000001"/>
    <n v="428.01"/>
    <n v="199.48"/>
    <n v="199.48"/>
    <n v="199.48"/>
    <n v="323.04000000000002"/>
    <n v="319.04000000000002"/>
    <n v="319.04000000000002"/>
    <n v="319.04000000000002"/>
    <n v="0"/>
    <n v="0"/>
    <n v="0"/>
    <n v="139.80000000000001"/>
    <n v="428.01"/>
    <n v="199.48"/>
    <n v="199.48"/>
    <n v="199.48"/>
    <n v="323.04000000000002"/>
    <n v="319.04000000000002"/>
    <n v="319.04000000000002"/>
    <n v="319.04000000000002"/>
    <n v="0"/>
    <n v="0"/>
    <n v="0"/>
    <n v="139.80000000000001"/>
    <n v="428.01"/>
    <n v="199.48"/>
    <n v="199.48"/>
    <n v="199.48"/>
    <n v="323.04000000000002"/>
    <n v="319.04000000000002"/>
    <n v="319.04000000000002"/>
    <n v="319.04000000000002"/>
    <n v="0"/>
    <n v="0"/>
    <x v="0"/>
    <x v="2"/>
    <s v="2.3. 2. CONTRATACION DE SERVICIOS"/>
    <x v="32"/>
    <n v="2446.41"/>
    <n v="968.59000000000015"/>
    <m/>
    <m/>
    <n v="968.5900000000001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2. SERVICIOS DE TELEFONIA E INTERNET"/>
    <s v=" 1. SERVICIO DE TELEFONIA MOVIL"/>
    <s v="0 . RECURSOS ORDINARIOS"/>
    <n v="1000"/>
    <n v="-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32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2. SERVICIOS DE TELEFONIA E INTERNET"/>
    <s v=" 2. SERVICIO DE TELEFONIA FIJA"/>
    <s v="0 . RECURSOS ORDINARIOS"/>
    <n v="5000"/>
    <n v="-815"/>
    <n v="4185"/>
    <n v="3414"/>
    <n v="3414"/>
    <n v="0"/>
    <n v="276.89999999999998"/>
    <n v="277"/>
    <n v="284.3"/>
    <n v="265.8"/>
    <n v="270.10000000000002"/>
    <n v="270.10000000000002"/>
    <n v="0"/>
    <n v="276.8"/>
    <n v="0"/>
    <n v="0"/>
    <n v="0"/>
    <n v="0"/>
    <n v="276.89999999999998"/>
    <n v="277"/>
    <n v="284.3"/>
    <n v="265.8"/>
    <n v="270.10000000000002"/>
    <n v="270.10000000000002"/>
    <n v="0"/>
    <n v="276.8"/>
    <n v="0"/>
    <n v="0"/>
    <n v="0"/>
    <n v="0"/>
    <n v="276.89999999999998"/>
    <n v="277"/>
    <n v="284.3"/>
    <n v="265.8"/>
    <n v="270.10000000000002"/>
    <n v="270.10000000000002"/>
    <n v="0"/>
    <n v="276.8"/>
    <n v="0"/>
    <n v="0"/>
    <n v="0"/>
    <n v="0"/>
    <n v="276.89999999999998"/>
    <n v="277"/>
    <n v="284.3"/>
    <n v="265.8"/>
    <n v="270.10000000000002"/>
    <n v="270.10000000000002"/>
    <n v="0"/>
    <n v="276.8"/>
    <n v="0"/>
    <n v="0"/>
    <n v="0"/>
    <x v="0"/>
    <x v="2"/>
    <s v="2.3. 2. CONTRATACION DE SERVICIOS"/>
    <x v="33"/>
    <n v="1920.9999999999998"/>
    <n v="2264"/>
    <m/>
    <m/>
    <n v="22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2. SERVICIOS DE TELEFONIA E INTERNET"/>
    <s v=" 3. SERVICIO DE INTERNET"/>
    <s v="0 . RECURSOS ORDINARIOS"/>
    <n v="120000"/>
    <n v="0"/>
    <n v="120000"/>
    <n v="35202.81"/>
    <n v="35202.81"/>
    <n v="0"/>
    <n v="1023.18"/>
    <n v="7929.6"/>
    <n v="2916.66"/>
    <n v="2916.66"/>
    <n v="0"/>
    <n v="2916.66"/>
    <n v="2916.66"/>
    <n v="5833.32"/>
    <n v="2916.66"/>
    <n v="0"/>
    <n v="0"/>
    <n v="0"/>
    <n v="0"/>
    <n v="8952.7800000000007"/>
    <n v="0"/>
    <n v="2916.66"/>
    <n v="2916.66"/>
    <n v="2916.66"/>
    <n v="2916.66"/>
    <n v="5833.32"/>
    <n v="0"/>
    <n v="0"/>
    <n v="0"/>
    <n v="0"/>
    <n v="0"/>
    <n v="6309.58"/>
    <n v="2643.2"/>
    <n v="0"/>
    <n v="5833.32"/>
    <n v="2916.66"/>
    <n v="2916.66"/>
    <n v="0"/>
    <n v="5833.32"/>
    <n v="0"/>
    <n v="0"/>
    <n v="0"/>
    <n v="0"/>
    <n v="6309.58"/>
    <n v="2643.2"/>
    <n v="0"/>
    <n v="5833.32"/>
    <n v="2916.66"/>
    <n v="2916.66"/>
    <n v="0"/>
    <n v="5833.32"/>
    <n v="0"/>
    <n v="0"/>
    <x v="0"/>
    <x v="2"/>
    <s v="2.3. 2. CONTRATACION DE SERVICIOS"/>
    <x v="34"/>
    <n v="26452.74"/>
    <n v="93547.26"/>
    <m/>
    <m/>
    <n v="93547.2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2. SERVICIOS BASICOS, COMUNICACIONES, PUBLICIDAD Y DIFUSION"/>
    <s v=" 3. SERVICIOS DE MENSAJERIA, TELECOMUNICACIONES Y OTROS AFINES"/>
    <s v=" 1. CORREOS Y SERVICIOS DE MENSAJERIA"/>
    <s v="0 . RECURSOS ORDINARIOS"/>
    <n v="4000"/>
    <n v="-1500"/>
    <n v="2500"/>
    <n v="369.5"/>
    <n v="369.5"/>
    <n v="0"/>
    <n v="369.5"/>
    <n v="0"/>
    <n v="0"/>
    <n v="0"/>
    <n v="0"/>
    <n v="0"/>
    <n v="0"/>
    <n v="0"/>
    <n v="0"/>
    <n v="0"/>
    <n v="0"/>
    <n v="0"/>
    <n v="0"/>
    <n v="369.5"/>
    <n v="0"/>
    <n v="0"/>
    <n v="0"/>
    <n v="0"/>
    <n v="0"/>
    <n v="0"/>
    <n v="0"/>
    <n v="0"/>
    <n v="0"/>
    <n v="0"/>
    <n v="0"/>
    <n v="369.5"/>
    <n v="0"/>
    <n v="0"/>
    <n v="0"/>
    <n v="0"/>
    <n v="0"/>
    <n v="0"/>
    <n v="0"/>
    <n v="0"/>
    <n v="0"/>
    <n v="0"/>
    <n v="0"/>
    <n v="369.5"/>
    <n v="0"/>
    <n v="0"/>
    <n v="0"/>
    <n v="0"/>
    <n v="0"/>
    <n v="0"/>
    <n v="0"/>
    <n v="0"/>
    <n v="0"/>
    <x v="0"/>
    <x v="2"/>
    <s v="2.3. 2. CONTRATACION DE SERVICIOS"/>
    <x v="35"/>
    <n v="369.5"/>
    <n v="2130.5"/>
    <m/>
    <m/>
    <n v="2130.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3. SERVICIOS DE LIMPIEZA, SEGURIDAD Y VIGILANCIA"/>
    <s v=" 1. SERVICIOS DE LIMPIEZA, SEGURIDAD Y VIGILANCIA"/>
    <s v=" 1. SERVICIOS DE LIMPIEZA E HIGIENE"/>
    <s v="0 . RECURSOS ORDINARIOS"/>
    <n v="0"/>
    <n v="8500"/>
    <n v="8500"/>
    <n v="8400"/>
    <n v="8400"/>
    <n v="0"/>
    <n v="0"/>
    <n v="0"/>
    <n v="0"/>
    <n v="0"/>
    <n v="0"/>
    <n v="0"/>
    <n v="0"/>
    <n v="0"/>
    <n v="8400"/>
    <n v="0"/>
    <n v="0"/>
    <n v="0"/>
    <n v="0"/>
    <n v="0"/>
    <n v="0"/>
    <n v="0"/>
    <n v="0"/>
    <n v="0"/>
    <n v="0"/>
    <n v="0"/>
    <n v="8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36"/>
    <n v="8400"/>
    <n v="100"/>
    <m/>
    <m/>
    <n v="1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3. SERVICIOS DE LIMPIEZA, SEGURIDAD Y VIGILANCIA"/>
    <s v=" 1. SERVICIOS DE LIMPIEZA, SEGURIDAD Y VIGILANCIA"/>
    <s v=" 2. SERVICIOS DE SEGURIDAD Y VIGILANCIA"/>
    <s v="0 . RECURSOS ORDINARIOS"/>
    <n v="167896"/>
    <n v="0"/>
    <n v="167896"/>
    <n v="167896"/>
    <n v="167896"/>
    <n v="0"/>
    <n v="40780.9"/>
    <n v="10195.219999999999"/>
    <n v="0"/>
    <n v="40780.9"/>
    <n v="20390.45"/>
    <n v="20390.45"/>
    <n v="20390.45"/>
    <n v="0"/>
    <n v="0"/>
    <n v="0"/>
    <n v="0"/>
    <n v="0"/>
    <n v="20390.45"/>
    <n v="30585.67"/>
    <n v="0"/>
    <n v="0"/>
    <n v="61171.35"/>
    <n v="20390.45"/>
    <n v="20390.45"/>
    <n v="0"/>
    <n v="0"/>
    <n v="0"/>
    <n v="0"/>
    <n v="0"/>
    <n v="20390.45"/>
    <n v="30585.67"/>
    <n v="0"/>
    <n v="0"/>
    <n v="61171.35"/>
    <n v="20390.45"/>
    <n v="20390.45"/>
    <n v="0"/>
    <n v="0"/>
    <n v="0"/>
    <n v="0"/>
    <n v="0"/>
    <n v="20390.45"/>
    <n v="30585.67"/>
    <n v="0"/>
    <n v="0"/>
    <n v="61171.35"/>
    <n v="20390.45"/>
    <n v="20390.45"/>
    <n v="0"/>
    <n v="0"/>
    <n v="0"/>
    <n v="0"/>
    <x v="0"/>
    <x v="2"/>
    <s v="2.3. 2. CONTRATACION DE SERVICIOS"/>
    <x v="37"/>
    <n v="152928.37000000002"/>
    <n v="14967.629999999976"/>
    <m/>
    <m/>
    <n v="14967.62999999997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4. SERVICIO DE MANTENIMIENTO, ACONDICIONAMIENTO Y  REPARACIONES"/>
    <s v=" 2. DE EDIFICACIONES, OFICINAS Y ESTRUCTURAS"/>
    <s v=" 1. DE EDIFICACIONES, OFICINAS Y ESTRUCTURAS"/>
    <s v="0 . RECURSOS ORDINARIOS"/>
    <n v="0"/>
    <n v="24122"/>
    <n v="24122"/>
    <n v="16873.599999999999"/>
    <n v="16873.599999999999"/>
    <n v="0"/>
    <n v="0"/>
    <n v="2718"/>
    <n v="906"/>
    <n v="906"/>
    <n v="906"/>
    <n v="7813.6"/>
    <n v="0"/>
    <n v="906"/>
    <n v="0"/>
    <n v="0"/>
    <n v="0"/>
    <n v="0"/>
    <n v="0"/>
    <n v="1812"/>
    <n v="906"/>
    <n v="906"/>
    <n v="906"/>
    <n v="906"/>
    <n v="0"/>
    <n v="8719.6"/>
    <n v="0"/>
    <n v="0"/>
    <n v="0"/>
    <n v="0"/>
    <n v="0"/>
    <n v="0"/>
    <n v="2718"/>
    <n v="906"/>
    <n v="906"/>
    <n v="906"/>
    <n v="0"/>
    <n v="7813.6"/>
    <n v="906"/>
    <n v="0"/>
    <n v="0"/>
    <n v="0"/>
    <n v="0"/>
    <n v="0"/>
    <n v="2718"/>
    <n v="906"/>
    <n v="906"/>
    <n v="906"/>
    <n v="0"/>
    <n v="7813.6"/>
    <n v="906"/>
    <n v="0"/>
    <n v="0"/>
    <x v="0"/>
    <x v="2"/>
    <s v="2.3. 2. CONTRATACION DE SERVICIOS"/>
    <x v="38"/>
    <n v="14155.6"/>
    <n v="9966.4"/>
    <m/>
    <m/>
    <n v="9966.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4. SERVICIO DE MANTENIMIENTO, ACONDICIONAMIENTO Y  REPARACIONES"/>
    <s v=" 5. DE VEHICULOS"/>
    <s v=" 1. DE VEHICULOS"/>
    <s v="0 . RECURSOS ORDINARIOS"/>
    <n v="0"/>
    <n v="800"/>
    <n v="800"/>
    <n v="800"/>
    <n v="80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n v="0"/>
    <n v="0"/>
    <n v="0"/>
    <n v="800"/>
    <n v="0"/>
    <n v="0"/>
    <n v="0"/>
    <n v="0"/>
    <n v="0"/>
    <n v="0"/>
    <n v="0"/>
    <n v="0"/>
    <x v="0"/>
    <x v="2"/>
    <s v="2.3. 2. CONTRATACION DE SERVICIOS"/>
    <x v="39"/>
    <n v="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RECURSOS ORDINARIOS"/>
    <n v="3000"/>
    <n v="0"/>
    <n v="3000"/>
    <n v="3000"/>
    <n v="300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x v="0"/>
    <x v="2"/>
    <s v="2.3. 2. CONTRATACION DE SERVICIOS"/>
    <x v="40"/>
    <n v="30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RECURSOS ORDINARIOS"/>
    <n v="0"/>
    <n v="11052"/>
    <n v="11052"/>
    <n v="11052"/>
    <n v="11052"/>
    <n v="0"/>
    <n v="0"/>
    <n v="1430"/>
    <n v="0"/>
    <n v="0"/>
    <n v="0"/>
    <n v="0"/>
    <n v="0"/>
    <n v="9622"/>
    <n v="0"/>
    <n v="0"/>
    <n v="0"/>
    <n v="0"/>
    <n v="0"/>
    <n v="1430"/>
    <n v="0"/>
    <n v="0"/>
    <n v="0"/>
    <n v="0"/>
    <n v="0"/>
    <n v="0"/>
    <n v="9622"/>
    <n v="0"/>
    <n v="0"/>
    <n v="0"/>
    <n v="0"/>
    <n v="1430"/>
    <n v="0"/>
    <n v="0"/>
    <n v="0"/>
    <n v="0"/>
    <n v="0"/>
    <n v="0"/>
    <n v="9622"/>
    <n v="0"/>
    <n v="0"/>
    <n v="0"/>
    <n v="0"/>
    <n v="1430"/>
    <n v="0"/>
    <n v="0"/>
    <n v="0"/>
    <n v="0"/>
    <n v="0"/>
    <n v="0"/>
    <n v="9622"/>
    <n v="0"/>
    <n v="0"/>
    <x v="0"/>
    <x v="2"/>
    <s v="2.3. 2. CONTRATACION DE SERVICIOS"/>
    <x v="40"/>
    <n v="11052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RECURSOS ORDINARIOS"/>
    <n v="0"/>
    <n v="29230"/>
    <n v="29230"/>
    <n v="29230"/>
    <n v="29230"/>
    <n v="0"/>
    <n v="0"/>
    <n v="0"/>
    <n v="0"/>
    <n v="0"/>
    <n v="0"/>
    <n v="29230"/>
    <n v="0"/>
    <n v="0"/>
    <n v="0"/>
    <n v="0"/>
    <n v="0"/>
    <n v="0"/>
    <n v="0"/>
    <n v="0"/>
    <n v="0"/>
    <n v="0"/>
    <n v="0"/>
    <n v="0"/>
    <n v="29230"/>
    <n v="0"/>
    <n v="0"/>
    <n v="0"/>
    <n v="0"/>
    <n v="0"/>
    <n v="0"/>
    <n v="0"/>
    <n v="0"/>
    <n v="0"/>
    <n v="0"/>
    <n v="0"/>
    <n v="29230"/>
    <n v="0"/>
    <n v="0"/>
    <n v="0"/>
    <n v="0"/>
    <n v="0"/>
    <n v="0"/>
    <n v="0"/>
    <n v="0"/>
    <n v="0"/>
    <n v="0"/>
    <n v="0"/>
    <n v="29230"/>
    <n v="0"/>
    <n v="0"/>
    <n v="0"/>
    <n v="0"/>
    <x v="0"/>
    <x v="2"/>
    <s v="2.3. 2. CONTRATACION DE SERVICIOS"/>
    <x v="40"/>
    <n v="2923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5. ALQUILERES DE MUEBLES E INMUEBLES"/>
    <s v=" 1. ALQUILERES DE MUEBLES E INMUEBLES"/>
    <s v="99. DE OTROS BIENES Y ACTIVOS"/>
    <s v="0 . RECURSOS ORDINARIOS"/>
    <n v="0"/>
    <n v="27610"/>
    <n v="27610"/>
    <n v="27610"/>
    <n v="27610"/>
    <n v="0"/>
    <n v="0"/>
    <n v="0"/>
    <n v="0"/>
    <n v="0"/>
    <n v="0"/>
    <n v="27610"/>
    <n v="0"/>
    <n v="0"/>
    <n v="0"/>
    <n v="0"/>
    <n v="0"/>
    <n v="0"/>
    <n v="0"/>
    <n v="0"/>
    <n v="0"/>
    <n v="0"/>
    <n v="0"/>
    <n v="27610"/>
    <n v="0"/>
    <n v="0"/>
    <n v="0"/>
    <n v="0"/>
    <n v="0"/>
    <n v="0"/>
    <n v="0"/>
    <n v="0"/>
    <n v="0"/>
    <n v="0"/>
    <n v="0"/>
    <n v="27610"/>
    <n v="0"/>
    <n v="0"/>
    <n v="0"/>
    <n v="0"/>
    <n v="0"/>
    <n v="0"/>
    <n v="0"/>
    <n v="0"/>
    <n v="0"/>
    <n v="0"/>
    <n v="0"/>
    <n v="27610"/>
    <n v="0"/>
    <n v="0"/>
    <n v="0"/>
    <n v="0"/>
    <n v="0"/>
    <x v="0"/>
    <x v="2"/>
    <s v="2.3. 2. CONTRATACION DE SERVICIOS"/>
    <x v="41"/>
    <n v="2761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436"/>
    <n v="100"/>
    <n v="536"/>
    <n v="536"/>
    <n v="536"/>
    <n v="44.64"/>
    <n v="44.64"/>
    <n v="44.64"/>
    <n v="44.64"/>
    <n v="44.64"/>
    <n v="44.64"/>
    <n v="44.64"/>
    <n v="69.44"/>
    <n v="69.44"/>
    <n v="0"/>
    <n v="0"/>
    <n v="0"/>
    <n v="44.64"/>
    <n v="44.64"/>
    <n v="44.64"/>
    <n v="44.64"/>
    <n v="44.64"/>
    <n v="44.64"/>
    <n v="44.64"/>
    <n v="69.44"/>
    <n v="69.44"/>
    <n v="69.44"/>
    <n v="69.44"/>
    <n v="69.44"/>
    <n v="44.64"/>
    <n v="44.64"/>
    <n v="44.64"/>
    <n v="44.64"/>
    <n v="44.64"/>
    <n v="44.64"/>
    <n v="44.64"/>
    <n v="69.44"/>
    <n v="69.44"/>
    <n v="0"/>
    <n v="0"/>
    <n v="0"/>
    <n v="44.64"/>
    <n v="44.64"/>
    <n v="44.64"/>
    <n v="44.64"/>
    <n v="44.64"/>
    <n v="44.64"/>
    <n v="44.64"/>
    <n v="69.44"/>
    <n v="69.44"/>
    <n v="0"/>
    <n v="0"/>
    <n v="0"/>
    <x v="0"/>
    <x v="2"/>
    <s v="2.3. 2. CONTRATACION DE SERVICIOS"/>
    <x v="42"/>
    <n v="659.68000000000006"/>
    <n v="-123.68000000000006"/>
    <m/>
    <m/>
    <n v="-123.6800000000000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436"/>
    <n v="100"/>
    <n v="536"/>
    <n v="536"/>
    <n v="536"/>
    <n v="44.64"/>
    <n v="44.64"/>
    <n v="44.64"/>
    <n v="44.64"/>
    <n v="44.64"/>
    <n v="44.64"/>
    <n v="44.64"/>
    <n v="44.64"/>
    <n v="44.64"/>
    <n v="0"/>
    <n v="0"/>
    <n v="0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44.64"/>
    <n v="0"/>
    <n v="0"/>
    <n v="0"/>
    <n v="44.64"/>
    <n v="44.64"/>
    <n v="44.64"/>
    <n v="44.64"/>
    <n v="44.64"/>
    <n v="44.64"/>
    <n v="44.64"/>
    <n v="44.64"/>
    <n v="44.64"/>
    <n v="0"/>
    <n v="0"/>
    <n v="0"/>
    <x v="0"/>
    <x v="2"/>
    <s v="2.3. 2. CONTRATACION DE SERVICIOS"/>
    <x v="42"/>
    <n v="535.67999999999995"/>
    <n v="0.32000000000005002"/>
    <m/>
    <m/>
    <n v="0.3200000000000500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667"/>
    <n v="152"/>
    <n v="819"/>
    <n v="819"/>
    <n v="819"/>
    <n v="68.2"/>
    <n v="68.2"/>
    <n v="68.2"/>
    <n v="68.2"/>
    <n v="68.2"/>
    <n v="65.930000000000007"/>
    <n v="68.2"/>
    <n v="66"/>
    <n v="93"/>
    <n v="0"/>
    <n v="0"/>
    <n v="0"/>
    <n v="68.2"/>
    <n v="68.2"/>
    <n v="68.2"/>
    <n v="68.2"/>
    <n v="68.2"/>
    <n v="65.930000000000007"/>
    <n v="68.2"/>
    <n v="66"/>
    <n v="93"/>
    <n v="93"/>
    <n v="68.2"/>
    <n v="68.2"/>
    <n v="68.2"/>
    <n v="68.2"/>
    <n v="68.2"/>
    <n v="68.2"/>
    <n v="68.2"/>
    <n v="65.930000000000007"/>
    <n v="68.2"/>
    <n v="66"/>
    <n v="93"/>
    <n v="0"/>
    <n v="0"/>
    <n v="0"/>
    <n v="68.2"/>
    <n v="68.2"/>
    <n v="68.2"/>
    <n v="68.2"/>
    <n v="68.2"/>
    <n v="65.930000000000007"/>
    <n v="68.2"/>
    <n v="66"/>
    <n v="93"/>
    <n v="0"/>
    <n v="0"/>
    <n v="0"/>
    <x v="0"/>
    <x v="2"/>
    <s v="2.3. 2. CONTRATACION DE SERVICIOS"/>
    <x v="42"/>
    <n v="863.53000000000009"/>
    <n v="-44.530000000000086"/>
    <m/>
    <m/>
    <n v="-44.53000000000008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118"/>
    <n v="61"/>
    <n v="179"/>
    <n v="179"/>
    <n v="179"/>
    <n v="14.88"/>
    <n v="15.22"/>
    <n v="14.88"/>
    <n v="14.88"/>
    <n v="14.88"/>
    <n v="14.88"/>
    <n v="14.88"/>
    <n v="14.88"/>
    <n v="14.88"/>
    <n v="0"/>
    <n v="0"/>
    <n v="0"/>
    <n v="14.88"/>
    <n v="15.22"/>
    <n v="14.88"/>
    <n v="14.88"/>
    <n v="14.88"/>
    <n v="14.88"/>
    <n v="14.88"/>
    <n v="14.88"/>
    <n v="14.88"/>
    <n v="14.88"/>
    <n v="14.88"/>
    <n v="14.88"/>
    <n v="14.88"/>
    <n v="15.22"/>
    <n v="14.88"/>
    <n v="14.88"/>
    <n v="14.88"/>
    <n v="14.88"/>
    <n v="14.88"/>
    <n v="14.88"/>
    <n v="14.88"/>
    <n v="0"/>
    <n v="0"/>
    <n v="0"/>
    <n v="14.88"/>
    <n v="15.22"/>
    <n v="14.88"/>
    <n v="14.88"/>
    <n v="14.88"/>
    <n v="14.88"/>
    <n v="14.88"/>
    <n v="14.88"/>
    <n v="14.88"/>
    <n v="0"/>
    <n v="0"/>
    <n v="0"/>
    <x v="0"/>
    <x v="2"/>
    <s v="2.3. 2. CONTRATACION DE SERVICIOS"/>
    <x v="42"/>
    <n v="178.89999999999998"/>
    <n v="0.10000000000002274"/>
    <m/>
    <m/>
    <n v="0.1000000000000227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377"/>
    <n v="735"/>
    <n v="1112"/>
    <n v="1112"/>
    <n v="1112"/>
    <n v="22.32"/>
    <n v="22.84"/>
    <n v="106.64"/>
    <n v="106.64"/>
    <n v="106.13"/>
    <n v="106.05"/>
    <n v="105.85"/>
    <n v="105.97"/>
    <n v="106.03"/>
    <n v="0"/>
    <n v="0"/>
    <n v="0"/>
    <n v="22.32"/>
    <n v="22.84"/>
    <n v="106.64"/>
    <n v="106.64"/>
    <n v="106.13"/>
    <n v="106.05"/>
    <n v="105.85"/>
    <n v="105.97"/>
    <n v="106.03"/>
    <n v="106.64"/>
    <n v="106.64"/>
    <n v="106.64"/>
    <n v="22.32"/>
    <n v="22.84"/>
    <n v="106.64"/>
    <n v="106.64"/>
    <n v="106.13"/>
    <n v="106.05"/>
    <n v="105.85"/>
    <n v="105.97"/>
    <n v="106.03"/>
    <n v="0"/>
    <n v="0"/>
    <n v="0"/>
    <n v="22.32"/>
    <n v="22.84"/>
    <n v="106.64"/>
    <n v="106.64"/>
    <n v="106.13"/>
    <n v="106.05"/>
    <n v="105.85"/>
    <n v="105.97"/>
    <n v="106.03"/>
    <n v="0"/>
    <n v="0"/>
    <n v="0"/>
    <x v="0"/>
    <x v="2"/>
    <s v="2.3. 2. CONTRATACION DE SERVICIOS"/>
    <x v="42"/>
    <n v="1108.3900000000001"/>
    <n v="3.6099999999999"/>
    <m/>
    <m/>
    <n v="3.609999999999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1743"/>
    <n v="4741"/>
    <n v="6484"/>
    <n v="6484"/>
    <n v="6484"/>
    <n v="186"/>
    <n v="184.01"/>
    <n v="609.25"/>
    <n v="611.08000000000004"/>
    <n v="547.34"/>
    <n v="543.78"/>
    <n v="546.95000000000005"/>
    <n v="731.12"/>
    <n v="838.36"/>
    <n v="0"/>
    <n v="0"/>
    <n v="0"/>
    <n v="186"/>
    <n v="184.01"/>
    <n v="609.25"/>
    <n v="611.08000000000004"/>
    <n v="547.34"/>
    <n v="543.78"/>
    <n v="546.95000000000005"/>
    <n v="731.12"/>
    <n v="838.36"/>
    <n v="840.72"/>
    <n v="722.92"/>
    <n v="722.92"/>
    <n v="186"/>
    <n v="184.01"/>
    <n v="609.25"/>
    <n v="611.08000000000004"/>
    <n v="547.34"/>
    <n v="543.78"/>
    <n v="546.95000000000005"/>
    <n v="731.12"/>
    <n v="838.36"/>
    <n v="0"/>
    <n v="0"/>
    <n v="0"/>
    <n v="186"/>
    <n v="184.01"/>
    <n v="609.25"/>
    <n v="611.08000000000004"/>
    <n v="547.34"/>
    <n v="543.78"/>
    <n v="546.95000000000005"/>
    <n v="731.12"/>
    <n v="838.36"/>
    <n v="0"/>
    <n v="0"/>
    <n v="0"/>
    <x v="0"/>
    <x v="2"/>
    <s v="2.3. 2. CONTRATACION DE SERVICIOS"/>
    <x v="42"/>
    <n v="7084.45"/>
    <n v="-600.44999999999982"/>
    <m/>
    <m/>
    <n v="-600.4499999999998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0"/>
    <n v="930"/>
    <n v="930"/>
    <n v="930"/>
    <n v="930"/>
    <n v="0"/>
    <n v="0"/>
    <n v="93"/>
    <n v="93"/>
    <n v="93"/>
    <n v="62"/>
    <n v="62"/>
    <n v="62"/>
    <n v="89.91"/>
    <n v="0"/>
    <n v="0"/>
    <n v="0"/>
    <n v="0"/>
    <n v="0"/>
    <n v="93"/>
    <n v="93"/>
    <n v="93"/>
    <n v="62"/>
    <n v="62"/>
    <n v="62"/>
    <n v="89.91"/>
    <n v="93"/>
    <n v="107.88"/>
    <n v="107.88"/>
    <n v="0"/>
    <n v="0"/>
    <n v="93"/>
    <n v="93"/>
    <n v="93"/>
    <n v="62"/>
    <n v="62"/>
    <n v="62"/>
    <n v="89.91"/>
    <n v="0"/>
    <n v="0"/>
    <n v="0"/>
    <n v="0"/>
    <n v="0"/>
    <n v="93"/>
    <n v="93"/>
    <n v="93"/>
    <n v="62"/>
    <n v="62"/>
    <n v="62"/>
    <n v="89.91"/>
    <n v="0"/>
    <n v="0"/>
    <n v="0"/>
    <x v="0"/>
    <x v="2"/>
    <s v="2.3. 2. CONTRATACION DE SERVICIOS"/>
    <x v="42"/>
    <n v="863.67"/>
    <n v="66.330000000000041"/>
    <m/>
    <m/>
    <n v="66.33000000000004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118"/>
    <n v="210"/>
    <n v="328"/>
    <n v="328"/>
    <n v="328"/>
    <n v="14.88"/>
    <n v="14.88"/>
    <n v="29.41"/>
    <n v="29.76"/>
    <n v="29.76"/>
    <n v="29.76"/>
    <n v="29.57"/>
    <n v="29.58"/>
    <n v="29.58"/>
    <n v="0"/>
    <n v="0"/>
    <n v="0"/>
    <n v="14.88"/>
    <n v="14.88"/>
    <n v="29.41"/>
    <n v="29.76"/>
    <n v="29.76"/>
    <n v="29.76"/>
    <n v="29.57"/>
    <n v="29.58"/>
    <n v="29.58"/>
    <n v="29.76"/>
    <n v="29.76"/>
    <n v="29.76"/>
    <n v="14.88"/>
    <n v="14.88"/>
    <n v="29.41"/>
    <n v="29.76"/>
    <n v="29.76"/>
    <n v="29.76"/>
    <n v="29.57"/>
    <n v="29.58"/>
    <n v="29.58"/>
    <n v="0"/>
    <n v="0"/>
    <n v="0"/>
    <n v="14.88"/>
    <n v="14.88"/>
    <n v="29.41"/>
    <n v="29.76"/>
    <n v="29.76"/>
    <n v="29.76"/>
    <n v="29.57"/>
    <n v="29.58"/>
    <n v="29.58"/>
    <n v="0"/>
    <n v="0"/>
    <n v="0"/>
    <x v="0"/>
    <x v="2"/>
    <s v="2.3. 2. CONTRATACION DE SERVICIOS"/>
    <x v="42"/>
    <n v="326.45999999999998"/>
    <n v="1.5400000000000205"/>
    <m/>
    <m/>
    <n v="1.540000000000020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2594"/>
    <n v="3330"/>
    <n v="5924"/>
    <n v="5490"/>
    <n v="5490"/>
    <n v="276.79000000000002"/>
    <n v="277.31"/>
    <n v="617.22"/>
    <n v="617.9"/>
    <n v="413.74"/>
    <n v="409.16"/>
    <n v="416.84"/>
    <n v="502.38"/>
    <n v="860.88"/>
    <n v="0"/>
    <n v="0"/>
    <n v="0"/>
    <n v="276.79000000000002"/>
    <n v="277.31"/>
    <n v="617.22"/>
    <n v="617.9"/>
    <n v="413.74"/>
    <n v="409.16"/>
    <n v="416.84"/>
    <n v="502.38"/>
    <n v="860.88"/>
    <n v="611.32000000000005"/>
    <n v="543.12"/>
    <n v="543.12"/>
    <n v="276.79000000000002"/>
    <n v="277.31"/>
    <n v="617.22"/>
    <n v="617.9"/>
    <n v="413.74"/>
    <n v="409.16"/>
    <n v="416.84"/>
    <n v="502.38"/>
    <n v="860.88"/>
    <n v="0"/>
    <n v="0"/>
    <n v="0"/>
    <n v="276.79000000000002"/>
    <n v="277.31"/>
    <n v="617.22"/>
    <n v="617.9"/>
    <n v="413.74"/>
    <n v="409.16"/>
    <n v="416.84"/>
    <n v="502.38"/>
    <n v="860.88"/>
    <n v="0"/>
    <n v="0"/>
    <n v="0"/>
    <x v="0"/>
    <x v="2"/>
    <s v="2.3. 2. CONTRATACION DE SERVICIOS"/>
    <x v="42"/>
    <n v="6089.78"/>
    <n v="-165.77999999999975"/>
    <m/>
    <m/>
    <n v="-165.7799999999997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909"/>
    <n v="314"/>
    <n v="1223"/>
    <n v="1223"/>
    <n v="1223"/>
    <n v="75.67"/>
    <n v="68.2"/>
    <n v="107.88"/>
    <n v="107.92"/>
    <n v="83.2"/>
    <n v="83.03"/>
    <n v="83.72"/>
    <n v="82.97"/>
    <n v="171.99"/>
    <n v="0"/>
    <n v="0"/>
    <n v="0"/>
    <n v="75.67"/>
    <n v="68.2"/>
    <n v="107.88"/>
    <n v="107.92"/>
    <n v="83.2"/>
    <n v="83.03"/>
    <n v="83.72"/>
    <n v="82.97"/>
    <n v="171.99"/>
    <n v="176.08"/>
    <n v="83.08"/>
    <n v="83.08"/>
    <n v="75.67"/>
    <n v="68.2"/>
    <n v="107.88"/>
    <n v="107.92"/>
    <n v="83.2"/>
    <n v="83.03"/>
    <n v="83.72"/>
    <n v="82.97"/>
    <n v="171.99"/>
    <n v="0"/>
    <n v="0"/>
    <n v="0"/>
    <n v="75.67"/>
    <n v="68.2"/>
    <n v="107.88"/>
    <n v="107.92"/>
    <n v="83.2"/>
    <n v="83.03"/>
    <n v="83.72"/>
    <n v="82.97"/>
    <n v="171.99"/>
    <n v="0"/>
    <n v="0"/>
    <n v="0"/>
    <x v="0"/>
    <x v="2"/>
    <s v="2.3. 2. CONTRATACION DE SERVICIOS"/>
    <x v="42"/>
    <n v="1206.82"/>
    <n v="16.180000000000064"/>
    <m/>
    <m/>
    <n v="16.1800000000000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433"/>
    <n v="0"/>
    <n v="433"/>
    <n v="433"/>
    <n v="433"/>
    <n v="7.56"/>
    <n v="14.88"/>
    <n v="14.88"/>
    <n v="14.78"/>
    <n v="14.73"/>
    <n v="15.02"/>
    <n v="14.88"/>
    <n v="14.88"/>
    <n v="14.88"/>
    <n v="0"/>
    <n v="0"/>
    <n v="0"/>
    <n v="7.56"/>
    <n v="14.88"/>
    <n v="14.88"/>
    <n v="14.78"/>
    <n v="14.73"/>
    <n v="15.02"/>
    <n v="14.88"/>
    <n v="14.79"/>
    <n v="14.88"/>
    <n v="14.88"/>
    <n v="14.88"/>
    <n v="14.88"/>
    <n v="7.56"/>
    <n v="14.88"/>
    <n v="14.88"/>
    <n v="14.78"/>
    <n v="14.73"/>
    <n v="15.02"/>
    <n v="14.88"/>
    <n v="14.79"/>
    <n v="14.88"/>
    <n v="0"/>
    <n v="0"/>
    <n v="0"/>
    <n v="7.56"/>
    <n v="14.88"/>
    <n v="14.88"/>
    <n v="14.78"/>
    <n v="14.73"/>
    <n v="15.02"/>
    <n v="14.88"/>
    <n v="14.79"/>
    <n v="14.88"/>
    <n v="0"/>
    <n v="0"/>
    <n v="0"/>
    <x v="0"/>
    <x v="2"/>
    <s v="2.3. 2. CONTRATACION DE SERVICIOS"/>
    <x v="42"/>
    <n v="171.03999999999996"/>
    <n v="261.96000000000004"/>
    <m/>
    <m/>
    <n v="261.9600000000000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RECURSOS ORDINARIOS"/>
    <n v="0"/>
    <n v="614"/>
    <n v="614"/>
    <n v="614"/>
    <n v="6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42"/>
    <n v="0"/>
    <n v="614"/>
    <m/>
    <m/>
    <n v="61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 2. SERVICIOS DE CONSULTORIAS Y SIMILARES DESARROLLADOS POR PERSONAS NATURALES"/>
    <s v=" 1. CONSULTORIAS"/>
    <s v="0 . RECURSOS ORDINARIOS"/>
    <n v="0"/>
    <n v="8000"/>
    <n v="8000"/>
    <n v="8000"/>
    <n v="8000"/>
    <n v="0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n v="0"/>
    <n v="4000"/>
    <n v="0"/>
    <n v="0"/>
    <n v="0"/>
    <n v="0"/>
    <n v="0"/>
    <n v="0"/>
    <n v="0"/>
    <n v="0"/>
    <n v="0"/>
    <n v="0"/>
    <n v="0"/>
    <n v="4000"/>
    <n v="0"/>
    <n v="0"/>
    <x v="0"/>
    <x v="2"/>
    <s v="2.3. 2. CONTRATACION DE SERVICIOS"/>
    <x v="43"/>
    <n v="4000"/>
    <n v="4000"/>
    <m/>
    <m/>
    <n v="4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 2. SERVICIOS DE CONSULTORIAS Y SIMILARES DESARROLLADOS POR PERSONAS NATURALES"/>
    <s v="12. ENTREGA ECONÓMICA POR PRESTACIONES ADICIONALES EN SALUD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44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 2. TRANSPORTE Y TRASLADO DE CARGA, BIENES Y MATERIALES"/>
    <s v="0 . RECURSOS ORDINARIOS"/>
    <n v="44000"/>
    <n v="2976"/>
    <n v="46976"/>
    <n v="38009.26"/>
    <n v="37655.99"/>
    <n v="0"/>
    <n v="5025.4799999999996"/>
    <n v="5254.03"/>
    <n v="5663.43"/>
    <n v="2110.15"/>
    <n v="0"/>
    <n v="0"/>
    <n v="0"/>
    <n v="5309.49"/>
    <n v="0"/>
    <n v="0"/>
    <n v="0"/>
    <n v="0"/>
    <n v="5025.4799999999996"/>
    <n v="5254.03"/>
    <n v="5663.43"/>
    <n v="2110.15"/>
    <n v="0"/>
    <n v="0"/>
    <n v="0"/>
    <n v="0"/>
    <n v="5309.49"/>
    <n v="0"/>
    <n v="0"/>
    <n v="0"/>
    <n v="5025.4799999999996"/>
    <n v="5254.03"/>
    <n v="5663.43"/>
    <n v="2110.15"/>
    <n v="0"/>
    <n v="0"/>
    <n v="0"/>
    <n v="0"/>
    <n v="5309.49"/>
    <n v="0"/>
    <n v="0"/>
    <n v="0"/>
    <n v="5025.4799999999996"/>
    <n v="5254.03"/>
    <n v="5663.43"/>
    <n v="2110.15"/>
    <n v="0"/>
    <n v="0"/>
    <n v="0"/>
    <n v="0"/>
    <n v="5309.49"/>
    <n v="0"/>
    <n v="0"/>
    <x v="0"/>
    <x v="2"/>
    <s v="2.3. 2. CONTRATACION DE SERVICIOS"/>
    <x v="45"/>
    <n v="23362.58"/>
    <n v="23613.42"/>
    <m/>
    <m/>
    <n v="23613.4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 5. SERVICIOS DE ALIMENTACION DE CONSUMO HUMANO"/>
    <s v="0 . RECURSOS ORDINARIOS"/>
    <n v="0"/>
    <n v="30231"/>
    <n v="30231"/>
    <n v="30231"/>
    <n v="30231"/>
    <n v="0"/>
    <n v="0"/>
    <n v="2544"/>
    <n v="4562.5"/>
    <n v="2227.5"/>
    <n v="0"/>
    <n v="3834.5"/>
    <n v="2543.5"/>
    <n v="2489.5"/>
    <n v="0"/>
    <n v="0"/>
    <n v="0"/>
    <n v="0"/>
    <n v="0"/>
    <n v="2544"/>
    <n v="0"/>
    <n v="0"/>
    <n v="6790"/>
    <n v="3834.5"/>
    <n v="2543.5"/>
    <n v="2489.5"/>
    <n v="0"/>
    <n v="0"/>
    <n v="0"/>
    <n v="0"/>
    <n v="0"/>
    <n v="2544"/>
    <n v="0"/>
    <n v="0"/>
    <n v="6790"/>
    <n v="3834.5"/>
    <n v="2543.5"/>
    <n v="2489.5"/>
    <n v="0"/>
    <n v="0"/>
    <n v="0"/>
    <n v="0"/>
    <n v="0"/>
    <n v="2544"/>
    <n v="0"/>
    <n v="0"/>
    <n v="6790"/>
    <n v="3834.5"/>
    <n v="2543.5"/>
    <n v="2489.5"/>
    <n v="0"/>
    <n v="0"/>
    <n v="0"/>
    <x v="0"/>
    <x v="2"/>
    <s v="2.3. 2. CONTRATACION DE SERVICIOS"/>
    <x v="46"/>
    <n v="18201.5"/>
    <n v="12029.5"/>
    <m/>
    <m/>
    <n v="12029.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17"/>
    <s v="20. SALUD"/>
    <s v="016. GESTION DE RIESGOS Y EMERGENCIAS"/>
    <s v="0036. ATENCION INMEDIATA DE DESASTRES"/>
    <s v="00001"/>
    <s v="0160776. DESARROLLO DE SIMULACROS EN GESTION REACTIVA"/>
    <s v="00248 - REPORTE"/>
    <n v="3"/>
    <n v="2"/>
    <n v="1"/>
    <n v="1"/>
    <x v="17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0 . RECURSOS ORDINARIOS"/>
    <n v="1000"/>
    <n v="0"/>
    <n v="1000"/>
    <n v="999.9"/>
    <n v="999.9"/>
    <n v="0"/>
    <n v="0"/>
    <n v="0"/>
    <n v="0"/>
    <n v="448.9"/>
    <n v="0"/>
    <n v="551"/>
    <n v="0"/>
    <n v="0"/>
    <n v="0"/>
    <n v="0"/>
    <n v="0"/>
    <n v="0"/>
    <n v="0"/>
    <n v="0"/>
    <n v="0"/>
    <n v="448.9"/>
    <n v="0"/>
    <n v="551"/>
    <n v="0"/>
    <n v="0"/>
    <n v="0"/>
    <n v="0"/>
    <n v="0"/>
    <n v="0"/>
    <n v="0"/>
    <n v="0"/>
    <n v="0"/>
    <n v="448.9"/>
    <n v="0"/>
    <n v="551"/>
    <n v="0"/>
    <n v="0"/>
    <n v="0"/>
    <n v="0"/>
    <n v="0"/>
    <n v="0"/>
    <n v="0"/>
    <n v="0"/>
    <n v="0"/>
    <n v="448.9"/>
    <n v="0"/>
    <n v="551"/>
    <n v="0"/>
    <n v="0"/>
    <n v="0"/>
    <n v="0"/>
    <n v="0"/>
    <x v="0"/>
    <x v="2"/>
    <s v="2.3. 2. CONTRATACION DE SERVICIOS"/>
    <x v="47"/>
    <n v="999.9"/>
    <n v="0.10000000000002274"/>
    <m/>
    <m/>
    <n v="0.1000000000000227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0 . RECURSOS ORDINARIOS"/>
    <n v="0"/>
    <n v="600"/>
    <n v="600"/>
    <n v="338"/>
    <n v="338"/>
    <n v="0"/>
    <n v="0"/>
    <n v="0"/>
    <n v="0"/>
    <n v="0"/>
    <n v="0"/>
    <n v="0"/>
    <n v="338"/>
    <n v="0"/>
    <n v="0"/>
    <n v="0"/>
    <n v="0"/>
    <n v="0"/>
    <n v="0"/>
    <n v="0"/>
    <n v="0"/>
    <n v="0"/>
    <n v="0"/>
    <n v="0"/>
    <n v="338"/>
    <n v="0"/>
    <n v="0"/>
    <n v="0"/>
    <n v="0"/>
    <n v="0"/>
    <n v="0"/>
    <n v="0"/>
    <n v="0"/>
    <n v="0"/>
    <n v="0"/>
    <n v="0"/>
    <n v="338"/>
    <n v="0"/>
    <n v="0"/>
    <n v="0"/>
    <n v="0"/>
    <n v="0"/>
    <n v="0"/>
    <n v="0"/>
    <n v="0"/>
    <n v="0"/>
    <n v="0"/>
    <n v="0"/>
    <n v="338"/>
    <n v="0"/>
    <n v="0"/>
    <n v="0"/>
    <n v="0"/>
    <x v="0"/>
    <x v="2"/>
    <s v="2.3. 2. CONTRATACION DE SERVICIOS"/>
    <x v="47"/>
    <n v="338"/>
    <n v="262"/>
    <m/>
    <m/>
    <n v="26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RECURSOS ORDINARIOS"/>
    <n v="38471"/>
    <n v="-29057"/>
    <n v="94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48"/>
    <n v="0"/>
    <n v="9414"/>
    <m/>
    <m/>
    <n v="941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RECURSOS ORDINARIOS"/>
    <n v="9204"/>
    <n v="-5330"/>
    <n v="3874"/>
    <n v="3068"/>
    <n v="3068"/>
    <n v="0"/>
    <n v="767"/>
    <n v="0"/>
    <n v="1534"/>
    <n v="767"/>
    <n v="0"/>
    <n v="0"/>
    <n v="0"/>
    <n v="0"/>
    <n v="0"/>
    <n v="0"/>
    <n v="0"/>
    <n v="0"/>
    <n v="767"/>
    <n v="0"/>
    <n v="1534"/>
    <n v="767"/>
    <n v="0"/>
    <n v="0"/>
    <n v="0"/>
    <n v="0"/>
    <n v="0"/>
    <n v="0"/>
    <n v="0"/>
    <n v="0"/>
    <n v="767"/>
    <n v="0"/>
    <n v="1534"/>
    <n v="767"/>
    <n v="0"/>
    <n v="0"/>
    <n v="0"/>
    <n v="0"/>
    <n v="0"/>
    <n v="0"/>
    <n v="0"/>
    <n v="0"/>
    <n v="767"/>
    <n v="0"/>
    <n v="1534"/>
    <n v="767"/>
    <n v="0"/>
    <n v="0"/>
    <n v="0"/>
    <n v="0"/>
    <n v="0"/>
    <n v="0"/>
    <n v="0"/>
    <x v="0"/>
    <x v="2"/>
    <s v="2.3. 2. CONTRATACION DE SERVICIOS"/>
    <x v="48"/>
    <n v="3068"/>
    <n v="806"/>
    <m/>
    <m/>
    <n v="80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43200"/>
    <n v="10000"/>
    <n v="53200"/>
    <n v="43200"/>
    <n v="43200"/>
    <n v="3600"/>
    <n v="3600"/>
    <n v="3600"/>
    <n v="3600"/>
    <n v="3600"/>
    <n v="3600"/>
    <n v="3600"/>
    <n v="5600"/>
    <n v="5600"/>
    <n v="0"/>
    <n v="0"/>
    <n v="0"/>
    <n v="3600"/>
    <n v="3600"/>
    <n v="3600"/>
    <n v="3600"/>
    <n v="3600"/>
    <n v="3600"/>
    <n v="3600"/>
    <n v="5600"/>
    <n v="5600"/>
    <n v="5600"/>
    <n v="5600"/>
    <n v="5600"/>
    <n v="3600"/>
    <n v="3600"/>
    <n v="3600"/>
    <n v="3600"/>
    <n v="3600"/>
    <n v="3600"/>
    <n v="3600"/>
    <n v="5600"/>
    <n v="5600"/>
    <n v="0"/>
    <n v="0"/>
    <n v="0"/>
    <n v="3600"/>
    <n v="3600"/>
    <n v="3600"/>
    <n v="3600"/>
    <n v="3600"/>
    <n v="3600"/>
    <n v="3600"/>
    <n v="5600"/>
    <n v="5556"/>
    <n v="0"/>
    <n v="0"/>
    <n v="0"/>
    <x v="0"/>
    <x v="2"/>
    <s v="2.3. 2. CONTRATACION DE SERVICIOS"/>
    <x v="49"/>
    <n v="53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43200"/>
    <n v="0"/>
    <n v="43200"/>
    <n v="43200"/>
    <n v="43200"/>
    <n v="3600"/>
    <n v="3600"/>
    <n v="3600"/>
    <n v="3600"/>
    <n v="3600"/>
    <n v="3600"/>
    <n v="3600"/>
    <n v="3600"/>
    <n v="3600"/>
    <n v="0"/>
    <n v="0"/>
    <n v="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3600"/>
    <n v="0"/>
    <n v="0"/>
    <n v="0"/>
    <n v="3600"/>
    <n v="3600"/>
    <n v="3600"/>
    <n v="3600"/>
    <n v="3600"/>
    <n v="3600"/>
    <n v="3600"/>
    <n v="3600"/>
    <n v="3584"/>
    <n v="0"/>
    <n v="0"/>
    <n v="0"/>
    <x v="0"/>
    <x v="2"/>
    <s v="2.3. 2. CONTRATACION DE SERVICIOS"/>
    <x v="49"/>
    <n v="43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66000"/>
    <n v="1639"/>
    <n v="67639"/>
    <n v="66000"/>
    <n v="66000"/>
    <n v="5500"/>
    <n v="5500"/>
    <n v="5500"/>
    <n v="5500"/>
    <n v="5500"/>
    <n v="5316.67"/>
    <n v="5500"/>
    <n v="5322.58"/>
    <n v="7500"/>
    <n v="0"/>
    <n v="0"/>
    <n v="0"/>
    <n v="5500"/>
    <n v="5500"/>
    <n v="5500"/>
    <n v="5500"/>
    <n v="5500"/>
    <n v="5316.67"/>
    <n v="5500"/>
    <n v="5321.81"/>
    <n v="7500"/>
    <n v="7500"/>
    <n v="5500"/>
    <n v="5500"/>
    <n v="5500"/>
    <n v="5500"/>
    <n v="5500"/>
    <n v="5500"/>
    <n v="5500"/>
    <n v="5316.67"/>
    <n v="5500"/>
    <n v="5321.81"/>
    <n v="7500"/>
    <n v="0"/>
    <n v="0"/>
    <n v="0"/>
    <n v="5500"/>
    <n v="5500"/>
    <n v="5500"/>
    <n v="5500"/>
    <n v="5500"/>
    <n v="5316.67"/>
    <n v="5500"/>
    <n v="5321.81"/>
    <n v="7464.5"/>
    <n v="0"/>
    <n v="0"/>
    <n v="0"/>
    <x v="0"/>
    <x v="2"/>
    <s v="2.3. 2. CONTRATACION DE SERVICIOS"/>
    <x v="49"/>
    <n v="69638.48"/>
    <n v="-1999.4799999999959"/>
    <m/>
    <n v="2000"/>
    <n v="0.5200000000040745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14400"/>
    <n v="0"/>
    <n v="14400"/>
    <n v="14400"/>
    <n v="14400"/>
    <n v="1200"/>
    <n v="1200"/>
    <n v="1200"/>
    <n v="1200"/>
    <n v="1200"/>
    <n v="1200"/>
    <n v="1200"/>
    <n v="1200"/>
    <n v="1200"/>
    <n v="0"/>
    <n v="0"/>
    <n v="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1200"/>
    <n v="0"/>
    <n v="0"/>
    <n v="0"/>
    <n v="1200"/>
    <n v="1200"/>
    <n v="1200"/>
    <n v="1200"/>
    <n v="1200"/>
    <n v="1200"/>
    <n v="1200"/>
    <n v="1200"/>
    <n v="1200"/>
    <n v="0"/>
    <n v="0"/>
    <n v="0"/>
    <x v="0"/>
    <x v="2"/>
    <s v="2.3. 2. CONTRATACION DE SERVICIOS"/>
    <x v="49"/>
    <n v="144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29710"/>
    <n v="59635"/>
    <n v="89345"/>
    <n v="89345"/>
    <n v="89345"/>
    <n v="1800"/>
    <n v="1800"/>
    <n v="8600"/>
    <n v="8600"/>
    <n v="8558.33"/>
    <n v="8552.42"/>
    <n v="8536.5"/>
    <n v="8546.39"/>
    <n v="8550.83"/>
    <n v="0"/>
    <n v="0"/>
    <n v="0"/>
    <n v="1800"/>
    <n v="1800"/>
    <n v="8600"/>
    <n v="8600"/>
    <n v="8558.33"/>
    <n v="8552.15"/>
    <n v="8536.5"/>
    <n v="8546.36"/>
    <n v="8550.83"/>
    <n v="8600"/>
    <n v="8600"/>
    <n v="8600"/>
    <n v="1800"/>
    <n v="1800"/>
    <n v="8600"/>
    <n v="8600"/>
    <n v="8558.08"/>
    <n v="8552.4"/>
    <n v="8536.5"/>
    <n v="8546.36"/>
    <n v="8550.83"/>
    <n v="0"/>
    <n v="0"/>
    <n v="0"/>
    <n v="1800"/>
    <n v="1800"/>
    <n v="8600"/>
    <n v="8600"/>
    <n v="8558.08"/>
    <n v="8552.4"/>
    <n v="8536.5"/>
    <n v="8546.36"/>
    <n v="8550.83"/>
    <n v="0"/>
    <n v="0"/>
    <n v="0"/>
    <x v="0"/>
    <x v="2"/>
    <s v="2.3. 2. CONTRATACION DE SERVICIOS"/>
    <x v="49"/>
    <n v="89344.170000000013"/>
    <n v="0.82999999998719431"/>
    <m/>
    <m/>
    <n v="0.8299999999871943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206400"/>
    <n v="374836"/>
    <n v="581236"/>
    <n v="552438"/>
    <n v="552438"/>
    <n v="15000"/>
    <n v="14839.91"/>
    <n v="49182.54"/>
    <n v="49281.04"/>
    <n v="44140.83"/>
    <n v="43854.17"/>
    <n v="44109.13"/>
    <n v="58925.440000000002"/>
    <n v="67611.48"/>
    <n v="0"/>
    <n v="0"/>
    <n v="0"/>
    <n v="15000"/>
    <n v="14839.91"/>
    <n v="49182.35"/>
    <n v="49280.47"/>
    <n v="44140.29"/>
    <n v="43853.5"/>
    <n v="44109.13"/>
    <n v="58924.57"/>
    <n v="67611.48"/>
    <n v="67800.149999999994"/>
    <n v="58300"/>
    <n v="58300"/>
    <n v="15000"/>
    <n v="14839.72"/>
    <n v="49181.97"/>
    <n v="49280.5"/>
    <n v="44140.31"/>
    <n v="43854.02"/>
    <n v="44108.34"/>
    <n v="58925.36"/>
    <n v="67611.33"/>
    <n v="0"/>
    <n v="0"/>
    <n v="0"/>
    <n v="15000"/>
    <n v="14839.72"/>
    <n v="49181.97"/>
    <n v="49280.5"/>
    <n v="44140.31"/>
    <n v="43854.02"/>
    <n v="44108.34"/>
    <n v="58925.36"/>
    <n v="67491.91"/>
    <n v="0"/>
    <n v="0"/>
    <n v="0"/>
    <x v="0"/>
    <x v="2"/>
    <s v="2.3. 2. CONTRATACION DE SERVICIOS"/>
    <x v="49"/>
    <n v="571341.85"/>
    <n v="9894.1500000000233"/>
    <n v="-3894"/>
    <m/>
    <n v="6000.150000000023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0"/>
    <n v="75000"/>
    <n v="75000"/>
    <n v="75000"/>
    <n v="75000"/>
    <n v="0"/>
    <n v="0"/>
    <n v="7500"/>
    <n v="7500"/>
    <n v="7500"/>
    <n v="5000"/>
    <n v="5000"/>
    <n v="5000"/>
    <n v="7250"/>
    <n v="0"/>
    <n v="0"/>
    <n v="0"/>
    <n v="0"/>
    <n v="0"/>
    <n v="7500"/>
    <n v="7500"/>
    <n v="7500"/>
    <n v="5000"/>
    <n v="5000"/>
    <n v="5000"/>
    <n v="7250"/>
    <n v="7500"/>
    <n v="11120"/>
    <n v="8700"/>
    <n v="0"/>
    <n v="0"/>
    <n v="7500"/>
    <n v="7500"/>
    <n v="7500"/>
    <n v="5000"/>
    <n v="5000"/>
    <n v="5000"/>
    <n v="7250"/>
    <n v="0"/>
    <n v="0"/>
    <n v="0"/>
    <n v="0"/>
    <n v="0"/>
    <n v="7500"/>
    <n v="7500"/>
    <n v="7500"/>
    <n v="5000"/>
    <n v="5000"/>
    <n v="5000"/>
    <n v="7250"/>
    <n v="0"/>
    <n v="0"/>
    <n v="0"/>
    <x v="0"/>
    <x v="2"/>
    <s v="2.3. 2. CONTRATACION DE SERVICIOS"/>
    <x v="49"/>
    <n v="72070"/>
    <n v="2930"/>
    <n v="-612"/>
    <m/>
    <n v="231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14400"/>
    <n v="12000"/>
    <n v="26400"/>
    <n v="26400"/>
    <n v="26400"/>
    <n v="1200"/>
    <n v="1200"/>
    <n v="2371.92"/>
    <n v="2400"/>
    <n v="2400"/>
    <n v="2400"/>
    <n v="2392.42"/>
    <n v="2385.25"/>
    <n v="2385.25"/>
    <n v="0"/>
    <n v="0"/>
    <n v="0"/>
    <n v="1200"/>
    <n v="1200"/>
    <n v="2371.92"/>
    <n v="2399.65"/>
    <n v="2400"/>
    <n v="2400"/>
    <n v="2392.42"/>
    <n v="2385.17"/>
    <n v="2385.25"/>
    <n v="2400"/>
    <n v="2400"/>
    <n v="2400"/>
    <n v="1200"/>
    <n v="1200"/>
    <n v="2371.5700000000002"/>
    <n v="2400"/>
    <n v="2400"/>
    <n v="2400"/>
    <n v="2392.42"/>
    <n v="2385.17"/>
    <n v="2385.25"/>
    <n v="0"/>
    <n v="0"/>
    <n v="0"/>
    <n v="1200"/>
    <n v="1200"/>
    <n v="2371.5700000000002"/>
    <n v="2400"/>
    <n v="2400"/>
    <n v="2400"/>
    <n v="2392.42"/>
    <n v="2385.17"/>
    <n v="2385.25"/>
    <n v="0"/>
    <n v="0"/>
    <n v="0"/>
    <x v="0"/>
    <x v="2"/>
    <s v="2.3. 2. CONTRATACION DE SERVICIOS"/>
    <x v="49"/>
    <n v="26334.41"/>
    <n v="65.590000000000146"/>
    <m/>
    <m/>
    <n v="65.59000000000014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283200"/>
    <n v="202398"/>
    <n v="485598"/>
    <n v="442693"/>
    <n v="442693"/>
    <n v="22328.13"/>
    <n v="22364.06"/>
    <n v="49754.84"/>
    <n v="49820.31"/>
    <n v="33366.25"/>
    <n v="32996.43"/>
    <n v="33616.410000000003"/>
    <n v="40515.51"/>
    <n v="69435.199999999997"/>
    <n v="0"/>
    <n v="0"/>
    <n v="0"/>
    <n v="22328.13"/>
    <n v="22364.06"/>
    <n v="49754.84"/>
    <n v="49820.31"/>
    <n v="33366.25"/>
    <n v="32996.43"/>
    <n v="33616.410000000003"/>
    <n v="40515.51"/>
    <n v="69435.199999999997"/>
    <n v="49300"/>
    <n v="43800"/>
    <n v="43800"/>
    <n v="22328.13"/>
    <n v="22364.06"/>
    <n v="49754.84"/>
    <n v="49820.31"/>
    <n v="33366.25"/>
    <n v="32996.43"/>
    <n v="33616.410000000003"/>
    <n v="40515.51"/>
    <n v="69435.05"/>
    <n v="0"/>
    <n v="0"/>
    <n v="0"/>
    <n v="22328.13"/>
    <n v="22364.06"/>
    <n v="49754.84"/>
    <n v="49820.31"/>
    <n v="33366.25"/>
    <n v="32996.43"/>
    <n v="33616.410000000003"/>
    <n v="40515.51"/>
    <n v="69262.05"/>
    <n v="0"/>
    <n v="0"/>
    <n v="0"/>
    <x v="0"/>
    <x v="2"/>
    <s v="2.3. 2. CONTRATACION DE SERVICIOS"/>
    <x v="49"/>
    <n v="491097.14"/>
    <n v="-5499.140000000014"/>
    <m/>
    <n v="5500"/>
    <n v="0.8599999999860301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90000"/>
    <n v="-881"/>
    <n v="89119"/>
    <n v="89119"/>
    <n v="89119"/>
    <n v="5500"/>
    <n v="5500"/>
    <n v="8700"/>
    <n v="8700"/>
    <n v="6700"/>
    <n v="6700"/>
    <n v="6700"/>
    <n v="6700"/>
    <n v="13818.75"/>
    <n v="0"/>
    <n v="0"/>
    <n v="0"/>
    <n v="5500"/>
    <n v="5500"/>
    <n v="8700"/>
    <n v="8700"/>
    <n v="6700"/>
    <n v="6700"/>
    <n v="6700"/>
    <n v="6700"/>
    <n v="13818.75"/>
    <n v="14200.07"/>
    <n v="6700"/>
    <n v="6700"/>
    <n v="5500"/>
    <n v="5500"/>
    <n v="8700"/>
    <n v="8700"/>
    <n v="6700"/>
    <n v="6700"/>
    <n v="6700"/>
    <n v="6700"/>
    <n v="13818.68"/>
    <n v="0"/>
    <n v="0"/>
    <n v="0"/>
    <n v="5500"/>
    <n v="5500"/>
    <n v="8700"/>
    <n v="8700"/>
    <n v="6700"/>
    <n v="6700"/>
    <n v="6700"/>
    <n v="6700"/>
    <n v="13798.68"/>
    <n v="0"/>
    <n v="0"/>
    <n v="0"/>
    <x v="0"/>
    <x v="2"/>
    <s v="2.3. 2. CONTRATACION DE SERVICIOS"/>
    <x v="49"/>
    <n v="96618.82"/>
    <n v="-7499.820000000007"/>
    <m/>
    <n v="7500"/>
    <n v="0.1799999999930150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52800"/>
    <n v="-32406"/>
    <n v="20394"/>
    <n v="20394"/>
    <n v="20394"/>
    <n v="1200"/>
    <n v="1200"/>
    <n v="1200"/>
    <n v="1200"/>
    <n v="1195"/>
    <n v="1199"/>
    <n v="1200"/>
    <n v="1200"/>
    <n v="1200"/>
    <n v="0"/>
    <n v="0"/>
    <n v="0"/>
    <n v="1200"/>
    <n v="1200"/>
    <n v="1200"/>
    <n v="1200"/>
    <n v="1195"/>
    <n v="1199"/>
    <n v="1200"/>
    <n v="1200"/>
    <n v="1200"/>
    <n v="1200"/>
    <n v="1200"/>
    <n v="1200"/>
    <n v="1200"/>
    <n v="1200"/>
    <n v="1200"/>
    <n v="1200"/>
    <n v="1195"/>
    <n v="1199"/>
    <n v="1200"/>
    <n v="1200"/>
    <n v="1200"/>
    <n v="0"/>
    <n v="0"/>
    <n v="0"/>
    <n v="1200"/>
    <n v="1200"/>
    <n v="1200"/>
    <n v="1200"/>
    <n v="1195"/>
    <n v="1199"/>
    <n v="1200"/>
    <n v="1200"/>
    <n v="1200"/>
    <n v="0"/>
    <n v="0"/>
    <n v="0"/>
    <x v="0"/>
    <x v="2"/>
    <s v="2.3. 2. CONTRATACION DE SERVICIOS"/>
    <x v="49"/>
    <n v="14394"/>
    <n v="6000"/>
    <n v="-6000"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RECURSOS ORDINARIOS"/>
    <n v="0"/>
    <n v="47000"/>
    <n v="47000"/>
    <n v="47000"/>
    <n v="47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49"/>
    <n v="0"/>
    <n v="47000"/>
    <m/>
    <m/>
    <n v="47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3888"/>
    <n v="900"/>
    <n v="4788"/>
    <n v="3888"/>
    <n v="3888"/>
    <n v="324"/>
    <n v="324"/>
    <n v="324"/>
    <n v="324"/>
    <n v="324"/>
    <n v="324"/>
    <n v="324"/>
    <n v="504"/>
    <n v="504"/>
    <n v="0"/>
    <n v="0"/>
    <n v="0"/>
    <n v="324"/>
    <n v="324"/>
    <n v="324"/>
    <n v="324"/>
    <n v="324"/>
    <n v="324"/>
    <n v="324"/>
    <n v="504"/>
    <n v="504"/>
    <n v="504"/>
    <n v="504"/>
    <n v="504"/>
    <n v="324"/>
    <n v="324"/>
    <n v="324"/>
    <n v="324"/>
    <n v="324"/>
    <n v="324"/>
    <n v="324"/>
    <n v="504"/>
    <n v="504"/>
    <n v="0"/>
    <n v="0"/>
    <n v="0"/>
    <n v="324"/>
    <n v="324"/>
    <n v="324"/>
    <n v="324"/>
    <n v="324"/>
    <n v="324"/>
    <n v="324"/>
    <n v="504"/>
    <n v="504"/>
    <n v="0"/>
    <n v="0"/>
    <n v="0"/>
    <x v="0"/>
    <x v="2"/>
    <s v="2.3. 2. CONTRATACION DE SERVICIOS"/>
    <x v="50"/>
    <n v="4788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3888"/>
    <n v="0"/>
    <n v="3888"/>
    <n v="3888"/>
    <n v="3888"/>
    <n v="324"/>
    <n v="324"/>
    <n v="324"/>
    <n v="324"/>
    <n v="324"/>
    <n v="324"/>
    <n v="324"/>
    <n v="324"/>
    <n v="324"/>
    <n v="0"/>
    <n v="0"/>
    <n v="0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324"/>
    <n v="0"/>
    <n v="0"/>
    <n v="0"/>
    <n v="324"/>
    <n v="324"/>
    <n v="324"/>
    <n v="324"/>
    <n v="324"/>
    <n v="324"/>
    <n v="324"/>
    <n v="324"/>
    <n v="324"/>
    <n v="0"/>
    <n v="0"/>
    <n v="0"/>
    <x v="0"/>
    <x v="2"/>
    <s v="2.3. 2. CONTRATACION DE SERVICIOS"/>
    <x v="50"/>
    <n v="3888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2138"/>
    <n v="656"/>
    <n v="2794"/>
    <n v="2614"/>
    <n v="2614"/>
    <n v="217.8"/>
    <n v="217.8"/>
    <n v="217.8"/>
    <n v="217.8"/>
    <n v="217.8"/>
    <n v="217.8"/>
    <n v="217.8"/>
    <n v="217.8"/>
    <n v="397.8"/>
    <n v="0"/>
    <n v="0"/>
    <n v="0"/>
    <n v="217.8"/>
    <n v="217.8"/>
    <n v="217.8"/>
    <n v="217.8"/>
    <n v="217.8"/>
    <n v="217.8"/>
    <n v="217.8"/>
    <n v="217.8"/>
    <n v="397.8"/>
    <n v="397.8"/>
    <n v="217.8"/>
    <n v="217.8"/>
    <n v="217.8"/>
    <n v="217.8"/>
    <n v="217.8"/>
    <n v="217.8"/>
    <n v="217.8"/>
    <n v="217.8"/>
    <n v="217.8"/>
    <n v="217.8"/>
    <n v="397.8"/>
    <n v="0"/>
    <n v="0"/>
    <n v="0"/>
    <n v="217.8"/>
    <n v="217.8"/>
    <n v="217.8"/>
    <n v="217.8"/>
    <n v="217.8"/>
    <n v="217.8"/>
    <n v="217.8"/>
    <n v="217.8"/>
    <n v="397.8"/>
    <n v="0"/>
    <n v="0"/>
    <n v="0"/>
    <x v="0"/>
    <x v="2"/>
    <s v="2.3. 2. CONTRATACION DE SERVICIOS"/>
    <x v="50"/>
    <n v="2973.6000000000004"/>
    <n v="-179.60000000000036"/>
    <m/>
    <n v="180"/>
    <n v="0.399999999999636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1296"/>
    <n v="0"/>
    <n v="1296"/>
    <n v="1296"/>
    <n v="1296"/>
    <n v="108"/>
    <n v="108"/>
    <n v="108"/>
    <n v="108"/>
    <n v="108"/>
    <n v="108"/>
    <n v="108"/>
    <n v="108"/>
    <n v="108"/>
    <n v="0"/>
    <n v="0"/>
    <n v="0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108"/>
    <n v="0"/>
    <n v="0"/>
    <n v="0"/>
    <n v="108"/>
    <n v="108"/>
    <n v="108"/>
    <n v="108"/>
    <n v="108"/>
    <n v="108"/>
    <n v="108"/>
    <n v="108"/>
    <n v="108"/>
    <n v="0"/>
    <n v="0"/>
    <n v="0"/>
    <x v="0"/>
    <x v="2"/>
    <s v="2.3. 2. CONTRATACION DE SERVICIOS"/>
    <x v="50"/>
    <n v="129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1944"/>
    <n v="4355"/>
    <n v="6299"/>
    <n v="6299"/>
    <n v="6299"/>
    <n v="162"/>
    <n v="162"/>
    <n v="597.6"/>
    <n v="597.6"/>
    <n v="597.6"/>
    <n v="596.77"/>
    <n v="596.84"/>
    <n v="597.6"/>
    <n v="597.6"/>
    <n v="0"/>
    <n v="0"/>
    <n v="0"/>
    <n v="162"/>
    <n v="162"/>
    <n v="597.6"/>
    <n v="597.6"/>
    <n v="597.6"/>
    <n v="596.77"/>
    <n v="596.84"/>
    <n v="597.6"/>
    <n v="597.6"/>
    <n v="597.6"/>
    <n v="597.6"/>
    <n v="597.6"/>
    <n v="162"/>
    <n v="162"/>
    <n v="597.6"/>
    <n v="597.6"/>
    <n v="597.6"/>
    <n v="596.77"/>
    <n v="596.84"/>
    <n v="597.6"/>
    <n v="597.6"/>
    <n v="0"/>
    <n v="0"/>
    <n v="0"/>
    <n v="162"/>
    <n v="162"/>
    <n v="597.6"/>
    <n v="597.6"/>
    <n v="597.6"/>
    <n v="596.77"/>
    <n v="596.84"/>
    <n v="597.6"/>
    <n v="597.6"/>
    <n v="0"/>
    <n v="0"/>
    <n v="0"/>
    <x v="0"/>
    <x v="2"/>
    <s v="2.3. 2. CONTRATACION DE SERVICIOS"/>
    <x v="50"/>
    <n v="6298.4100000000017"/>
    <n v="0.58999999999832653"/>
    <m/>
    <m/>
    <n v="0.5899999999983265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13651"/>
    <n v="27098"/>
    <n v="40749"/>
    <n v="34789"/>
    <n v="34789"/>
    <n v="1020.6"/>
    <n v="1007.58"/>
    <n v="3269.61"/>
    <n v="3274.29"/>
    <n v="2812.93"/>
    <n v="2811.01"/>
    <n v="2812.29"/>
    <n v="4000.63"/>
    <n v="4784.3999999999996"/>
    <n v="0"/>
    <n v="0"/>
    <n v="0"/>
    <n v="1020.6"/>
    <n v="1007.58"/>
    <n v="3269.61"/>
    <n v="3274.29"/>
    <n v="2812.93"/>
    <n v="2811.01"/>
    <n v="2812.29"/>
    <n v="4000.63"/>
    <n v="4784.3999999999996"/>
    <n v="4791.6000000000004"/>
    <n v="3936.6"/>
    <n v="3936.6"/>
    <n v="1020.6"/>
    <n v="1007.58"/>
    <n v="3269.61"/>
    <n v="3274.29"/>
    <n v="2812.93"/>
    <n v="2811.01"/>
    <n v="2812.29"/>
    <n v="4000.63"/>
    <n v="4784.3999999999996"/>
    <n v="0"/>
    <n v="0"/>
    <n v="0"/>
    <n v="1020.6"/>
    <n v="1007.58"/>
    <n v="3269.61"/>
    <n v="3274.29"/>
    <n v="2812.93"/>
    <n v="2811.01"/>
    <n v="2812.29"/>
    <n v="4000.63"/>
    <n v="4784.3999999999996"/>
    <n v="0"/>
    <n v="0"/>
    <n v="0"/>
    <x v="0"/>
    <x v="2"/>
    <s v="2.3. 2. CONTRATACION DE SERVICIOS"/>
    <x v="50"/>
    <n v="38458.14"/>
    <n v="2290.8600000000006"/>
    <n v="-1750"/>
    <m/>
    <n v="540.8600000000005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0"/>
    <n v="6156"/>
    <n v="6156"/>
    <n v="6156"/>
    <n v="6156"/>
    <n v="0"/>
    <n v="0"/>
    <n v="615.6"/>
    <n v="615.6"/>
    <n v="615.6"/>
    <n v="397.8"/>
    <n v="397.8"/>
    <n v="397.8"/>
    <n v="600.29999999999995"/>
    <n v="0"/>
    <n v="0"/>
    <n v="0"/>
    <n v="0"/>
    <n v="0"/>
    <n v="615.6"/>
    <n v="615.6"/>
    <n v="615.6"/>
    <n v="397.8"/>
    <n v="397.8"/>
    <n v="397.8"/>
    <n v="600.29999999999995"/>
    <n v="615.9"/>
    <n v="723.6"/>
    <n v="723.6"/>
    <n v="0"/>
    <n v="0"/>
    <n v="615.6"/>
    <n v="615.6"/>
    <n v="615.6"/>
    <n v="397.8"/>
    <n v="397.8"/>
    <n v="397.8"/>
    <n v="600.29999999999995"/>
    <n v="0"/>
    <n v="0"/>
    <n v="0"/>
    <n v="0"/>
    <n v="0"/>
    <n v="615.6"/>
    <n v="615.6"/>
    <n v="615.6"/>
    <n v="397.8"/>
    <n v="397.8"/>
    <n v="397.8"/>
    <n v="600.29999999999995"/>
    <n v="0"/>
    <n v="0"/>
    <n v="0"/>
    <x v="0"/>
    <x v="2"/>
    <s v="2.3. 2. CONTRATACION DE SERVICIOS"/>
    <x v="50"/>
    <n v="5703.6000000000013"/>
    <n v="452.39999999999873"/>
    <m/>
    <m/>
    <n v="452.3999999999987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1296"/>
    <n v="1080"/>
    <n v="2376"/>
    <n v="2376"/>
    <n v="2376"/>
    <n v="108"/>
    <n v="108"/>
    <n v="213.47"/>
    <n v="216"/>
    <n v="216"/>
    <n v="216.16"/>
    <n v="215.32"/>
    <n v="214.67"/>
    <n v="214.67"/>
    <n v="0"/>
    <n v="0"/>
    <n v="0"/>
    <n v="108"/>
    <n v="108"/>
    <n v="213.47"/>
    <n v="216"/>
    <n v="216"/>
    <n v="216.16"/>
    <n v="215.32"/>
    <n v="214.67"/>
    <n v="214.67"/>
    <n v="216"/>
    <n v="216"/>
    <n v="216"/>
    <n v="108"/>
    <n v="108"/>
    <n v="213.47"/>
    <n v="216"/>
    <n v="216"/>
    <n v="216.16"/>
    <n v="215.32"/>
    <n v="214.67"/>
    <n v="214.67"/>
    <n v="0"/>
    <n v="0"/>
    <n v="0"/>
    <n v="108"/>
    <n v="108"/>
    <n v="213.47"/>
    <n v="216"/>
    <n v="216"/>
    <n v="216.16"/>
    <n v="215.32"/>
    <n v="214.67"/>
    <n v="214.67"/>
    <n v="0"/>
    <n v="0"/>
    <n v="0"/>
    <x v="0"/>
    <x v="2"/>
    <s v="2.3. 2. CONTRATACION DE SERVICIOS"/>
    <x v="50"/>
    <n v="2370.29"/>
    <n v="5.7100000000000364"/>
    <m/>
    <m/>
    <n v="5.71000000000003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19505"/>
    <n v="10791"/>
    <n v="30296"/>
    <n v="25477"/>
    <n v="25477"/>
    <n v="1596.6"/>
    <n v="1596.82"/>
    <n v="2686"/>
    <n v="2685.91"/>
    <n v="2031.72"/>
    <n v="2027.75"/>
    <n v="2031.4"/>
    <n v="2678.78"/>
    <n v="4055.7"/>
    <n v="0"/>
    <n v="0"/>
    <n v="0"/>
    <n v="1596.6"/>
    <n v="1596.82"/>
    <n v="2686"/>
    <n v="2685.91"/>
    <n v="2031.72"/>
    <n v="2027.75"/>
    <n v="2031.4"/>
    <n v="2678.78"/>
    <n v="4055.7"/>
    <n v="3186"/>
    <n v="2968.2"/>
    <n v="2968.2"/>
    <n v="1596.6"/>
    <n v="1596.82"/>
    <n v="2686"/>
    <n v="2685.91"/>
    <n v="2031.72"/>
    <n v="2027.75"/>
    <n v="2031.4"/>
    <n v="2678.78"/>
    <n v="4055.7"/>
    <n v="0"/>
    <n v="0"/>
    <n v="0"/>
    <n v="1596.6"/>
    <n v="1596.82"/>
    <n v="2686"/>
    <n v="2685.91"/>
    <n v="2031.72"/>
    <n v="2027.75"/>
    <n v="2031.4"/>
    <n v="2678.78"/>
    <n v="4055.7"/>
    <n v="0"/>
    <n v="0"/>
    <n v="0"/>
    <x v="0"/>
    <x v="2"/>
    <s v="2.3. 2. CONTRATACION DE SERVICIOS"/>
    <x v="50"/>
    <n v="30513.08"/>
    <n v="-217.08000000000175"/>
    <m/>
    <n v="218"/>
    <n v="0.9199999999982537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4277"/>
    <n v="174"/>
    <n v="4451"/>
    <n v="4451"/>
    <n v="4451"/>
    <n v="218"/>
    <n v="217.8"/>
    <n v="505.92"/>
    <n v="505.8"/>
    <n v="325.8"/>
    <n v="325.8"/>
    <n v="325.8"/>
    <n v="325.8"/>
    <n v="722.29"/>
    <n v="0"/>
    <n v="0"/>
    <n v="0"/>
    <n v="218"/>
    <n v="217.8"/>
    <n v="505.92"/>
    <n v="505.8"/>
    <n v="325.8"/>
    <n v="325.8"/>
    <n v="325.8"/>
    <n v="325.8"/>
    <n v="722.29"/>
    <n v="723.6"/>
    <n v="325.8"/>
    <n v="325.8"/>
    <n v="218"/>
    <n v="217.8"/>
    <n v="505.92"/>
    <n v="505.8"/>
    <n v="325.8"/>
    <n v="325.8"/>
    <n v="325.8"/>
    <n v="325.8"/>
    <n v="722.29"/>
    <n v="0"/>
    <n v="0"/>
    <n v="0"/>
    <n v="218"/>
    <n v="217.8"/>
    <n v="505.92"/>
    <n v="505.8"/>
    <n v="325.8"/>
    <n v="325.8"/>
    <n v="325.8"/>
    <n v="325.8"/>
    <n v="722.29"/>
    <n v="0"/>
    <n v="0"/>
    <n v="0"/>
    <x v="0"/>
    <x v="2"/>
    <s v="2.3. 2. CONTRATACION DE SERVICIOS"/>
    <x v="50"/>
    <n v="4848.2100000000009"/>
    <n v="-397.21000000000095"/>
    <m/>
    <n v="398"/>
    <n v="0.7899999999990541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4730"/>
    <n v="-2892"/>
    <n v="1838"/>
    <n v="1838"/>
    <n v="1838"/>
    <n v="108"/>
    <n v="108"/>
    <n v="108"/>
    <n v="108"/>
    <n v="107.55"/>
    <n v="107.91"/>
    <n v="108.75"/>
    <n v="108.92"/>
    <n v="108.24"/>
    <n v="0"/>
    <n v="0"/>
    <n v="0"/>
    <n v="108"/>
    <n v="108"/>
    <n v="108"/>
    <n v="108"/>
    <n v="107.55"/>
    <n v="107.91"/>
    <n v="108.75"/>
    <n v="108.92"/>
    <n v="108.24"/>
    <n v="108"/>
    <n v="108"/>
    <n v="108"/>
    <n v="108"/>
    <n v="108"/>
    <n v="108"/>
    <n v="108"/>
    <n v="107.55"/>
    <n v="107.91"/>
    <n v="108.75"/>
    <n v="108.92"/>
    <n v="108.24"/>
    <n v="0"/>
    <n v="0"/>
    <n v="0"/>
    <n v="108"/>
    <n v="108"/>
    <n v="108"/>
    <n v="108"/>
    <n v="107.55"/>
    <n v="107.91"/>
    <n v="108.75"/>
    <n v="108.92"/>
    <n v="108.24"/>
    <n v="0"/>
    <n v="0"/>
    <n v="0"/>
    <x v="0"/>
    <x v="2"/>
    <s v="2.3. 2. CONTRATACION DE SERVICIOS"/>
    <x v="50"/>
    <n v="1297.3699999999999"/>
    <n v="540.63000000000011"/>
    <n v="-540"/>
    <m/>
    <n v="0.6300000000001091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RECURSOS ORDINARIOS"/>
    <n v="0"/>
    <n v="2614"/>
    <n v="2614"/>
    <n v="2614"/>
    <n v="26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50"/>
    <n v="0"/>
    <n v="2614"/>
    <m/>
    <m/>
    <n v="261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1800"/>
    <n v="300"/>
    <n v="21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12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2"/>
    <s v="2.3. 2. CONTRATACION DE SERVICIOS"/>
    <x v="51"/>
    <n v="21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1800"/>
    <n v="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2"/>
    <s v="2.3. 2. CONTRATACION DE SERVICIOS"/>
    <x v="51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600"/>
    <n v="0"/>
    <n v="600"/>
    <n v="600"/>
    <n v="6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3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0"/>
    <x v="2"/>
    <s v="2.3. 2. CONTRATACION DE SERVICIOS"/>
    <x v="51"/>
    <n v="6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8"/>
    <s v="5.ACTIVIDAD"/>
    <x v="21"/>
    <s v="20. SALUD"/>
    <s v="016. GESTION DE RIESGOS Y EMERGENCIAS"/>
    <s v="0036. ATENCION INMEDIATA DE DESASTRES"/>
    <s v="00001"/>
    <s v="0160879. DESARROLLO DE LOS CENTROS Y ESPACIOS DE MONITOREO DE EMERGENCIAS Y DESASTRES"/>
    <s v="00248 - REPORTE"/>
    <n v="12"/>
    <n v="6"/>
    <n v="6"/>
    <n v="6"/>
    <x v="2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600"/>
    <n v="0"/>
    <n v="600"/>
    <n v="600"/>
    <n v="6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3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0"/>
    <x v="2"/>
    <s v="2.3. 2. CONTRATACION DE SERVICIOS"/>
    <x v="51"/>
    <n v="6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600"/>
    <n v="120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9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2"/>
    <s v="2.3. 2. CONTRATACION DE SERVICIOS"/>
    <x v="51"/>
    <n v="18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4800"/>
    <n v="12000"/>
    <n v="16800"/>
    <n v="14400"/>
    <n v="14400"/>
    <n v="0"/>
    <n v="0"/>
    <n v="0"/>
    <n v="0"/>
    <n v="0"/>
    <n v="0"/>
    <n v="5400"/>
    <n v="0"/>
    <n v="0"/>
    <n v="0"/>
    <n v="0"/>
    <n v="0"/>
    <n v="0"/>
    <n v="0"/>
    <n v="0"/>
    <n v="0"/>
    <n v="0"/>
    <n v="0"/>
    <n v="5400"/>
    <n v="0"/>
    <n v="0"/>
    <n v="0"/>
    <n v="0"/>
    <n v="7600"/>
    <n v="0"/>
    <n v="0"/>
    <n v="0"/>
    <n v="0"/>
    <n v="0"/>
    <n v="0"/>
    <n v="5400"/>
    <n v="0"/>
    <n v="0"/>
    <n v="0"/>
    <n v="0"/>
    <n v="0"/>
    <n v="0"/>
    <n v="0"/>
    <n v="0"/>
    <n v="0"/>
    <n v="0"/>
    <n v="0"/>
    <n v="5400"/>
    <n v="0"/>
    <n v="0"/>
    <n v="0"/>
    <n v="0"/>
    <n v="0"/>
    <x v="0"/>
    <x v="2"/>
    <s v="2.3. 2. CONTRATACION DE SERVICIOS"/>
    <x v="51"/>
    <n v="13000"/>
    <n v="3800"/>
    <n v="-3000"/>
    <m/>
    <n v="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0"/>
    <n v="1800"/>
    <n v="1800"/>
    <n v="1800"/>
    <n v="18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1100"/>
    <n v="0"/>
    <n v="0"/>
    <n v="0"/>
    <n v="0"/>
    <n v="0"/>
    <n v="0"/>
    <n v="900"/>
    <n v="0"/>
    <n v="0"/>
    <n v="0"/>
    <n v="0"/>
    <n v="0"/>
    <n v="0"/>
    <n v="0"/>
    <n v="0"/>
    <n v="0"/>
    <n v="0"/>
    <n v="0"/>
    <n v="900"/>
    <n v="0"/>
    <n v="0"/>
    <n v="0"/>
    <n v="0"/>
    <n v="0"/>
    <x v="0"/>
    <x v="2"/>
    <s v="2.3. 2. CONTRATACION DE SERVICIOS"/>
    <x v="51"/>
    <n v="2000"/>
    <n v="-200"/>
    <m/>
    <n v="300"/>
    <n v="1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600"/>
    <n v="600"/>
    <n v="1200"/>
    <n v="1200"/>
    <n v="12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6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0"/>
    <x v="2"/>
    <s v="2.3. 2. CONTRATACION DE SERVICIOS"/>
    <x v="5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7800"/>
    <n v="3000"/>
    <n v="10800"/>
    <n v="8075"/>
    <n v="8075"/>
    <n v="0"/>
    <n v="0"/>
    <n v="0"/>
    <n v="0"/>
    <n v="0"/>
    <n v="0"/>
    <n v="4200"/>
    <n v="0"/>
    <n v="0"/>
    <n v="0"/>
    <n v="0"/>
    <n v="0"/>
    <n v="0"/>
    <n v="0"/>
    <n v="0"/>
    <n v="0"/>
    <n v="0"/>
    <n v="0"/>
    <n v="4200"/>
    <n v="0"/>
    <n v="0"/>
    <n v="0"/>
    <n v="0"/>
    <n v="6400"/>
    <n v="0"/>
    <n v="0"/>
    <n v="0"/>
    <n v="0"/>
    <n v="0"/>
    <n v="0"/>
    <n v="4200"/>
    <n v="0"/>
    <n v="0"/>
    <n v="0"/>
    <n v="0"/>
    <n v="0"/>
    <n v="0"/>
    <n v="0"/>
    <n v="0"/>
    <n v="0"/>
    <n v="0"/>
    <n v="0"/>
    <n v="4200"/>
    <n v="0"/>
    <n v="0"/>
    <n v="0"/>
    <n v="0"/>
    <n v="0"/>
    <x v="0"/>
    <x v="2"/>
    <s v="2.3. 2. CONTRATACION DE SERVICIOS"/>
    <x v="51"/>
    <n v="10600"/>
    <n v="200"/>
    <m/>
    <m/>
    <n v="2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1200"/>
    <n v="0"/>
    <n v="1200"/>
    <n v="1200"/>
    <n v="12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60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0"/>
    <x v="2"/>
    <s v="2.3. 2. CONTRATACION DE SERVICIOS"/>
    <x v="51"/>
    <n v="12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1800"/>
    <n v="-900"/>
    <n v="900"/>
    <n v="900"/>
    <n v="9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30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0"/>
    <x v="2"/>
    <s v="2.3. 2. CONTRATACION DE SERVICIOS"/>
    <x v="51"/>
    <n v="600"/>
    <n v="300"/>
    <n v="-300"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RECURSOS ORDINARIOS"/>
    <n v="0"/>
    <n v="1200"/>
    <n v="1200"/>
    <n v="1200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51"/>
    <n v="0"/>
    <n v="1200"/>
    <m/>
    <m/>
    <n v="12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5. VACACIONES TRUNCAS DE C.A.S."/>
    <s v="0 . RECURSOS ORDINARIOS"/>
    <n v="0"/>
    <n v="36136"/>
    <n v="36136"/>
    <n v="36136"/>
    <n v="36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61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52"/>
    <n v="36136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5. VACACIONES TRUNCAS DE C.A.S."/>
    <s v="0 . RECURSOS ORDINARIOS"/>
    <n v="0"/>
    <n v="3805"/>
    <n v="3805"/>
    <n v="3805"/>
    <n v="38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80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52"/>
    <n v="3805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5. VACACIONES TRUNCAS DE C.A.S."/>
    <s v="0 . RECURSOS ORDINARIOS"/>
    <n v="0"/>
    <n v="46828"/>
    <n v="46828"/>
    <n v="46828"/>
    <n v="468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468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2"/>
    <s v="2.3. 2. CONTRATACION DE SERVICIOS"/>
    <x v="52"/>
    <n v="46828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RECURSOS ORDINARIOS"/>
    <n v="900000"/>
    <n v="-892152"/>
    <n v="7848"/>
    <n v="7500"/>
    <n v="7500"/>
    <n v="0"/>
    <n v="0"/>
    <n v="0"/>
    <n v="0"/>
    <n v="0"/>
    <n v="0"/>
    <n v="0"/>
    <n v="1500"/>
    <n v="1500"/>
    <n v="0"/>
    <n v="0"/>
    <n v="0"/>
    <n v="0"/>
    <n v="0"/>
    <n v="0"/>
    <n v="0"/>
    <n v="0"/>
    <n v="0"/>
    <n v="0"/>
    <n v="1500"/>
    <n v="1500"/>
    <n v="0"/>
    <n v="0"/>
    <n v="0"/>
    <n v="0"/>
    <n v="0"/>
    <n v="0"/>
    <n v="0"/>
    <n v="0"/>
    <n v="0"/>
    <n v="0"/>
    <n v="1500"/>
    <n v="1500"/>
    <n v="0"/>
    <n v="0"/>
    <n v="0"/>
    <n v="0"/>
    <n v="0"/>
    <n v="0"/>
    <n v="0"/>
    <n v="0"/>
    <n v="0"/>
    <n v="0"/>
    <n v="1500"/>
    <n v="1500"/>
    <n v="0"/>
    <n v="0"/>
    <n v="0"/>
    <x v="0"/>
    <x v="2"/>
    <s v="2.3. 2. CONTRATACION DE SERVICIOS"/>
    <x v="53"/>
    <n v="3000"/>
    <n v="4848"/>
    <m/>
    <m/>
    <n v="484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RECURSOS ORDINARIOS"/>
    <n v="0"/>
    <n v="13500"/>
    <n v="13500"/>
    <n v="12000"/>
    <n v="12000"/>
    <n v="0"/>
    <n v="0"/>
    <n v="0"/>
    <n v="0"/>
    <n v="1500"/>
    <n v="1500"/>
    <n v="1500"/>
    <n v="1500"/>
    <n v="1500"/>
    <n v="0"/>
    <n v="0"/>
    <n v="0"/>
    <n v="0"/>
    <n v="0"/>
    <n v="0"/>
    <n v="0"/>
    <n v="1500"/>
    <n v="1500"/>
    <n v="1500"/>
    <n v="1500"/>
    <n v="1500"/>
    <n v="0"/>
    <n v="0"/>
    <n v="0"/>
    <n v="0"/>
    <n v="0"/>
    <n v="0"/>
    <n v="0"/>
    <n v="1500"/>
    <n v="1500"/>
    <n v="1500"/>
    <n v="1500"/>
    <n v="1500"/>
    <n v="0"/>
    <n v="0"/>
    <n v="0"/>
    <n v="0"/>
    <n v="0"/>
    <n v="0"/>
    <n v="0"/>
    <n v="1500"/>
    <n v="1500"/>
    <n v="1500"/>
    <n v="1500"/>
    <n v="1500"/>
    <n v="0"/>
    <n v="0"/>
    <n v="0"/>
    <x v="0"/>
    <x v="2"/>
    <s v="2.3. 2. CONTRATACION DE SERVICIOS"/>
    <x v="53"/>
    <n v="7500"/>
    <n v="6000"/>
    <m/>
    <m/>
    <n v="6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2"/>
    <s v="0027057. PAGO DE DEUDAS POR SENTENCIAS JUDICIALES"/>
    <s v="00086 - PERSONA"/>
    <n v="1"/>
    <n v="0"/>
    <n v="0"/>
    <n v="0"/>
    <x v="27"/>
    <s v="13. LA LIBERTAD"/>
    <s v="01. TRUJILLO"/>
    <s v="01. TRUJILLO"/>
    <s v="1. RECURSOS ORDINARIOS"/>
    <s v="00. RECURSOS ORDINARIOS"/>
    <s v="5. GASTOS CORRIENTES"/>
    <s v="2. GASTOS PRESUPUESTARIOS"/>
    <s v="5. OTROS GASTOS"/>
    <s v=" 5. PAGO DE SENTENCIAS JUDICIALES, LAUDOS ARBITRALES Y SIMILARES"/>
    <s v=" 1. PAGO DE SENTENCIAS JUDICIALES Y LAUDOS ARBITRALES"/>
    <s v=" 1. A TRABAJADORES GUBERNAMENTALES"/>
    <s v=" 3. PERSONAL DE SALUD"/>
    <s v="0 . RECURSOS ORDINARIOS"/>
    <n v="0"/>
    <n v="34000"/>
    <n v="34000"/>
    <n v="34000"/>
    <n v="34000"/>
    <n v="0"/>
    <n v="0"/>
    <n v="0"/>
    <n v="0"/>
    <n v="0"/>
    <n v="0"/>
    <n v="0"/>
    <n v="0"/>
    <n v="34000"/>
    <n v="0"/>
    <n v="0"/>
    <n v="0"/>
    <n v="0"/>
    <n v="0"/>
    <n v="0"/>
    <n v="0"/>
    <n v="0"/>
    <n v="0"/>
    <n v="0"/>
    <n v="0"/>
    <n v="34000"/>
    <n v="0"/>
    <n v="0"/>
    <n v="0"/>
    <n v="0"/>
    <n v="0"/>
    <n v="0"/>
    <n v="0"/>
    <n v="0"/>
    <n v="0"/>
    <n v="0"/>
    <n v="0"/>
    <n v="0"/>
    <n v="34000"/>
    <n v="0"/>
    <n v="0"/>
    <n v="0"/>
    <n v="0"/>
    <n v="0"/>
    <n v="0"/>
    <n v="0"/>
    <n v="0"/>
    <n v="0"/>
    <n v="0"/>
    <n v="0"/>
    <n v="0"/>
    <n v="0"/>
    <n v="0"/>
    <x v="0"/>
    <x v="3"/>
    <s v="2.5. 5. PAGO DE SENTENCIAS JUDICIALES, LAUDOS ARBITRALES Y SIMILARES"/>
    <x v="54"/>
    <n v="3400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6. GASTOS DE CAPITAL"/>
    <s v="2. GASTOS PRESUPUESTARIOS"/>
    <s v="6. ADQUISICION DE ACTIVOS NO FINANCIEROS"/>
    <s v=" 3. ADQUISICION DE VEHICULOS, MAQUINARIAS Y OTROS"/>
    <s v=" 2. ADQUISICION DE MAQUINARIAS, EQUIPO Y MOBILIARIO"/>
    <s v=" 1. PARA OFICINA"/>
    <s v=" 2. MOBILIARIO"/>
    <s v="0 . RECURSOS ORDINARIOS"/>
    <n v="0"/>
    <n v="5520"/>
    <n v="5520"/>
    <n v="2700"/>
    <n v="2700"/>
    <n v="0"/>
    <n v="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  <n v="2700"/>
    <n v="0"/>
    <n v="0"/>
    <n v="0"/>
    <n v="0"/>
    <n v="0"/>
    <n v="0"/>
    <n v="0"/>
    <n v="0"/>
    <n v="0"/>
    <n v="0"/>
    <n v="0"/>
    <n v="2700"/>
    <n v="0"/>
    <n v="0"/>
    <n v="0"/>
    <x v="0"/>
    <x v="4"/>
    <s v="2.6. 3. ADQUISICION DE VEHICULOS, MAQUINARIAS Y OTROS"/>
    <x v="55"/>
    <n v="2700"/>
    <n v="2820"/>
    <m/>
    <m/>
    <n v="282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RECURSOS ORDINARIOS"/>
    <n v="0"/>
    <n v="5337"/>
    <n v="53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4"/>
    <s v="2.6. 3. ADQUISICION DE VEHICULOS, MAQUINARIAS Y OTROS"/>
    <x v="56"/>
    <n v="0"/>
    <n v="5337"/>
    <m/>
    <m/>
    <n v="533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5"/>
    <s v="3.PRODUCTO"/>
    <x v="13"/>
    <s v="5.ACTIVIDAD"/>
    <x v="24"/>
    <s v="20. SALUD"/>
    <s v="044. SALUD INDIVIDUAL"/>
    <s v="0097. ATENCION MEDICA ESPECIALIZADA"/>
    <s v="00001"/>
    <s v="0136020. ATENCION DE REHABILITACION PARA PERSONAS CON DISCAPACIDAD SENSORIAL"/>
    <s v="00087 - PERSONA ATENDIDA"/>
    <n v="100"/>
    <n v="60"/>
    <n v="58"/>
    <n v="58"/>
    <x v="24"/>
    <s v="13. LA LIBERTAD"/>
    <s v="01. TRUJILLO"/>
    <s v="01. TRUJILLO"/>
    <s v="1. RECURSOS ORDINARIOS"/>
    <s v="00. RECURSOS ORDINARI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RECURSOS ORDINARIOS"/>
    <n v="0"/>
    <n v="4000"/>
    <n v="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4"/>
    <s v="2.6. 3. ADQUISICION DE VEHICULOS, MAQUINARIAS Y OTROS"/>
    <x v="56"/>
    <n v="0"/>
    <n v="4000"/>
    <m/>
    <m/>
    <n v="4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1. RECURSOS ORDINARIOS"/>
    <s v="00. RECURSOS ORDINARI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3. EQUIPOS DE TELECOMUNICACIONES"/>
    <s v="0 . RECURSOS ORDINARIOS"/>
    <n v="0"/>
    <n v="2726"/>
    <n v="2726"/>
    <n v="2725.95"/>
    <n v="2725.95"/>
    <n v="0"/>
    <n v="0"/>
    <n v="0"/>
    <n v="0"/>
    <n v="2449.75"/>
    <n v="0"/>
    <n v="-1959.8"/>
    <n v="2236"/>
    <n v="0"/>
    <n v="0"/>
    <n v="0"/>
    <n v="0"/>
    <n v="0"/>
    <n v="0"/>
    <n v="0"/>
    <n v="0"/>
    <n v="0"/>
    <n v="0"/>
    <n v="0"/>
    <n v="489.95"/>
    <n v="2236"/>
    <n v="0"/>
    <n v="0"/>
    <n v="0"/>
    <n v="0"/>
    <n v="0"/>
    <n v="0"/>
    <n v="0"/>
    <n v="0"/>
    <n v="0"/>
    <n v="0"/>
    <n v="489.95"/>
    <n v="2236"/>
    <n v="0"/>
    <n v="0"/>
    <n v="0"/>
    <n v="0"/>
    <n v="0"/>
    <n v="0"/>
    <n v="0"/>
    <n v="0"/>
    <n v="0"/>
    <n v="0"/>
    <n v="489.95"/>
    <n v="2236"/>
    <n v="0"/>
    <n v="0"/>
    <n v="0"/>
    <x v="0"/>
    <x v="4"/>
    <s v="2.6. 3. ADQUISICION DE VEHICULOS, MAQUINARIAS Y OTROS"/>
    <x v="57"/>
    <n v="2725.95"/>
    <n v="5.0000000000181899E-2"/>
    <m/>
    <m/>
    <n v="5.0000000000181899E-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1. RECURSOS ORDINARIOS"/>
    <s v="00. RECURSOS ORDINARIO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RECURSOS ORDINARIOS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x v="4"/>
    <s v="2.6. 3. ADQUISICION DE VEHICULOS, MAQUINARIAS Y OTROS"/>
    <x v="58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22. SUB CUENTA - EMERGENCIA SANITARIA COVID-19 - RO"/>
    <n v="0"/>
    <n v="0"/>
    <n v="0"/>
    <n v="0"/>
    <n v="0"/>
    <n v="0"/>
    <n v="0"/>
    <n v="0"/>
    <n v="0"/>
    <n v="175.2"/>
    <n v="204.67"/>
    <n v="87.7"/>
    <n v="0"/>
    <n v="0"/>
    <n v="0"/>
    <n v="0"/>
    <n v="0"/>
    <n v="0"/>
    <n v="0"/>
    <n v="0"/>
    <n v="0"/>
    <n v="175.2"/>
    <n v="204.67"/>
    <n v="87.7"/>
    <n v="0"/>
    <n v="0"/>
    <n v="0"/>
    <n v="0"/>
    <n v="0"/>
    <n v="0"/>
    <n v="0"/>
    <n v="0"/>
    <n v="0"/>
    <n v="175.2"/>
    <n v="204.67"/>
    <n v="87.7"/>
    <n v="0"/>
    <n v="0"/>
    <n v="0"/>
    <n v="0"/>
    <n v="0"/>
    <n v="0"/>
    <n v="0"/>
    <n v="0"/>
    <n v="0"/>
    <n v="175.2"/>
    <n v="204.67"/>
    <n v="87.7"/>
    <n v="0"/>
    <n v="0"/>
    <n v="0"/>
    <n v="0"/>
    <n v="0"/>
    <x v="0"/>
    <x v="2"/>
    <s v="2.3. 2. CONTRATACION DE SERVICIOS"/>
    <x v="42"/>
    <n v="467.57"/>
    <n v="-467.57"/>
    <m/>
    <m/>
    <n v="-467.5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22. SUB CUENTA - EMERGENCIA SANITARIA COVID-19 - RO"/>
    <n v="0"/>
    <n v="0"/>
    <n v="0"/>
    <n v="0"/>
    <n v="0"/>
    <n v="0"/>
    <n v="0"/>
    <n v="0"/>
    <n v="0"/>
    <n v="14129.04"/>
    <n v="16500"/>
    <n v="7000"/>
    <n v="0"/>
    <n v="0"/>
    <n v="0"/>
    <n v="0"/>
    <n v="0"/>
    <n v="0"/>
    <n v="0"/>
    <n v="0"/>
    <n v="0"/>
    <n v="14129.04"/>
    <n v="16499.52"/>
    <n v="7000"/>
    <n v="0"/>
    <n v="0"/>
    <n v="0"/>
    <n v="0"/>
    <n v="0"/>
    <n v="0"/>
    <n v="0"/>
    <n v="0"/>
    <n v="0"/>
    <n v="14128.56"/>
    <n v="16500"/>
    <n v="7000"/>
    <n v="0"/>
    <n v="0"/>
    <n v="0"/>
    <n v="0"/>
    <n v="0"/>
    <n v="0"/>
    <n v="0"/>
    <n v="0"/>
    <n v="0"/>
    <n v="14128.56"/>
    <n v="16500"/>
    <n v="7000"/>
    <n v="0"/>
    <n v="0"/>
    <n v="0"/>
    <n v="0"/>
    <n v="0"/>
    <x v="0"/>
    <x v="2"/>
    <s v="2.3. 2. CONTRATACION DE SERVICIOS"/>
    <x v="49"/>
    <n v="37628.559999999998"/>
    <n v="-37628.559999999998"/>
    <m/>
    <m/>
    <n v="-37628.55999999999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22. SUB CUENTA - EMERGENCIA SANITARIA COVID-19 - RO"/>
    <n v="0"/>
    <n v="0"/>
    <n v="0"/>
    <n v="0"/>
    <n v="0"/>
    <n v="0"/>
    <n v="0"/>
    <n v="0"/>
    <n v="0"/>
    <n v="1055"/>
    <n v="1089"/>
    <n v="436"/>
    <n v="0"/>
    <n v="0"/>
    <n v="0"/>
    <n v="0"/>
    <n v="0"/>
    <n v="0"/>
    <n v="0"/>
    <n v="0"/>
    <n v="0"/>
    <n v="1055"/>
    <n v="1089"/>
    <n v="436"/>
    <n v="0"/>
    <n v="0"/>
    <n v="0"/>
    <n v="0"/>
    <n v="0"/>
    <n v="0"/>
    <n v="0"/>
    <n v="0"/>
    <n v="0"/>
    <n v="1055"/>
    <n v="1089"/>
    <n v="436"/>
    <n v="0"/>
    <n v="0"/>
    <n v="0"/>
    <n v="0"/>
    <n v="0"/>
    <n v="0"/>
    <n v="0"/>
    <n v="0"/>
    <n v="0"/>
    <n v="1055"/>
    <n v="1089"/>
    <n v="436"/>
    <n v="0"/>
    <n v="0"/>
    <n v="0"/>
    <n v="0"/>
    <n v="0"/>
    <x v="0"/>
    <x v="2"/>
    <s v="2.3. 2. CONTRATACION DE SERVICIOS"/>
    <x v="50"/>
    <n v="2580"/>
    <n v="-2580"/>
    <m/>
    <m/>
    <n v="-258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1. RECURSOS ORDINARIOS"/>
    <s v="00. RECURSOS ORDINARI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22. SUB CUENTA - EMERGENCIA SANITARIA COVID-19 - RO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n v="0"/>
    <n v="0"/>
    <n v="0"/>
    <n v="0"/>
    <n v="0"/>
    <n v="0"/>
    <n v="400"/>
    <n v="0"/>
    <n v="0"/>
    <n v="0"/>
    <n v="0"/>
    <n v="0"/>
    <x v="0"/>
    <x v="2"/>
    <s v="2.3. 2. CONTRATACION DE SERVICIOS"/>
    <x v="51"/>
    <n v="400"/>
    <n v="-400"/>
    <m/>
    <m/>
    <n v="-4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NORMAL"/>
    <n v="7000"/>
    <n v="300"/>
    <n v="7300"/>
    <n v="900"/>
    <n v="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17"/>
    <n v="0"/>
    <n v="7300"/>
    <m/>
    <m/>
    <n v="7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NORMAL"/>
    <n v="500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17"/>
    <n v="0"/>
    <n v="5000"/>
    <m/>
    <m/>
    <n v="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NORMAL"/>
    <n v="10000"/>
    <n v="-7760"/>
    <n v="22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17"/>
    <n v="0"/>
    <n v="2240"/>
    <m/>
    <m/>
    <n v="22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0 . NORMAL"/>
    <n v="0"/>
    <n v="7760"/>
    <n v="77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17"/>
    <n v="0"/>
    <n v="7760"/>
    <m/>
    <m/>
    <n v="776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2. TEXTILES Y ACABADOS TEXTILES"/>
    <s v="0 . NORMAL"/>
    <n v="0"/>
    <n v="2000"/>
    <n v="2000"/>
    <n v="852.5"/>
    <n v="85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59"/>
    <n v="0"/>
    <n v="2000"/>
    <m/>
    <m/>
    <n v="2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1. REPUESTOS Y ACCESORIOS"/>
    <s v="0 . NORMAL"/>
    <n v="2000"/>
    <n v="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0"/>
    <n v="0"/>
    <n v="2000"/>
    <m/>
    <m/>
    <n v="2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1. REPUESTOS Y ACCESORIOS"/>
    <s v="0 . NORMAL"/>
    <n v="4000"/>
    <n v="0"/>
    <n v="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0"/>
    <n v="0"/>
    <n v="4000"/>
    <m/>
    <m/>
    <n v="4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1. REPUESTOS Y ACCESORIOS"/>
    <s v="0 . NORMAL"/>
    <n v="3000"/>
    <n v="-2500"/>
    <n v="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0"/>
    <n v="0"/>
    <n v="500"/>
    <m/>
    <m/>
    <n v="5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1. REPUESTOS Y ACCESORIOS"/>
    <s v="0 . NORMAL"/>
    <n v="500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0"/>
    <n v="0"/>
    <n v="5000"/>
    <m/>
    <m/>
    <n v="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500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5000"/>
    <m/>
    <m/>
    <n v="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0"/>
    <n v="2755"/>
    <n v="2755"/>
    <n v="2340.79"/>
    <n v="2340.7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2755"/>
    <m/>
    <m/>
    <n v="275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3000"/>
    <n v="0"/>
    <n v="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3000"/>
    <m/>
    <m/>
    <n v="3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0"/>
    <n v="2500"/>
    <n v="2500"/>
    <n v="1952.19"/>
    <n v="195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2500"/>
    <m/>
    <m/>
    <n v="25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0"/>
    <n v="33485"/>
    <n v="33485"/>
    <n v="27227.040000000001"/>
    <n v="27227.04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33485"/>
    <m/>
    <m/>
    <n v="3348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50000"/>
    <n v="-4000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10000"/>
    <m/>
    <m/>
    <n v="1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100000"/>
    <n v="-99239"/>
    <n v="7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761"/>
    <m/>
    <m/>
    <n v="76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3000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30000"/>
    <m/>
    <m/>
    <n v="3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30000"/>
    <n v="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30000"/>
    <m/>
    <m/>
    <n v="3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80000"/>
    <n v="-50000"/>
    <n v="3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30000"/>
    <m/>
    <m/>
    <n v="3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90000"/>
    <n v="-63143"/>
    <n v="268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26857"/>
    <m/>
    <m/>
    <n v="2685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90000"/>
    <n v="-82000"/>
    <n v="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8000"/>
    <m/>
    <m/>
    <n v="8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100000"/>
    <n v="-90640"/>
    <n v="93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9360"/>
    <m/>
    <m/>
    <n v="936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95000"/>
    <n v="-73338"/>
    <n v="216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21662"/>
    <m/>
    <m/>
    <n v="2166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100000"/>
    <n v="-68000"/>
    <n v="32000"/>
    <n v="2030.55"/>
    <n v="2030.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2"/>
    <n v="0"/>
    <n v="32000"/>
    <m/>
    <m/>
    <n v="32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0 . NORMAL"/>
    <n v="0"/>
    <n v="300"/>
    <n v="3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3"/>
    <n v="0"/>
    <n v="300"/>
    <m/>
    <m/>
    <n v="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0 . NORMAL"/>
    <n v="0"/>
    <n v="177"/>
    <n v="1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3"/>
    <n v="0"/>
    <n v="177"/>
    <m/>
    <m/>
    <n v="17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6. REPUESTOS Y ACCESORIOS"/>
    <s v=" 1. REPUESTOS Y ACCESORIOS"/>
    <s v=" 4. DE SEGURIDAD"/>
    <s v="0 . NORMAL"/>
    <n v="0"/>
    <n v="630"/>
    <n v="630"/>
    <n v="602"/>
    <n v="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5"/>
    <n v="0"/>
    <n v="630"/>
    <m/>
    <m/>
    <n v="63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6. REPUESTOS Y ACCESORIOS"/>
    <s v=" 1. REPUESTOS Y ACCESORIOS"/>
    <s v=" 4. DE SEGURIDAD"/>
    <s v="0 . NORMAL"/>
    <n v="0"/>
    <n v="96"/>
    <n v="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5"/>
    <n v="0"/>
    <n v="96"/>
    <m/>
    <m/>
    <n v="9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6. REPUESTOS Y ACCESORIOS"/>
    <s v=" 1. REPUESTOS Y ACCESORIOS"/>
    <s v="99. OTROS ACCESORIOS Y REPUESTOS"/>
    <s v="0 . NORMAL"/>
    <n v="0"/>
    <n v="140"/>
    <n v="140"/>
    <n v="130"/>
    <n v="1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6"/>
    <n v="0"/>
    <n v="140"/>
    <m/>
    <m/>
    <n v="1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7. ENSERES"/>
    <s v=" 1. ENSERES"/>
    <s v=" 1. ENSERES"/>
    <s v="0 . NORMAL"/>
    <n v="0"/>
    <n v="440"/>
    <n v="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1"/>
    <n v="0"/>
    <n v="440"/>
    <m/>
    <m/>
    <n v="4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7. ENSERES"/>
    <s v=" 1. ENSERES"/>
    <s v=" 1. ENSERES"/>
    <s v="0 . NORMAL"/>
    <n v="0"/>
    <n v="200"/>
    <n v="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1"/>
    <n v="0"/>
    <n v="200"/>
    <m/>
    <m/>
    <n v="2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1000"/>
    <n v="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2"/>
    <n v="0"/>
    <n v="1000"/>
    <m/>
    <m/>
    <n v="1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3000"/>
    <n v="0"/>
    <n v="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2"/>
    <n v="0"/>
    <n v="3000"/>
    <m/>
    <m/>
    <n v="3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12681"/>
    <n v="0"/>
    <n v="126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2"/>
    <n v="0"/>
    <n v="12681"/>
    <m/>
    <m/>
    <n v="1268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600000"/>
    <n v="475600"/>
    <n v="1075600"/>
    <n v="324298.84000000003"/>
    <n v="236977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2"/>
    <n v="0"/>
    <n v="1075600"/>
    <m/>
    <m/>
    <n v="1075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99. OTROS PRODUCTOS SIMILARES"/>
    <s v="0 . NORMAL"/>
    <n v="0"/>
    <n v="74183"/>
    <n v="74183"/>
    <n v="74182.720000000001"/>
    <n v="74182.720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3"/>
    <n v="0"/>
    <n v="74183"/>
    <m/>
    <m/>
    <n v="7418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1000"/>
    <n v="0"/>
    <n v="1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7"/>
    <n v="0"/>
    <n v="1000"/>
    <m/>
    <m/>
    <n v="1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10000"/>
    <n v="0"/>
    <n v="10000"/>
    <n v="7830"/>
    <n v="78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7"/>
    <n v="0"/>
    <n v="10000"/>
    <m/>
    <m/>
    <n v="1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500000"/>
    <n v="390607"/>
    <n v="890607"/>
    <n v="294684.03000000003"/>
    <n v="47721.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7"/>
    <n v="0"/>
    <n v="890607"/>
    <m/>
    <m/>
    <n v="89060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2"/>
    <s v="0001219. PRODUCCION DE BIENES Y PRESTACION DE SERVICIOS"/>
    <s v="00087 - PERSONA ATENDIDA"/>
    <n v="2000"/>
    <n v="1000"/>
    <n v="0"/>
    <n v="0"/>
    <x v="2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243198"/>
    <n v="243198"/>
    <n v="221338.5"/>
    <n v="221338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7"/>
    <n v="0"/>
    <n v="243198"/>
    <m/>
    <m/>
    <n v="24319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1. PARA EDIFICIOS Y ESTRUCTURAS"/>
    <s v="0 . NORMAL"/>
    <n v="0"/>
    <n v="700"/>
    <n v="700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4"/>
    <n v="0"/>
    <n v="700"/>
    <m/>
    <m/>
    <n v="7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2. PARA VEHICULOS"/>
    <s v="0 . NORMAL"/>
    <n v="0"/>
    <n v="800"/>
    <n v="800"/>
    <n v="800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5"/>
    <n v="0"/>
    <n v="800"/>
    <m/>
    <m/>
    <n v="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3. PARA MOBILIARIO Y SIMILARES"/>
    <s v="0 . NORM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6"/>
    <n v="0"/>
    <n v="0"/>
    <m/>
    <m/>
    <n v="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5. OTROS MATERIALES DE MANTENIMIENTO"/>
    <s v="0 . NORMAL"/>
    <n v="0"/>
    <n v="800"/>
    <n v="800"/>
    <n v="800"/>
    <n v="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67"/>
    <n v="0"/>
    <n v="800"/>
    <m/>
    <m/>
    <n v="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NORMAL"/>
    <n v="8000"/>
    <n v="0"/>
    <n v="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8"/>
    <n v="0"/>
    <n v="8000"/>
    <m/>
    <m/>
    <n v="8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NORMAL"/>
    <n v="5000"/>
    <n v="0"/>
    <n v="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8"/>
    <n v="0"/>
    <n v="5000"/>
    <m/>
    <m/>
    <n v="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NORMAL"/>
    <n v="15000"/>
    <n v="0"/>
    <n v="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8"/>
    <n v="0"/>
    <n v="15000"/>
    <m/>
    <m/>
    <n v="1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NORMAL"/>
    <n v="10000"/>
    <n v="0"/>
    <n v="1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8"/>
    <n v="0"/>
    <n v="10000"/>
    <m/>
    <m/>
    <n v="1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0 . NORMAL"/>
    <n v="5000"/>
    <n v="0"/>
    <n v="5000"/>
    <n v="168"/>
    <n v="1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8"/>
    <n v="0"/>
    <n v="5000"/>
    <m/>
    <m/>
    <n v="5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99. OTROS BIENES"/>
    <s v="0 . NORMAL"/>
    <n v="0"/>
    <n v="4650"/>
    <n v="4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9"/>
    <n v="0"/>
    <n v="4650"/>
    <m/>
    <m/>
    <n v="465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1. VIAJES"/>
    <s v=" 2. VIAJES DOMESTICOS"/>
    <s v="99. OTROS GASTOS"/>
    <s v="0 . NORMAL"/>
    <n v="0"/>
    <n v="9600"/>
    <n v="9600"/>
    <n v="9400"/>
    <n v="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68"/>
    <n v="0"/>
    <n v="9600"/>
    <m/>
    <m/>
    <n v="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2. SERVICIOS BASICOS, COMUNICACIONES, PUBLICIDAD Y DIFUSION"/>
    <s v=" 3. SERVICIOS DE MENSAJERIA, TELECOMUNICACIONES Y OTROS AFINES"/>
    <s v=" 1. CORREOS Y SERVICIOS DE MENSAJERIA"/>
    <s v="0 . NORMAL"/>
    <n v="0"/>
    <n v="700"/>
    <n v="700"/>
    <n v="700"/>
    <n v="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35"/>
    <n v="0"/>
    <n v="700"/>
    <m/>
    <m/>
    <n v="7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2. SERVICIOS BASICOS, COMUNICACIONES, PUBLICIDAD Y DIFUSION"/>
    <s v=" 3. SERVICIOS DE MENSAJERIA, TELECOMUNICACIONES Y OTROS AFINES"/>
    <s v=" 1. CORREOS Y SERVICIOS DE MENSAJERIA"/>
    <s v="0 . NORMAL"/>
    <n v="0"/>
    <n v="2902"/>
    <n v="2902"/>
    <n v="2902"/>
    <n v="29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35"/>
    <n v="0"/>
    <n v="2902"/>
    <m/>
    <m/>
    <n v="290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3. SERVICIOS DE LIMPIEZA, SEGURIDAD Y VIGILANCIA"/>
    <s v=" 1. SERVICIOS DE LIMPIEZA, SEGURIDAD Y VIGILANCIA"/>
    <s v=" 2. SERVICIOS DE SEGURIDAD Y VIGILANCIA"/>
    <s v="0 . NORMAL"/>
    <n v="0"/>
    <n v="67243"/>
    <n v="67243"/>
    <n v="67242.33"/>
    <n v="67242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37"/>
    <n v="0"/>
    <n v="67243"/>
    <m/>
    <m/>
    <n v="6724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4. SERVICIO DE MANTENIMIENTO, ACONDICIONAMIENTO Y  REPARACIONES"/>
    <s v=" 5. DE VEHICULOS"/>
    <s v=" 1. DE VEHICULOS"/>
    <s v="0 . NORMAL"/>
    <n v="0"/>
    <n v="1100"/>
    <n v="1100"/>
    <n v="1100"/>
    <n v="1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39"/>
    <n v="0"/>
    <n v="1100"/>
    <m/>
    <m/>
    <n v="11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16300"/>
    <n v="16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0"/>
    <n v="0"/>
    <n v="16300"/>
    <m/>
    <m/>
    <n v="16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14"/>
    <s v="5.ACTIVIDAD"/>
    <x v="26"/>
    <s v="20. SALUD"/>
    <s v="016. GESTION DE RIESGOS Y EMERGENCIAS"/>
    <s v="0035. PREVENCION DE DESASTRES"/>
    <s v="00001"/>
    <s v="0160801. SEGURIDAD FISICO FUNCIONAL DE SERVICIOS PUBLICOS"/>
    <s v="00065 - INTERVENCION"/>
    <n v="1"/>
    <n v="0"/>
    <n v="0"/>
    <n v="0"/>
    <x v="2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5334"/>
    <n v="5334"/>
    <n v="4074.54"/>
    <n v="4074.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0"/>
    <n v="0"/>
    <n v="5334"/>
    <m/>
    <m/>
    <n v="533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1. SERVICIOS ADMINISTRATIVOS"/>
    <s v=" 2. GASTOS NOTARIALES"/>
    <s v="0 . NORMAL"/>
    <n v="0"/>
    <n v="300"/>
    <n v="3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69"/>
    <n v="0"/>
    <n v="300"/>
    <m/>
    <m/>
    <n v="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42"/>
    <n v="0"/>
    <n v="242"/>
    <n v="185.35"/>
    <n v="185.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242"/>
    <m/>
    <m/>
    <n v="24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44"/>
    <n v="0"/>
    <n v="244"/>
    <n v="220"/>
    <n v="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8"/>
    <n v="24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49.6"/>
    <n v="194.4"/>
    <m/>
    <m/>
    <n v="194.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42"/>
    <n v="0"/>
    <n v="242"/>
    <n v="218"/>
    <n v="2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4.8"/>
    <n v="24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49.6"/>
    <n v="192.4"/>
    <m/>
    <m/>
    <n v="192.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42"/>
    <n v="0"/>
    <n v="242"/>
    <n v="155"/>
    <n v="15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242"/>
    <m/>
    <m/>
    <n v="24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014"/>
    <n v="0"/>
    <n v="2014"/>
    <n v="176"/>
    <n v="17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2014"/>
    <m/>
    <m/>
    <n v="201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8048"/>
    <n v="-1236"/>
    <n v="6812"/>
    <n v="2952"/>
    <n v="295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7.88"/>
    <n v="107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215.76"/>
    <n v="6596.24"/>
    <m/>
    <m/>
    <n v="6596.2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1092"/>
    <n v="-279"/>
    <n v="813"/>
    <n v="186"/>
    <n v="1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813"/>
    <m/>
    <m/>
    <n v="81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36"/>
    <n v="0"/>
    <n v="236"/>
    <n v="74"/>
    <n v="7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236"/>
    <m/>
    <m/>
    <n v="23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146"/>
    <n v="0"/>
    <n v="146"/>
    <n v="131"/>
    <n v="1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4.88"/>
    <n v="14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29.76"/>
    <n v="116.24"/>
    <m/>
    <m/>
    <n v="116.2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667"/>
    <n v="0"/>
    <n v="6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0"/>
    <n v="667"/>
    <m/>
    <m/>
    <n v="66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9444"/>
    <n v="-1394"/>
    <n v="8050"/>
    <n v="4217"/>
    <n v="42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72.8"/>
    <n v="341"/>
    <n v="3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954.8"/>
    <n v="7095.2"/>
    <m/>
    <m/>
    <n v="7095.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324"/>
    <n v="0"/>
    <n v="2324"/>
    <n v="911"/>
    <n v="9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93"/>
    <n v="9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186"/>
    <n v="2138"/>
    <m/>
    <m/>
    <n v="213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NORMAL"/>
    <n v="2790"/>
    <n v="0"/>
    <n v="2790"/>
    <n v="2510"/>
    <n v="25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62.88"/>
    <n v="262.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2"/>
    <n v="525.76"/>
    <n v="2264.2399999999998"/>
    <m/>
    <m/>
    <n v="2264.239999999999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4. SERVICIOS DE SALUD"/>
    <s v=" 1. GASTOS POR PRESTACIONES DE SALUD"/>
    <s v="0 . NORMAL"/>
    <n v="0"/>
    <n v="183809"/>
    <n v="183809"/>
    <n v="153720.42000000001"/>
    <n v="153720.4200000000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70"/>
    <n v="0"/>
    <n v="183809"/>
    <m/>
    <m/>
    <n v="18380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 2. TRANSPORTE Y TRASLADO DE CARGA, BIENES Y MATERIALES"/>
    <s v="0 . NORMAL"/>
    <n v="20000"/>
    <n v="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5"/>
    <n v="0"/>
    <n v="20000"/>
    <m/>
    <m/>
    <n v="20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 2. TRANSPORTE Y TRASLADO DE CARGA, BIENES Y MATERIALES"/>
    <s v="0 . NORMAL"/>
    <n v="0"/>
    <n v="4000"/>
    <n v="4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5"/>
    <n v="0"/>
    <n v="4000"/>
    <m/>
    <m/>
    <n v="4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30000"/>
    <n v="-27243"/>
    <n v="27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8"/>
    <n v="0"/>
    <n v="2757"/>
    <m/>
    <m/>
    <n v="275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0"/>
    <n v="8203"/>
    <n v="8203"/>
    <n v="7819"/>
    <n v="78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8"/>
    <n v="0"/>
    <n v="8203"/>
    <m/>
    <m/>
    <n v="820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9500"/>
    <n v="0"/>
    <n v="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8"/>
    <n v="0"/>
    <n v="9500"/>
    <m/>
    <m/>
    <n v="9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40000"/>
    <n v="0"/>
    <n v="4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8"/>
    <n v="0"/>
    <n v="40000"/>
    <m/>
    <m/>
    <n v="40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4000"/>
    <n v="0"/>
    <n v="24000"/>
    <n v="14947.33"/>
    <n v="14947.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24000"/>
    <m/>
    <m/>
    <n v="24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4000"/>
    <n v="0"/>
    <n v="24000"/>
    <n v="18000"/>
    <n v="1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4000"/>
    <n v="20000"/>
    <m/>
    <m/>
    <n v="2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4000"/>
    <n v="0"/>
    <n v="24000"/>
    <n v="20000"/>
    <n v="2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000"/>
    <n v="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4000"/>
    <n v="20000"/>
    <m/>
    <m/>
    <n v="20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4000"/>
    <n v="0"/>
    <n v="24000"/>
    <n v="12065"/>
    <n v="120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24000"/>
    <m/>
    <m/>
    <n v="24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15760"/>
    <n v="0"/>
    <n v="215760"/>
    <n v="13556"/>
    <n v="135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215760"/>
    <m/>
    <m/>
    <n v="21576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952800"/>
    <n v="-99600"/>
    <n v="853200"/>
    <n v="238231"/>
    <n v="2382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00"/>
    <n v="87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17400"/>
    <n v="835800"/>
    <m/>
    <m/>
    <n v="835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133200"/>
    <n v="-22452"/>
    <n v="110748"/>
    <n v="16756"/>
    <n v="16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110748"/>
    <m/>
    <m/>
    <n v="11074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8800"/>
    <n v="0"/>
    <n v="28800"/>
    <n v="5954.5"/>
    <n v="5954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28800"/>
    <m/>
    <m/>
    <n v="28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14400"/>
    <n v="0"/>
    <n v="14400"/>
    <n v="12000"/>
    <n v="1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200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2400"/>
    <n v="12000"/>
    <m/>
    <m/>
    <n v="12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66000"/>
    <n v="0"/>
    <n v="6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0"/>
    <n v="66000"/>
    <m/>
    <m/>
    <n v="66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943200"/>
    <n v="-112260"/>
    <n v="830940"/>
    <n v="339945"/>
    <n v="3399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2000"/>
    <n v="27500"/>
    <n v="2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77000"/>
    <n v="753940"/>
    <m/>
    <m/>
    <n v="7539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32800"/>
    <n v="0"/>
    <n v="232800"/>
    <n v="75449"/>
    <n v="754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500"/>
    <n v="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15000"/>
    <n v="217800"/>
    <m/>
    <m/>
    <n v="217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NORMAL"/>
    <n v="286800"/>
    <n v="0"/>
    <n v="286800"/>
    <n v="216322"/>
    <n v="2163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200"/>
    <n v="2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49"/>
    <n v="42400"/>
    <n v="244400"/>
    <m/>
    <m/>
    <n v="2444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138"/>
    <n v="0"/>
    <n v="2138"/>
    <n v="1297.8"/>
    <n v="129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2138"/>
    <m/>
    <m/>
    <n v="213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138"/>
    <n v="0"/>
    <n v="2138"/>
    <n v="1620"/>
    <n v="16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"/>
    <n v="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360"/>
    <n v="1778"/>
    <m/>
    <m/>
    <n v="177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138"/>
    <n v="0"/>
    <n v="2138"/>
    <n v="1800"/>
    <n v="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80"/>
    <n v="1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360"/>
    <n v="1778"/>
    <m/>
    <m/>
    <n v="177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138"/>
    <n v="0"/>
    <n v="2138"/>
    <n v="1288"/>
    <n v="128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2138"/>
    <m/>
    <m/>
    <n v="213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11415"/>
    <n v="0"/>
    <n v="11415"/>
    <n v="871.2"/>
    <n v="871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11415"/>
    <m/>
    <m/>
    <n v="1141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68234"/>
    <n v="-8964"/>
    <n v="59270"/>
    <n v="18756"/>
    <n v="187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783"/>
    <n v="78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1566"/>
    <n v="57704"/>
    <m/>
    <m/>
    <n v="5770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10303"/>
    <n v="-1521"/>
    <n v="8782"/>
    <n v="1231.2"/>
    <n v="1231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8782"/>
    <m/>
    <m/>
    <n v="878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592"/>
    <n v="0"/>
    <n v="2592"/>
    <n v="536.91999999999996"/>
    <n v="536.919999999999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2592"/>
    <m/>
    <m/>
    <n v="259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1296"/>
    <n v="0"/>
    <n v="1296"/>
    <n v="1080"/>
    <n v="10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08"/>
    <n v="10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216"/>
    <n v="1080"/>
    <m/>
    <m/>
    <n v="108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138"/>
    <n v="0"/>
    <n v="21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0"/>
    <n v="2138"/>
    <m/>
    <m/>
    <n v="213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42509"/>
    <n v="-7602"/>
    <n v="34907"/>
    <n v="16081"/>
    <n v="1608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71.2"/>
    <n v="1089"/>
    <n v="108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3049.2"/>
    <n v="31857.8"/>
    <m/>
    <m/>
    <n v="31857.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13284"/>
    <n v="0"/>
    <n v="13284"/>
    <n v="3834"/>
    <n v="38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7.8"/>
    <n v="397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795.6"/>
    <n v="12488.4"/>
    <m/>
    <m/>
    <n v="12488.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NORMAL"/>
    <n v="25142"/>
    <n v="0"/>
    <n v="25142"/>
    <n v="19448"/>
    <n v="194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900.8"/>
    <n v="190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0"/>
    <n v="3801.6"/>
    <n v="21340.400000000001"/>
    <m/>
    <m/>
    <n v="21340.4000000000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1072"/>
    <n v="1072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357"/>
    <n v="357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300"/>
    <n v="300"/>
    <m/>
    <m/>
    <n v="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22874"/>
    <n v="22874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540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300"/>
    <n v="300"/>
    <m/>
    <m/>
    <n v="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50"/>
    <n v="5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1800"/>
    <n v="0"/>
    <n v="1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1800"/>
    <m/>
    <m/>
    <n v="18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25800"/>
    <n v="-3000"/>
    <n v="22800"/>
    <n v="6600"/>
    <n v="6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1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2100"/>
    <n v="20700"/>
    <m/>
    <m/>
    <n v="207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3000"/>
    <n v="0"/>
    <n v="3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3000"/>
    <m/>
    <m/>
    <n v="3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1200"/>
    <n v="0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1200"/>
    <m/>
    <m/>
    <n v="12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200"/>
    <n v="30"/>
    <n v="25"/>
    <n v="25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540"/>
    <n v="5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300"/>
    <n v="300"/>
    <m/>
    <m/>
    <n v="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600"/>
    <n v="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0"/>
    <n v="600"/>
    <m/>
    <m/>
    <n v="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15000"/>
    <n v="-3000"/>
    <n v="12000"/>
    <n v="4800"/>
    <n v="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1500"/>
    <n v="10500"/>
    <m/>
    <m/>
    <n v="105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4200"/>
    <n v="0"/>
    <n v="4200"/>
    <n v="1200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600"/>
    <n v="3600"/>
    <m/>
    <m/>
    <n v="3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NORMAL"/>
    <n v="9000"/>
    <n v="0"/>
    <n v="9000"/>
    <n v="6900"/>
    <n v="6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9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1"/>
    <n v="3900"/>
    <n v="5100"/>
    <m/>
    <m/>
    <n v="51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50"/>
    <n v="5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56100"/>
    <n v="-35749"/>
    <n v="20351"/>
    <n v="9000"/>
    <n v="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3"/>
    <n v="0"/>
    <n v="20351"/>
    <m/>
    <m/>
    <n v="2035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25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14400"/>
    <n v="0"/>
    <n v="14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3"/>
    <n v="0"/>
    <n v="14400"/>
    <m/>
    <m/>
    <n v="144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16500"/>
    <n v="16500"/>
    <n v="16500"/>
    <n v="16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3"/>
    <n v="0"/>
    <n v="16500"/>
    <m/>
    <m/>
    <n v="16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19000"/>
    <n v="1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2. CONTRATACION DE SERVICIOS"/>
    <x v="53"/>
    <n v="0"/>
    <n v="19000"/>
    <m/>
    <m/>
    <n v="19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38649"/>
    <n v="38649"/>
    <n v="35440.75"/>
    <n v="35440.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56"/>
    <n v="0"/>
    <n v="38649"/>
    <m/>
    <m/>
    <n v="3864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3. EQUIPOS DE TELECOMUNICACIONES"/>
    <s v="0 . NORMAL"/>
    <n v="0"/>
    <n v="765"/>
    <n v="765"/>
    <n v="765"/>
    <n v="76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57"/>
    <n v="0"/>
    <n v="765"/>
    <m/>
    <m/>
    <n v="76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0 . NORMAL"/>
    <n v="0"/>
    <n v="4396"/>
    <n v="4396"/>
    <n v="4396"/>
    <n v="439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71"/>
    <n v="0"/>
    <n v="4396"/>
    <m/>
    <m/>
    <n v="439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0 . NORMAL"/>
    <n v="0"/>
    <n v="6000"/>
    <n v="6000"/>
    <n v="3242.64"/>
    <n v="3242.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72"/>
    <n v="0"/>
    <n v="6000"/>
    <m/>
    <m/>
    <n v="6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5. EQUIPOS E INSTRUMENTOS DE MEDICION"/>
    <s v="0 . NORMAL"/>
    <n v="0"/>
    <n v="12800"/>
    <n v="12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73"/>
    <n v="0"/>
    <n v="12800"/>
    <m/>
    <m/>
    <n v="128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99. MAQUINARIAS, EQUIPOS Y MOBILIARIOS DE OTRAS INSTALACIONES"/>
    <s v="0 . NORMAL"/>
    <n v="0"/>
    <n v="690"/>
    <n v="690"/>
    <n v="690"/>
    <n v="6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4"/>
    <s v="2.6. 3. ADQUISICION DE VEHICULOS, MAQUINARIAS Y OTROS"/>
    <x v="74"/>
    <n v="0"/>
    <n v="690"/>
    <m/>
    <m/>
    <n v="69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1. ALIMENTOS Y BEBIDAS"/>
    <s v=" 1. ALIMENTOS Y BEBIDAS"/>
    <s v=" 1. ALIMENTOS Y BEBIDAS PARA CONSUMO HUMANO"/>
    <s v="7 . SUB CUENTA - RECURSOS DIRECTAMENTE RECAUDADOS"/>
    <n v="0"/>
    <n v="0"/>
    <n v="0"/>
    <n v="0"/>
    <n v="0"/>
    <n v="0"/>
    <n v="0"/>
    <n v="100"/>
    <n v="270"/>
    <n v="0"/>
    <n v="24"/>
    <n v="108"/>
    <n v="84"/>
    <n v="0"/>
    <n v="36"/>
    <n v="0"/>
    <n v="0"/>
    <n v="0"/>
    <n v="0"/>
    <n v="100"/>
    <n v="270"/>
    <n v="0"/>
    <n v="24"/>
    <n v="108"/>
    <n v="84"/>
    <n v="0"/>
    <n v="36"/>
    <n v="0"/>
    <n v="0"/>
    <n v="0"/>
    <n v="0"/>
    <n v="100"/>
    <n v="270"/>
    <n v="0"/>
    <n v="24"/>
    <n v="108"/>
    <n v="84"/>
    <n v="0"/>
    <n v="36"/>
    <n v="0"/>
    <n v="0"/>
    <n v="0"/>
    <n v="0"/>
    <n v="100"/>
    <n v="270"/>
    <n v="0"/>
    <n v="24"/>
    <n v="108"/>
    <n v="84"/>
    <n v="0"/>
    <n v="36"/>
    <n v="0"/>
    <n v="0"/>
    <x v="1"/>
    <x v="2"/>
    <s v="2.3. 1. COMPRA DE BIENES"/>
    <x v="17"/>
    <n v="622"/>
    <n v="-622"/>
    <m/>
    <m/>
    <n v="-62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0"/>
    <n v="0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2. VESTUARIOS Y TEXTILES"/>
    <s v=" 1. VESTUARIO, ZAPATERIA Y ACCESORIOS, TALABARTERIA Y MATERIALES TEXTILES"/>
    <s v=" 2. TEXTILES Y ACABADOS TEXTILES"/>
    <s v="7 . SUB CUENTA - RECURSOS DIRECTAMENTE RECAUDADOS"/>
    <n v="0"/>
    <n v="0"/>
    <n v="0"/>
    <n v="0"/>
    <n v="0"/>
    <n v="0"/>
    <n v="0"/>
    <n v="0"/>
    <n v="0"/>
    <n v="0"/>
    <n v="852.5"/>
    <n v="0"/>
    <n v="0"/>
    <n v="0"/>
    <n v="0"/>
    <n v="0"/>
    <n v="0"/>
    <n v="0"/>
    <n v="0"/>
    <n v="0"/>
    <n v="0"/>
    <n v="0"/>
    <n v="0"/>
    <n v="852.5"/>
    <n v="0"/>
    <n v="0"/>
    <n v="0"/>
    <n v="0"/>
    <n v="0"/>
    <n v="0"/>
    <n v="0"/>
    <n v="0"/>
    <n v="0"/>
    <n v="0"/>
    <n v="0"/>
    <n v="852.5"/>
    <n v="0"/>
    <n v="0"/>
    <n v="0"/>
    <n v="0"/>
    <n v="0"/>
    <n v="0"/>
    <n v="0"/>
    <n v="0"/>
    <n v="0"/>
    <n v="0"/>
    <n v="0"/>
    <n v="852.5"/>
    <n v="0"/>
    <n v="0"/>
    <n v="0"/>
    <n v="0"/>
    <n v="0"/>
    <x v="1"/>
    <x v="2"/>
    <s v="2.3. 1. COMPRA DE BIENES"/>
    <x v="59"/>
    <n v="852.5"/>
    <n v="-852.5"/>
    <m/>
    <m/>
    <n v="-852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7 . SUB CUENTA - RECURSOS DIRECTAMENTE RECAUDADOS"/>
    <n v="0"/>
    <n v="0"/>
    <n v="0"/>
    <n v="0"/>
    <n v="0"/>
    <n v="0"/>
    <n v="0"/>
    <n v="0"/>
    <n v="0"/>
    <n v="0"/>
    <n v="0"/>
    <n v="0"/>
    <n v="0"/>
    <n v="2340.79"/>
    <n v="0"/>
    <n v="0"/>
    <n v="0"/>
    <n v="0"/>
    <n v="0"/>
    <n v="0"/>
    <n v="0"/>
    <n v="0"/>
    <n v="0"/>
    <n v="0"/>
    <n v="0"/>
    <n v="2340.79"/>
    <n v="0"/>
    <n v="0"/>
    <n v="0"/>
    <n v="0"/>
    <n v="0"/>
    <n v="0"/>
    <n v="0"/>
    <n v="0"/>
    <n v="0"/>
    <n v="0"/>
    <n v="0"/>
    <n v="0"/>
    <n v="2340.79"/>
    <n v="0"/>
    <n v="0"/>
    <n v="0"/>
    <n v="0"/>
    <n v="0"/>
    <n v="0"/>
    <n v="0"/>
    <n v="0"/>
    <n v="0"/>
    <n v="0"/>
    <n v="0"/>
    <n v="2340.79"/>
    <n v="0"/>
    <n v="0"/>
    <x v="1"/>
    <x v="2"/>
    <s v="2.3. 1. COMPRA DE BIENES"/>
    <x v="21"/>
    <n v="2340.79"/>
    <n v="-2340.79"/>
    <m/>
    <m/>
    <n v="-2340.7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7 . SUB CUENTA - RECURSOS DIRECTAMENTE RECAUDADOS"/>
    <n v="0"/>
    <n v="0"/>
    <n v="0"/>
    <n v="0"/>
    <n v="0"/>
    <n v="0"/>
    <n v="0"/>
    <n v="0"/>
    <n v="0"/>
    <n v="0"/>
    <n v="0"/>
    <n v="0"/>
    <n v="0"/>
    <n v="0"/>
    <n v="1952.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1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7 . SUB CUENTA - RECURSOS DIRECTAMENTE RECAUDADOS"/>
    <n v="0"/>
    <n v="0"/>
    <n v="0"/>
    <n v="0"/>
    <n v="0"/>
    <n v="0"/>
    <n v="0"/>
    <n v="0"/>
    <n v="20562.96"/>
    <n v="6611.08"/>
    <n v="53"/>
    <n v="0"/>
    <n v="0"/>
    <n v="0"/>
    <n v="0"/>
    <n v="0"/>
    <n v="0"/>
    <n v="0"/>
    <n v="0"/>
    <n v="0"/>
    <n v="20562.96"/>
    <n v="83.2"/>
    <n v="6580.88"/>
    <n v="0"/>
    <n v="0"/>
    <n v="0"/>
    <n v="0"/>
    <n v="0"/>
    <n v="0"/>
    <n v="0"/>
    <n v="0"/>
    <n v="0"/>
    <n v="20562.96"/>
    <n v="83.2"/>
    <n v="6580.88"/>
    <n v="0"/>
    <n v="0"/>
    <n v="0"/>
    <n v="0"/>
    <n v="0"/>
    <n v="0"/>
    <n v="0"/>
    <n v="0"/>
    <n v="0"/>
    <n v="20562.96"/>
    <n v="83.2"/>
    <n v="6580.88"/>
    <n v="0"/>
    <n v="0"/>
    <n v="0"/>
    <n v="0"/>
    <n v="0"/>
    <n v="0"/>
    <x v="1"/>
    <x v="2"/>
    <s v="2.3. 1. COMPRA DE BIENES"/>
    <x v="21"/>
    <n v="27227.040000000001"/>
    <n v="-27227.040000000001"/>
    <m/>
    <m/>
    <n v="-27227.04000000000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3. ASEO, LIMPIEZA Y COCINA"/>
    <s v=" 1. ASEO, LIMPIEZA Y TOCADOR"/>
    <s v="7 . SUB CUENTA - RECURSOS DIRECTAMENTE RECAUDADOS"/>
    <n v="0"/>
    <n v="0"/>
    <n v="0"/>
    <n v="0"/>
    <n v="0"/>
    <n v="0"/>
    <n v="0"/>
    <n v="2030.55"/>
    <n v="0"/>
    <n v="0"/>
    <n v="0"/>
    <n v="0"/>
    <n v="0"/>
    <n v="0"/>
    <n v="0"/>
    <n v="0"/>
    <n v="0"/>
    <n v="0"/>
    <n v="0"/>
    <n v="0"/>
    <n v="2030.55"/>
    <n v="0"/>
    <n v="0"/>
    <n v="0"/>
    <n v="0"/>
    <n v="0"/>
    <n v="0"/>
    <n v="0"/>
    <n v="0"/>
    <n v="0"/>
    <n v="0"/>
    <n v="0"/>
    <n v="2030.55"/>
    <n v="0"/>
    <n v="0"/>
    <n v="0"/>
    <n v="0"/>
    <n v="0"/>
    <n v="0"/>
    <n v="0"/>
    <n v="0"/>
    <n v="0"/>
    <n v="0"/>
    <n v="0"/>
    <n v="2030.55"/>
    <n v="0"/>
    <n v="0"/>
    <n v="0"/>
    <n v="0"/>
    <n v="0"/>
    <n v="0"/>
    <n v="0"/>
    <n v="0"/>
    <x v="1"/>
    <x v="2"/>
    <s v="2.3. 1. COMPRA DE BIENES"/>
    <x v="22"/>
    <n v="2030.55"/>
    <n v="-2030.55"/>
    <m/>
    <m/>
    <n v="-2030.5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7 . SUB CUENTA - RECURSOS DIRECTAMENTE RECAUDADOS"/>
    <n v="0"/>
    <n v="0"/>
    <n v="0"/>
    <n v="0"/>
    <n v="0"/>
    <n v="0"/>
    <n v="0"/>
    <n v="100"/>
    <n v="0"/>
    <n v="0"/>
    <n v="0"/>
    <n v="7"/>
    <n v="63.8"/>
    <n v="0"/>
    <n v="114"/>
    <n v="0"/>
    <n v="0"/>
    <n v="0"/>
    <n v="0"/>
    <n v="100"/>
    <n v="0"/>
    <n v="0"/>
    <n v="0"/>
    <n v="7"/>
    <n v="63.8"/>
    <n v="0"/>
    <n v="114"/>
    <n v="0"/>
    <n v="0"/>
    <n v="0"/>
    <n v="0"/>
    <n v="100"/>
    <n v="0"/>
    <n v="0"/>
    <n v="0"/>
    <n v="7"/>
    <n v="63.8"/>
    <n v="0"/>
    <n v="114"/>
    <n v="0"/>
    <n v="0"/>
    <n v="0"/>
    <n v="0"/>
    <n v="100"/>
    <n v="0"/>
    <n v="0"/>
    <n v="0"/>
    <n v="7"/>
    <n v="63.8"/>
    <n v="0"/>
    <n v="114"/>
    <n v="0"/>
    <n v="0"/>
    <x v="1"/>
    <x v="2"/>
    <s v="2.3. 1. COMPRA DE BIENES"/>
    <x v="23"/>
    <n v="284.8"/>
    <n v="-284.8"/>
    <m/>
    <m/>
    <n v="-284.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6. REPUESTOS Y ACCESORIOS"/>
    <s v=" 1. REPUESTOS Y ACCESORIOS"/>
    <s v=" 4. DE SEGURIDAD"/>
    <s v="7 . SUB CUENTA - RECURSOS DIRECTAMENTE RECAUDADOS"/>
    <n v="0"/>
    <n v="0"/>
    <n v="0"/>
    <n v="0"/>
    <n v="0"/>
    <n v="0"/>
    <n v="0"/>
    <n v="0"/>
    <n v="0"/>
    <n v="0"/>
    <n v="0"/>
    <n v="0"/>
    <n v="0"/>
    <n v="0"/>
    <n v="60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1"/>
    <x v="2"/>
    <s v="2.3. 1. COMPRA DE BIENES"/>
    <x v="25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6. REPUESTOS Y ACCESORIOS"/>
    <s v=" 1. REPUESTOS Y ACCESORIOS"/>
    <s v="99. OTROS ACCESORIOS Y REPUESTOS"/>
    <s v="7 . SUB CUENTA - RECURSOS DIRECTAMENTE RECAUDADOS"/>
    <n v="0"/>
    <n v="0"/>
    <n v="0"/>
    <n v="0"/>
    <n v="0"/>
    <n v="0"/>
    <n v="0"/>
    <n v="0"/>
    <n v="0"/>
    <n v="0"/>
    <n v="130"/>
    <n v="0"/>
    <n v="0"/>
    <n v="0"/>
    <n v="0"/>
    <n v="0"/>
    <n v="0"/>
    <n v="0"/>
    <n v="0"/>
    <n v="0"/>
    <n v="0"/>
    <n v="0"/>
    <n v="130"/>
    <n v="0"/>
    <n v="0"/>
    <n v="0"/>
    <n v="0"/>
    <n v="0"/>
    <n v="0"/>
    <n v="0"/>
    <n v="0"/>
    <n v="0"/>
    <n v="0"/>
    <n v="0"/>
    <n v="130"/>
    <n v="0"/>
    <n v="0"/>
    <n v="0"/>
    <n v="0"/>
    <n v="0"/>
    <n v="0"/>
    <n v="0"/>
    <n v="0"/>
    <n v="0"/>
    <n v="0"/>
    <n v="0"/>
    <n v="130"/>
    <n v="0"/>
    <n v="0"/>
    <n v="0"/>
    <n v="0"/>
    <n v="0"/>
    <n v="0"/>
    <x v="1"/>
    <x v="2"/>
    <s v="2.3. 1. COMPRA DE BIENES"/>
    <x v="26"/>
    <n v="130"/>
    <n v="-130"/>
    <m/>
    <m/>
    <n v="-13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 2. MEDICAMENTOS"/>
    <s v="7 . SUB CUENTA - RECURSOS DIRECTAMENTE RECAUDADOS"/>
    <n v="0"/>
    <n v="0"/>
    <n v="0"/>
    <n v="0"/>
    <n v="0"/>
    <n v="0"/>
    <n v="0"/>
    <n v="119842.28"/>
    <n v="16972.189999999999"/>
    <n v="11200"/>
    <n v="19060.599999999999"/>
    <n v="0"/>
    <n v="0"/>
    <n v="30222.61"/>
    <n v="14145"/>
    <n v="0"/>
    <n v="0"/>
    <n v="0"/>
    <n v="0"/>
    <n v="0"/>
    <n v="95590.01"/>
    <n v="27596.19"/>
    <n v="19060.599999999999"/>
    <n v="0"/>
    <n v="0"/>
    <n v="42762.61"/>
    <n v="11600"/>
    <n v="0"/>
    <n v="0"/>
    <n v="0"/>
    <n v="0"/>
    <n v="0"/>
    <n v="63281.2"/>
    <n v="48705"/>
    <n v="30260.6"/>
    <n v="0"/>
    <n v="0"/>
    <n v="24140"/>
    <n v="18622.61"/>
    <n v="0"/>
    <n v="0"/>
    <n v="0"/>
    <n v="0"/>
    <n v="0"/>
    <n v="63281.2"/>
    <n v="48705"/>
    <n v="30260.6"/>
    <n v="0"/>
    <n v="0"/>
    <n v="24140"/>
    <n v="18622.61"/>
    <n v="0"/>
    <n v="0"/>
    <x v="1"/>
    <x v="2"/>
    <s v="2.3. 1. COMPRA DE BIENES"/>
    <x v="62"/>
    <n v="196609.40999999997"/>
    <n v="-196609.40999999997"/>
    <m/>
    <m/>
    <n v="-196609.4099999999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1. PRODUCTOS FARMACEUTICOS"/>
    <s v="99. OTROS PRODUCTOS SIMILARES"/>
    <s v="7 . SUB CUENTA - RECURSOS DIRECTAMENTE RECAUDADOS"/>
    <n v="0"/>
    <n v="0"/>
    <n v="0"/>
    <n v="0"/>
    <n v="0"/>
    <n v="0"/>
    <n v="0"/>
    <n v="32000"/>
    <n v="0"/>
    <n v="0"/>
    <n v="0"/>
    <n v="10182.719999999999"/>
    <n v="0"/>
    <n v="0"/>
    <n v="0"/>
    <n v="0"/>
    <n v="0"/>
    <n v="0"/>
    <n v="0"/>
    <n v="0"/>
    <n v="0"/>
    <n v="32000"/>
    <n v="0"/>
    <n v="10182.719999999999"/>
    <n v="0"/>
    <n v="0"/>
    <n v="0"/>
    <n v="0"/>
    <n v="0"/>
    <n v="0"/>
    <n v="0"/>
    <n v="0"/>
    <n v="0"/>
    <n v="32000"/>
    <n v="0"/>
    <n v="10182.719999999999"/>
    <n v="0"/>
    <n v="0"/>
    <n v="0"/>
    <n v="0"/>
    <n v="0"/>
    <n v="0"/>
    <n v="0"/>
    <n v="0"/>
    <n v="0"/>
    <n v="32000"/>
    <n v="0"/>
    <n v="10182.719999999999"/>
    <n v="0"/>
    <n v="0"/>
    <n v="0"/>
    <n v="0"/>
    <n v="0"/>
    <x v="1"/>
    <x v="2"/>
    <s v="2.3. 1. COMPRA DE BIENES"/>
    <x v="63"/>
    <n v="42182.720000000001"/>
    <n v="-42182.720000000001"/>
    <m/>
    <m/>
    <n v="-42182.72000000000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7 . SUB CUENTA - RECURSOS DIRECTAMENTE RECAUDADOS"/>
    <n v="0"/>
    <n v="0"/>
    <n v="0"/>
    <n v="0"/>
    <n v="0"/>
    <n v="0"/>
    <n v="0"/>
    <n v="0"/>
    <n v="0"/>
    <n v="0"/>
    <n v="0"/>
    <n v="7830"/>
    <n v="0"/>
    <n v="0"/>
    <n v="0"/>
    <n v="0"/>
    <n v="0"/>
    <n v="0"/>
    <n v="0"/>
    <n v="0"/>
    <n v="0"/>
    <n v="0"/>
    <n v="0"/>
    <n v="0"/>
    <n v="0"/>
    <n v="7830"/>
    <n v="0"/>
    <n v="0"/>
    <n v="0"/>
    <n v="0"/>
    <n v="0"/>
    <n v="0"/>
    <n v="0"/>
    <n v="0"/>
    <n v="0"/>
    <n v="0"/>
    <n v="0"/>
    <n v="0"/>
    <n v="7830"/>
    <n v="0"/>
    <n v="0"/>
    <n v="0"/>
    <n v="0"/>
    <n v="0"/>
    <n v="0"/>
    <n v="0"/>
    <n v="0"/>
    <n v="0"/>
    <n v="0"/>
    <n v="0"/>
    <n v="7830"/>
    <n v="0"/>
    <n v="0"/>
    <x v="1"/>
    <x v="2"/>
    <s v="2.3. 1. COMPRA DE BIENES"/>
    <x v="27"/>
    <n v="7830"/>
    <n v="-7830"/>
    <m/>
    <m/>
    <n v="-783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7 . SUB CUENTA - RECURSOS DIRECTAMENTE RECAUDADOS"/>
    <n v="0"/>
    <n v="0"/>
    <n v="0"/>
    <n v="0"/>
    <n v="0"/>
    <n v="0"/>
    <n v="0"/>
    <n v="9403.23"/>
    <n v="2600"/>
    <n v="29000"/>
    <n v="0"/>
    <n v="0"/>
    <n v="0"/>
    <n v="1581"/>
    <n v="3712"/>
    <n v="0"/>
    <n v="0"/>
    <n v="0"/>
    <n v="0"/>
    <n v="0"/>
    <n v="10103.23"/>
    <n v="1900"/>
    <n v="29000"/>
    <n v="0"/>
    <n v="0"/>
    <n v="1581"/>
    <n v="0"/>
    <n v="0"/>
    <n v="0"/>
    <n v="0"/>
    <n v="0"/>
    <n v="0"/>
    <n v="5390"/>
    <n v="6613.23"/>
    <n v="29000"/>
    <n v="0"/>
    <n v="0"/>
    <n v="756"/>
    <n v="825"/>
    <n v="0"/>
    <n v="0"/>
    <n v="0"/>
    <n v="0"/>
    <n v="0"/>
    <n v="5390"/>
    <n v="6613.23"/>
    <n v="29000"/>
    <n v="0"/>
    <n v="0"/>
    <n v="756"/>
    <n v="825"/>
    <n v="0"/>
    <n v="0"/>
    <x v="1"/>
    <x v="2"/>
    <s v="2.3. 1. COMPRA DE BIENES"/>
    <x v="27"/>
    <n v="42584.229999999996"/>
    <n v="-42584.229999999996"/>
    <m/>
    <m/>
    <n v="-42584.22999999999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2"/>
    <s v="0001219. PRODUCCION DE BIENES Y PRESTACION DE SERVICIOS"/>
    <s v="00087 - PERSONA ATENDIDA"/>
    <n v="2000"/>
    <n v="1000"/>
    <n v="0"/>
    <n v="0"/>
    <x v="2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7 . SUB CUENTA - RECURSOS DIRECTAMENTE RECAUDADOS"/>
    <n v="0"/>
    <n v="0"/>
    <n v="0"/>
    <n v="0"/>
    <n v="0"/>
    <n v="0"/>
    <n v="0"/>
    <n v="0"/>
    <n v="0"/>
    <n v="0"/>
    <n v="0"/>
    <n v="0"/>
    <n v="0"/>
    <n v="12479.5"/>
    <n v="0"/>
    <n v="0"/>
    <n v="0"/>
    <n v="0"/>
    <n v="0"/>
    <n v="0"/>
    <n v="0"/>
    <n v="0"/>
    <n v="0"/>
    <n v="0"/>
    <n v="0"/>
    <n v="12479.5"/>
    <n v="0"/>
    <n v="0"/>
    <n v="0"/>
    <n v="0"/>
    <n v="0"/>
    <n v="0"/>
    <n v="0"/>
    <n v="0"/>
    <n v="0"/>
    <n v="0"/>
    <n v="0"/>
    <n v="0"/>
    <n v="12479.5"/>
    <n v="0"/>
    <n v="0"/>
    <n v="0"/>
    <n v="0"/>
    <n v="0"/>
    <n v="0"/>
    <n v="0"/>
    <n v="0"/>
    <n v="0"/>
    <n v="0"/>
    <n v="0"/>
    <n v="12479.5"/>
    <n v="0"/>
    <n v="0"/>
    <x v="1"/>
    <x v="2"/>
    <s v="2.3. 1. COMPRA DE BIENES"/>
    <x v="27"/>
    <n v="12479.5"/>
    <n v="-12479.5"/>
    <m/>
    <m/>
    <n v="-12479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1. PARA EDIFICIOS Y ESTRUCTURAS"/>
    <s v="7 . SUB CUENTA - RECURSOS DIRECTAMENTE RECAUDADOS"/>
    <n v="0"/>
    <n v="0"/>
    <n v="0"/>
    <n v="0"/>
    <n v="0"/>
    <n v="0"/>
    <n v="0"/>
    <n v="100"/>
    <n v="0"/>
    <n v="0"/>
    <n v="0"/>
    <n v="203.6"/>
    <n v="77.5"/>
    <n v="0"/>
    <n v="18"/>
    <n v="0"/>
    <n v="0"/>
    <n v="0"/>
    <n v="0"/>
    <n v="100"/>
    <n v="0"/>
    <n v="0"/>
    <n v="0"/>
    <n v="203.6"/>
    <n v="77.5"/>
    <n v="0"/>
    <n v="18"/>
    <n v="0"/>
    <n v="0"/>
    <n v="0"/>
    <n v="0"/>
    <n v="100"/>
    <n v="0"/>
    <n v="0"/>
    <n v="0"/>
    <n v="203.6"/>
    <n v="77.5"/>
    <n v="0"/>
    <n v="18"/>
    <n v="0"/>
    <n v="0"/>
    <n v="0"/>
    <n v="0"/>
    <n v="100"/>
    <n v="0"/>
    <n v="0"/>
    <n v="0"/>
    <n v="203.6"/>
    <n v="77.5"/>
    <n v="0"/>
    <n v="18"/>
    <n v="0"/>
    <n v="0"/>
    <x v="1"/>
    <x v="2"/>
    <s v="2.3. 1. COMPRA DE BIENES"/>
    <x v="64"/>
    <n v="399.1"/>
    <n v="-399.1"/>
    <m/>
    <m/>
    <n v="-399.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2. PARA VEHICULOS"/>
    <s v="7 . SUB CUENTA - RECURSOS DIRECTAMENTE RECAUDADOS"/>
    <n v="0"/>
    <n v="0"/>
    <n v="0"/>
    <n v="0"/>
    <n v="0"/>
    <n v="0"/>
    <n v="0"/>
    <n v="0"/>
    <n v="0"/>
    <n v="0"/>
    <n v="0"/>
    <n v="160"/>
    <n v="310"/>
    <n v="0"/>
    <n v="0"/>
    <n v="0"/>
    <n v="0"/>
    <n v="0"/>
    <n v="0"/>
    <n v="0"/>
    <n v="0"/>
    <n v="0"/>
    <n v="0"/>
    <n v="160"/>
    <n v="310"/>
    <n v="0"/>
    <n v="0"/>
    <n v="0"/>
    <n v="0"/>
    <n v="0"/>
    <n v="0"/>
    <n v="0"/>
    <n v="0"/>
    <n v="0"/>
    <n v="0"/>
    <n v="160"/>
    <n v="310"/>
    <n v="0"/>
    <n v="0"/>
    <n v="0"/>
    <n v="0"/>
    <n v="0"/>
    <n v="0"/>
    <n v="0"/>
    <n v="0"/>
    <n v="0"/>
    <n v="0"/>
    <n v="160"/>
    <n v="310"/>
    <n v="0"/>
    <n v="0"/>
    <n v="0"/>
    <n v="0"/>
    <x v="1"/>
    <x v="2"/>
    <s v="2.3. 1. COMPRA DE BIENES"/>
    <x v="65"/>
    <n v="470"/>
    <n v="-470"/>
    <m/>
    <m/>
    <n v="-47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11. SUMINISTROS PARA MANTENIMIENTO Y REPARACION"/>
    <s v=" 1. SUMINISTROS PARA MANTENIMIENTO Y REPARACION"/>
    <s v=" 5. OTROS MATERIALES DE MANTENIMIENTO"/>
    <s v="7 . SUB CUENTA - RECURSOS DIRECTAMENTE RECAUDADOS"/>
    <n v="0"/>
    <n v="0"/>
    <n v="0"/>
    <n v="0"/>
    <n v="0"/>
    <n v="0"/>
    <n v="0"/>
    <n v="200"/>
    <n v="29"/>
    <n v="0"/>
    <n v="70"/>
    <n v="0"/>
    <n v="56.5"/>
    <n v="0"/>
    <n v="95"/>
    <n v="0"/>
    <n v="0"/>
    <n v="0"/>
    <n v="0"/>
    <n v="200"/>
    <n v="29"/>
    <n v="0"/>
    <n v="70"/>
    <n v="0"/>
    <n v="56.5"/>
    <n v="0"/>
    <n v="95"/>
    <n v="0"/>
    <n v="0"/>
    <n v="0"/>
    <n v="0"/>
    <n v="200"/>
    <n v="29"/>
    <n v="0"/>
    <n v="70"/>
    <n v="0"/>
    <n v="56.5"/>
    <n v="0"/>
    <n v="95"/>
    <n v="0"/>
    <n v="0"/>
    <n v="0"/>
    <n v="0"/>
    <n v="200"/>
    <n v="29"/>
    <n v="0"/>
    <n v="70"/>
    <n v="0"/>
    <n v="56.5"/>
    <n v="0"/>
    <n v="95"/>
    <n v="0"/>
    <n v="0"/>
    <x v="1"/>
    <x v="2"/>
    <s v="2.3. 1. COMPRA DE BIENES"/>
    <x v="67"/>
    <n v="450.5"/>
    <n v="-450.5"/>
    <m/>
    <m/>
    <n v="-450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1. COMPRA DE BIENES"/>
    <s v="99. COMPRA DE OTROS BIENES"/>
    <s v=" 1. COMPRA DE OTROS BIENES"/>
    <s v=" 3. LIBROS, DIARIOS, REVISTAS Y OTROS BIENES IMPRESOS NO VINCULADOS A ENSEÑANZA"/>
    <s v="7 . SUB CUENTA - RECURSOS DIRECTAMENTE RECAUDADOS"/>
    <n v="0"/>
    <n v="0"/>
    <n v="0"/>
    <n v="0"/>
    <n v="0"/>
    <n v="0"/>
    <n v="0"/>
    <n v="0"/>
    <n v="0"/>
    <n v="0"/>
    <n v="0"/>
    <n v="0"/>
    <n v="168"/>
    <n v="0"/>
    <n v="0"/>
    <n v="0"/>
    <n v="0"/>
    <n v="0"/>
    <n v="0"/>
    <n v="0"/>
    <n v="0"/>
    <n v="0"/>
    <n v="0"/>
    <n v="0"/>
    <n v="0"/>
    <n v="168"/>
    <n v="0"/>
    <n v="0"/>
    <n v="0"/>
    <n v="0"/>
    <n v="0"/>
    <n v="0"/>
    <n v="0"/>
    <n v="0"/>
    <n v="0"/>
    <n v="0"/>
    <n v="0"/>
    <n v="168"/>
    <n v="0"/>
    <n v="0"/>
    <n v="0"/>
    <n v="0"/>
    <n v="0"/>
    <n v="0"/>
    <n v="0"/>
    <n v="0"/>
    <n v="0"/>
    <n v="0"/>
    <n v="0"/>
    <n v="168"/>
    <n v="0"/>
    <n v="0"/>
    <n v="0"/>
    <x v="1"/>
    <x v="2"/>
    <s v="2.3. 1. COMPRA DE BIENES"/>
    <x v="28"/>
    <n v="168"/>
    <n v="-168"/>
    <m/>
    <m/>
    <n v="-16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1. VIAJES"/>
    <s v=" 2. VIAJES DOMESTICOS"/>
    <s v="99. OTROS GASTOS"/>
    <s v="7 . SUB CUENTA - RECURSOS DIRECTAMENTE RECAUDADOS"/>
    <n v="0"/>
    <n v="0"/>
    <n v="0"/>
    <n v="0"/>
    <n v="0"/>
    <n v="0"/>
    <n v="0"/>
    <n v="1300"/>
    <n v="941"/>
    <n v="0"/>
    <n v="939"/>
    <n v="553"/>
    <n v="1020"/>
    <n v="0"/>
    <n v="915"/>
    <n v="0"/>
    <n v="0"/>
    <n v="0"/>
    <n v="0"/>
    <n v="1300"/>
    <n v="941"/>
    <n v="0"/>
    <n v="939"/>
    <n v="553"/>
    <n v="1020"/>
    <n v="0"/>
    <n v="915"/>
    <n v="0"/>
    <n v="0"/>
    <n v="0"/>
    <n v="0"/>
    <n v="1300"/>
    <n v="941"/>
    <n v="0"/>
    <n v="939"/>
    <n v="553"/>
    <n v="1020"/>
    <n v="0"/>
    <n v="915"/>
    <n v="0"/>
    <n v="0"/>
    <n v="0"/>
    <n v="0"/>
    <n v="1300"/>
    <n v="941"/>
    <n v="0"/>
    <n v="939"/>
    <n v="553"/>
    <n v="1020"/>
    <n v="0"/>
    <n v="915"/>
    <n v="0"/>
    <n v="0"/>
    <x v="1"/>
    <x v="2"/>
    <s v="2.3. 2. CONTRATACION DE SERVICIOS"/>
    <x v="68"/>
    <n v="5668"/>
    <n v="-5668"/>
    <m/>
    <m/>
    <n v="-566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2. SERVICIOS BASICOS, COMUNICACIONES, PUBLICIDAD Y DIFUSION"/>
    <s v=" 3. SERVICIOS DE MENSAJERIA, TELECOMUNICACIONES Y OTROS AFINES"/>
    <s v=" 1. CORREOS Y SERVICIOS DE MENSAJERIA"/>
    <s v="7 . SUB CUENTA - RECURSOS DIRECTAMENTE RECAUDADOS"/>
    <n v="0"/>
    <n v="0"/>
    <n v="0"/>
    <n v="0"/>
    <n v="0"/>
    <n v="0"/>
    <n v="0"/>
    <n v="0"/>
    <n v="0"/>
    <n v="0"/>
    <n v="0"/>
    <n v="196"/>
    <n v="185"/>
    <n v="0"/>
    <n v="206"/>
    <n v="0"/>
    <n v="0"/>
    <n v="0"/>
    <n v="0"/>
    <n v="0"/>
    <n v="0"/>
    <n v="0"/>
    <n v="0"/>
    <n v="196"/>
    <n v="185"/>
    <n v="0"/>
    <n v="206"/>
    <n v="0"/>
    <n v="0"/>
    <n v="0"/>
    <n v="0"/>
    <n v="0"/>
    <n v="0"/>
    <n v="0"/>
    <n v="0"/>
    <n v="196"/>
    <n v="185"/>
    <n v="0"/>
    <n v="206"/>
    <n v="0"/>
    <n v="0"/>
    <n v="0"/>
    <n v="0"/>
    <n v="0"/>
    <n v="0"/>
    <n v="0"/>
    <n v="0"/>
    <n v="196"/>
    <n v="185"/>
    <n v="0"/>
    <n v="206"/>
    <n v="0"/>
    <n v="0"/>
    <x v="1"/>
    <x v="2"/>
    <s v="2.3. 2. CONTRATACION DE SERVICIOS"/>
    <x v="35"/>
    <n v="587"/>
    <n v="-587"/>
    <m/>
    <m/>
    <n v="-58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2. SERVICIOS BASICOS, COMUNICACIONES, PUBLICIDAD Y DIFUSION"/>
    <s v=" 3. SERVICIOS DE MENSAJERIA, TELECOMUNICACIONES Y OTROS AFINES"/>
    <s v=" 1. CORREOS Y SERVICIOS DE MENSAJERIA"/>
    <s v="7 . SUB CUENTA - RECURSOS DIRECTAMENTE RECAUDADOS"/>
    <n v="0"/>
    <n v="0"/>
    <n v="0"/>
    <n v="0"/>
    <n v="0"/>
    <n v="0"/>
    <n v="0"/>
    <n v="0"/>
    <n v="670"/>
    <n v="0"/>
    <n v="586"/>
    <n v="0"/>
    <n v="407.75"/>
    <n v="0"/>
    <n v="0"/>
    <n v="0"/>
    <n v="0"/>
    <n v="0"/>
    <n v="0"/>
    <n v="0"/>
    <n v="670"/>
    <n v="0"/>
    <n v="586"/>
    <n v="0"/>
    <n v="178.25"/>
    <n v="229.5"/>
    <n v="0"/>
    <n v="0"/>
    <n v="0"/>
    <n v="0"/>
    <n v="0"/>
    <n v="0"/>
    <n v="670"/>
    <n v="0"/>
    <n v="586"/>
    <n v="0"/>
    <n v="178.25"/>
    <n v="229.5"/>
    <n v="0"/>
    <n v="0"/>
    <n v="0"/>
    <n v="0"/>
    <n v="0"/>
    <n v="0"/>
    <n v="670"/>
    <n v="0"/>
    <n v="586"/>
    <n v="0"/>
    <n v="178.25"/>
    <n v="229.5"/>
    <n v="0"/>
    <n v="0"/>
    <n v="0"/>
    <x v="1"/>
    <x v="2"/>
    <s v="2.3. 2. CONTRATACION DE SERVICIOS"/>
    <x v="35"/>
    <n v="1663.75"/>
    <n v="-1663.75"/>
    <m/>
    <m/>
    <n v="-1663.7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3. SERVICIOS DE LIMPIEZA, SEGURIDAD Y VIGILANCIA"/>
    <s v=" 1. SERVICIOS DE LIMPIEZA, SEGURIDAD Y VIGILANCIA"/>
    <s v=" 2. SERVICIOS DE SEGURIDAD Y VIGILANCIA"/>
    <s v="7 . SUB CUENTA - RECURSOS DIRECTAMENTE RECAUDADOS"/>
    <n v="0"/>
    <n v="0"/>
    <n v="0"/>
    <n v="0"/>
    <n v="0"/>
    <n v="0"/>
    <n v="0"/>
    <n v="0"/>
    <n v="0"/>
    <n v="0"/>
    <n v="0"/>
    <n v="0"/>
    <n v="0"/>
    <n v="20552.490000000002"/>
    <n v="20552.490000000002"/>
    <n v="0"/>
    <n v="0"/>
    <n v="0"/>
    <n v="0"/>
    <n v="0"/>
    <n v="0"/>
    <n v="0"/>
    <n v="0"/>
    <n v="0"/>
    <n v="0"/>
    <n v="20552.490000000002"/>
    <n v="20552.490000000002"/>
    <n v="0"/>
    <n v="0"/>
    <n v="0"/>
    <n v="0"/>
    <n v="0"/>
    <n v="0"/>
    <n v="0"/>
    <n v="0"/>
    <n v="0"/>
    <n v="0"/>
    <n v="20552.490000000002"/>
    <n v="0"/>
    <n v="0"/>
    <n v="0"/>
    <n v="0"/>
    <n v="0"/>
    <n v="0"/>
    <n v="0"/>
    <n v="0"/>
    <n v="0"/>
    <n v="0"/>
    <n v="0"/>
    <n v="20552.490000000002"/>
    <n v="0"/>
    <n v="0"/>
    <n v="0"/>
    <x v="1"/>
    <x v="2"/>
    <s v="2.3. 2. CONTRATACION DE SERVICIOS"/>
    <x v="37"/>
    <n v="41104.980000000003"/>
    <n v="-41104.980000000003"/>
    <m/>
    <m/>
    <n v="-41104.98000000000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4. SERVICIO DE MANTENIMIENTO, ACONDICIONAMIENTO Y  REPARACIONES"/>
    <s v=" 5. DE VEHICULOS"/>
    <s v=" 1. DE VEHICULOS"/>
    <s v="7 . SUB CUENTA - RECURSOS DIRECTAMENTE RECAUDADOS"/>
    <n v="0"/>
    <n v="0"/>
    <n v="0"/>
    <n v="0"/>
    <n v="0"/>
    <n v="0"/>
    <n v="0"/>
    <n v="0"/>
    <n v="400"/>
    <n v="0"/>
    <n v="0"/>
    <n v="100"/>
    <n v="200"/>
    <n v="0"/>
    <n v="0"/>
    <n v="0"/>
    <n v="0"/>
    <n v="0"/>
    <n v="0"/>
    <n v="0"/>
    <n v="400"/>
    <n v="0"/>
    <n v="0"/>
    <n v="100"/>
    <n v="200"/>
    <n v="0"/>
    <n v="0"/>
    <n v="0"/>
    <n v="0"/>
    <n v="0"/>
    <n v="0"/>
    <n v="0"/>
    <n v="400"/>
    <n v="0"/>
    <n v="0"/>
    <n v="100"/>
    <n v="200"/>
    <n v="0"/>
    <n v="0"/>
    <n v="0"/>
    <n v="0"/>
    <n v="0"/>
    <n v="0"/>
    <n v="0"/>
    <n v="400"/>
    <n v="0"/>
    <n v="0"/>
    <n v="100"/>
    <n v="200"/>
    <n v="0"/>
    <n v="0"/>
    <n v="0"/>
    <n v="0"/>
    <x v="1"/>
    <x v="2"/>
    <s v="2.3. 2. CONTRATACION DE SERVICIOS"/>
    <x v="39"/>
    <n v="700"/>
    <n v="-700"/>
    <m/>
    <m/>
    <n v="-7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4"/>
    <s v="3.PRODUCTO"/>
    <x v="14"/>
    <s v="5.ACTIVIDAD"/>
    <x v="26"/>
    <s v="20. SALUD"/>
    <s v="016. GESTION DE RIESGOS Y EMERGENCIAS"/>
    <s v="0035. PREVENCION DE DESASTRES"/>
    <s v="00001"/>
    <s v="0160801. SEGURIDAD FISICO FUNCIONAL DE SERVICIOS PUBLICOS"/>
    <s v="00065 - INTERVENCION"/>
    <n v="1"/>
    <n v="0"/>
    <n v="0"/>
    <n v="0"/>
    <x v="2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7 . SUB CUENTA - RECURSOS DIRECTAMENTE RECAUDADOS"/>
    <n v="0"/>
    <n v="0"/>
    <n v="0"/>
    <n v="0"/>
    <n v="0"/>
    <n v="0"/>
    <n v="0"/>
    <n v="0"/>
    <n v="0"/>
    <n v="0"/>
    <n v="0"/>
    <n v="0"/>
    <n v="0"/>
    <n v="4074.54"/>
    <n v="0"/>
    <n v="0"/>
    <n v="0"/>
    <n v="0"/>
    <n v="0"/>
    <n v="0"/>
    <n v="0"/>
    <n v="0"/>
    <n v="0"/>
    <n v="0"/>
    <n v="0"/>
    <n v="0"/>
    <n v="4074.54"/>
    <n v="0"/>
    <n v="0"/>
    <n v="0"/>
    <n v="0"/>
    <n v="0"/>
    <n v="0"/>
    <n v="0"/>
    <n v="0"/>
    <n v="0"/>
    <n v="0"/>
    <n v="0"/>
    <n v="4074.54"/>
    <n v="0"/>
    <n v="0"/>
    <n v="0"/>
    <n v="0"/>
    <n v="0"/>
    <n v="0"/>
    <n v="0"/>
    <n v="0"/>
    <n v="0"/>
    <n v="0"/>
    <n v="0"/>
    <n v="4074.54"/>
    <n v="0"/>
    <n v="0"/>
    <x v="1"/>
    <x v="2"/>
    <s v="2.3. 2. CONTRATACION DE SERVICIOS"/>
    <x v="40"/>
    <n v="4074.54"/>
    <n v="-4074.54"/>
    <m/>
    <m/>
    <n v="-4074.5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1. SERVICIOS ADMINISTRATIVOS"/>
    <s v=" 2. GASTOS NOTARIALES"/>
    <s v="7 . SUB CUENTA - RECURSOS DIRECTAMENTE RECAUDADOS"/>
    <n v="0"/>
    <n v="0"/>
    <n v="0"/>
    <n v="0"/>
    <n v="0"/>
    <n v="0"/>
    <n v="0"/>
    <n v="200"/>
    <n v="0"/>
    <n v="0"/>
    <n v="0"/>
    <n v="0"/>
    <n v="0"/>
    <n v="0"/>
    <n v="0"/>
    <n v="0"/>
    <n v="0"/>
    <n v="0"/>
    <n v="0"/>
    <n v="200"/>
    <n v="0"/>
    <n v="0"/>
    <n v="0"/>
    <n v="0"/>
    <n v="0"/>
    <n v="0"/>
    <n v="0"/>
    <n v="0"/>
    <n v="0"/>
    <n v="0"/>
    <n v="0"/>
    <n v="200"/>
    <n v="0"/>
    <n v="0"/>
    <n v="0"/>
    <n v="0"/>
    <n v="0"/>
    <n v="0"/>
    <n v="0"/>
    <n v="0"/>
    <n v="0"/>
    <n v="0"/>
    <n v="0"/>
    <n v="200"/>
    <n v="0"/>
    <n v="0"/>
    <n v="0"/>
    <n v="0"/>
    <n v="0"/>
    <n v="0"/>
    <n v="0"/>
    <n v="0"/>
    <n v="0"/>
    <x v="1"/>
    <x v="2"/>
    <s v="2.3. 2. CONTRATACION DE SERVICIOS"/>
    <x v="69"/>
    <n v="200"/>
    <n v="-200"/>
    <m/>
    <m/>
    <n v="-2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0"/>
    <n v="0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4.8"/>
    <n v="24.8"/>
    <n v="24.8"/>
    <n v="24.8"/>
    <n v="24.8"/>
    <n v="24.8"/>
    <n v="36.549999999999997"/>
    <n v="0"/>
    <n v="0"/>
    <n v="0"/>
    <n v="0"/>
    <n v="0"/>
    <n v="24.8"/>
    <n v="24.8"/>
    <n v="24.8"/>
    <n v="24.8"/>
    <n v="24.8"/>
    <n v="24.8"/>
    <n v="36.549999999999997"/>
    <n v="0"/>
    <n v="0"/>
    <n v="0"/>
    <n v="0"/>
    <n v="0"/>
    <n v="24.8"/>
    <n v="24.8"/>
    <n v="24.8"/>
    <n v="24.8"/>
    <n v="12.2"/>
    <n v="37.4"/>
    <n v="36.549999999999997"/>
    <n v="0"/>
    <n v="0"/>
    <n v="0"/>
    <n v="0"/>
    <n v="0"/>
    <n v="24.8"/>
    <n v="24.8"/>
    <n v="24.8"/>
    <n v="24.8"/>
    <n v="12.2"/>
    <n v="37.4"/>
    <n v="36.549999999999997"/>
    <n v="0"/>
    <n v="0"/>
    <n v="0"/>
    <n v="0"/>
    <n v="0"/>
    <x v="1"/>
    <x v="2"/>
    <s v="2.3. 2. CONTRATACION DE SERVICIOS"/>
    <x v="42"/>
    <n v="185.35000000000002"/>
    <n v="-185.35000000000002"/>
    <m/>
    <m/>
    <n v="-185.3500000000000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0"/>
    <n v="0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4.8"/>
    <n v="24.8"/>
    <n v="24.8"/>
    <n v="24.8"/>
    <n v="24.8"/>
    <n v="24.8"/>
    <n v="24.8"/>
    <n v="24.8"/>
    <n v="0"/>
    <n v="0"/>
    <n v="0"/>
    <n v="0"/>
    <n v="24.8"/>
    <n v="24.8"/>
    <n v="24.8"/>
    <n v="24.8"/>
    <n v="24.8"/>
    <n v="24.8"/>
    <n v="24.8"/>
    <n v="24.8"/>
    <n v="0"/>
    <n v="0"/>
    <n v="0"/>
    <n v="0"/>
    <n v="24.8"/>
    <n v="24.8"/>
    <n v="24.8"/>
    <n v="24.8"/>
    <n v="12.2"/>
    <n v="37.4"/>
    <n v="24.8"/>
    <n v="24.8"/>
    <n v="0"/>
    <n v="0"/>
    <n v="0"/>
    <n v="0"/>
    <n v="24.8"/>
    <n v="24.8"/>
    <n v="24.8"/>
    <n v="24.8"/>
    <n v="12.2"/>
    <n v="37.4"/>
    <n v="24.8"/>
    <n v="24.8"/>
    <n v="0"/>
    <n v="0"/>
    <n v="0"/>
    <n v="0"/>
    <x v="1"/>
    <x v="2"/>
    <s v="2.3. 2. CONTRATACION DE SERVICIOS"/>
    <x v="42"/>
    <n v="198.40000000000003"/>
    <n v="-198.40000000000003"/>
    <m/>
    <m/>
    <n v="-198.400000000000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0"/>
    <n v="0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4.8"/>
    <n v="24.8"/>
    <n v="24.8"/>
    <n v="24.8"/>
    <n v="24.8"/>
    <n v="24.8"/>
    <n v="24.8"/>
    <n v="24.8"/>
    <n v="0"/>
    <n v="0"/>
    <n v="0"/>
    <n v="0"/>
    <n v="24.8"/>
    <n v="24.8"/>
    <n v="24.8"/>
    <n v="24.8"/>
    <n v="24.8"/>
    <n v="24.8"/>
    <n v="24.8"/>
    <n v="24.8"/>
    <n v="0"/>
    <n v="0"/>
    <n v="0"/>
    <n v="0"/>
    <n v="24.8"/>
    <n v="24.8"/>
    <n v="24.8"/>
    <n v="24.8"/>
    <n v="12.2"/>
    <n v="37.4"/>
    <n v="24.8"/>
    <n v="24.8"/>
    <n v="0"/>
    <n v="0"/>
    <n v="0"/>
    <n v="0"/>
    <n v="24.8"/>
    <n v="24.8"/>
    <n v="24.8"/>
    <n v="24.8"/>
    <n v="12.2"/>
    <n v="37.4"/>
    <n v="24.8"/>
    <n v="24.8"/>
    <n v="0"/>
    <n v="0"/>
    <n v="0"/>
    <n v="0"/>
    <x v="1"/>
    <x v="2"/>
    <s v="2.3. 2. CONTRATACION DE SERVICIOS"/>
    <x v="42"/>
    <n v="198.40000000000003"/>
    <n v="-198.40000000000003"/>
    <m/>
    <m/>
    <n v="-198.400000000000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4.8"/>
    <n v="24.8"/>
    <n v="24.8"/>
    <n v="24.8"/>
    <n v="24.8"/>
    <n v="24.8"/>
    <n v="6.08"/>
    <n v="0"/>
    <n v="0"/>
    <n v="0"/>
    <n v="0"/>
    <n v="0"/>
    <n v="24.8"/>
    <n v="24.8"/>
    <n v="24.8"/>
    <n v="24.8"/>
    <n v="24.8"/>
    <n v="24.8"/>
    <n v="6.08"/>
    <n v="0"/>
    <n v="0"/>
    <n v="0"/>
    <n v="0"/>
    <n v="0"/>
    <n v="24.8"/>
    <n v="24.8"/>
    <n v="24.8"/>
    <n v="24.8"/>
    <n v="12.2"/>
    <n v="37.4"/>
    <n v="6.08"/>
    <n v="0"/>
    <n v="0"/>
    <n v="0"/>
    <n v="0"/>
    <n v="0"/>
    <n v="24.8"/>
    <n v="24.8"/>
    <n v="24.8"/>
    <n v="24.8"/>
    <n v="12.2"/>
    <n v="37.4"/>
    <n v="6.08"/>
    <n v="0"/>
    <n v="0"/>
    <n v="0"/>
    <n v="0"/>
    <n v="0"/>
    <x v="1"/>
    <x v="2"/>
    <s v="2.3. 2. CONTRATACION DE SERVICIOS"/>
    <x v="42"/>
    <n v="154.88000000000002"/>
    <n v="-154.88000000000002"/>
    <m/>
    <m/>
    <n v="-154.8800000000000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0"/>
    <n v="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84.32"/>
    <n v="83.77"/>
    <n v="0"/>
    <n v="0"/>
    <n v="0"/>
    <n v="7.32"/>
    <n v="0"/>
    <n v="0"/>
    <n v="0"/>
    <n v="0"/>
    <n v="0"/>
    <n v="0"/>
    <n v="84.32"/>
    <n v="83.77"/>
    <n v="0"/>
    <n v="0"/>
    <n v="0"/>
    <n v="7.32"/>
    <n v="0"/>
    <n v="0"/>
    <n v="0"/>
    <n v="0"/>
    <n v="0"/>
    <n v="0"/>
    <n v="84.32"/>
    <n v="83.77"/>
    <n v="0"/>
    <n v="0"/>
    <n v="0"/>
    <n v="7.32"/>
    <n v="0"/>
    <n v="0"/>
    <n v="0"/>
    <n v="0"/>
    <n v="0"/>
    <n v="0"/>
    <n v="84.32"/>
    <n v="83.77"/>
    <n v="0"/>
    <n v="0"/>
    <n v="0"/>
    <n v="7.32"/>
    <n v="0"/>
    <n v="0"/>
    <n v="0"/>
    <n v="0"/>
    <n v="0"/>
    <n v="0"/>
    <x v="1"/>
    <x v="2"/>
    <s v="2.3. 2. CONTRATACION DE SERVICIOS"/>
    <x v="42"/>
    <n v="175.40999999999997"/>
    <n v="-175.40999999999997"/>
    <m/>
    <m/>
    <n v="-175.4099999999999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651.94000000000005"/>
    <n v="652.23"/>
    <n v="228.78"/>
    <n v="228.79"/>
    <n v="291.23"/>
    <n v="284.36"/>
    <n v="291.27"/>
    <n v="107.88"/>
    <n v="0"/>
    <n v="0"/>
    <n v="0"/>
    <n v="0"/>
    <n v="651.94000000000005"/>
    <n v="652.23"/>
    <n v="228.78"/>
    <n v="228.79"/>
    <n v="291.23"/>
    <n v="284.36"/>
    <n v="291.27"/>
    <n v="107.88"/>
    <n v="0"/>
    <n v="0"/>
    <n v="0"/>
    <n v="0"/>
    <n v="651.94000000000005"/>
    <n v="652.23"/>
    <n v="228.78"/>
    <n v="228.79"/>
    <n v="143.26"/>
    <n v="432.33"/>
    <n v="291.27"/>
    <n v="107.88"/>
    <n v="0"/>
    <n v="0"/>
    <n v="0"/>
    <n v="0"/>
    <n v="651.94000000000005"/>
    <n v="652.23"/>
    <n v="228.78"/>
    <n v="228.79"/>
    <n v="143.26"/>
    <n v="432.33"/>
    <n v="291.27"/>
    <n v="107.88"/>
    <n v="0"/>
    <n v="0"/>
    <n v="0"/>
    <n v="0"/>
    <x v="1"/>
    <x v="2"/>
    <s v="2.3. 2. CONTRATACION DE SERVICIOS"/>
    <x v="42"/>
    <n v="2736.4800000000005"/>
    <n v="-2736.4800000000005"/>
    <m/>
    <m/>
    <n v="-2736.480000000000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100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93"/>
    <n v="93"/>
    <n v="0"/>
    <n v="0"/>
    <n v="0"/>
    <n v="0"/>
    <n v="0"/>
    <n v="0"/>
    <n v="0"/>
    <n v="0"/>
    <n v="0"/>
    <n v="0"/>
    <n v="93"/>
    <n v="93"/>
    <n v="0"/>
    <n v="0"/>
    <n v="0"/>
    <n v="0"/>
    <n v="0"/>
    <n v="0"/>
    <n v="0"/>
    <n v="0"/>
    <n v="0"/>
    <n v="0"/>
    <n v="93"/>
    <n v="93"/>
    <n v="0"/>
    <n v="0"/>
    <n v="0"/>
    <n v="0"/>
    <n v="0"/>
    <n v="0"/>
    <n v="0"/>
    <n v="0"/>
    <n v="0"/>
    <n v="0"/>
    <n v="93"/>
    <n v="93"/>
    <n v="0"/>
    <n v="0"/>
    <n v="0"/>
    <n v="0"/>
    <n v="0"/>
    <n v="0"/>
    <n v="0"/>
    <n v="0"/>
    <n v="0"/>
    <n v="0"/>
    <x v="1"/>
    <x v="2"/>
    <s v="2.3. 2. CONTRATACION DE SERVICIOS"/>
    <x v="42"/>
    <n v="186"/>
    <n v="-186"/>
    <m/>
    <m/>
    <n v="-18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9.31"/>
    <n v="29.65"/>
    <n v="14.88"/>
    <n v="0"/>
    <n v="0"/>
    <n v="0"/>
    <n v="0"/>
    <n v="0"/>
    <n v="0"/>
    <n v="0"/>
    <n v="0"/>
    <n v="0"/>
    <n v="29.31"/>
    <n v="29.65"/>
    <n v="14.88"/>
    <n v="0"/>
    <n v="0"/>
    <n v="0"/>
    <n v="0"/>
    <n v="0"/>
    <n v="0"/>
    <n v="0"/>
    <n v="0"/>
    <n v="0"/>
    <n v="29.31"/>
    <n v="29.65"/>
    <n v="14.88"/>
    <n v="0"/>
    <n v="0"/>
    <n v="0"/>
    <n v="0"/>
    <n v="0"/>
    <n v="0"/>
    <n v="0"/>
    <n v="0"/>
    <n v="0"/>
    <n v="29.31"/>
    <n v="29.65"/>
    <n v="14.88"/>
    <n v="0"/>
    <n v="0"/>
    <n v="0"/>
    <n v="0"/>
    <n v="0"/>
    <n v="0"/>
    <n v="0"/>
    <n v="0"/>
    <n v="0"/>
    <x v="1"/>
    <x v="2"/>
    <s v="2.3. 2. CONTRATACION DE SERVICIOS"/>
    <x v="42"/>
    <n v="73.839999999999989"/>
    <n v="-73.839999999999989"/>
    <m/>
    <m/>
    <n v="-73.839999999999989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300"/>
    <n v="30"/>
    <n v="0"/>
    <n v="0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14.88"/>
    <n v="14.88"/>
    <n v="14.88"/>
    <n v="14.88"/>
    <n v="15.25"/>
    <n v="7.56"/>
    <n v="14.86"/>
    <n v="14.88"/>
    <n v="0"/>
    <n v="0"/>
    <n v="0"/>
    <n v="0"/>
    <n v="14.88"/>
    <n v="14.88"/>
    <n v="14.88"/>
    <n v="14.88"/>
    <n v="15.25"/>
    <n v="7.56"/>
    <n v="14.86"/>
    <n v="14.88"/>
    <n v="0"/>
    <n v="0"/>
    <n v="0"/>
    <n v="0"/>
    <n v="14.88"/>
    <n v="14.88"/>
    <n v="14.88"/>
    <n v="14.88"/>
    <n v="7.32"/>
    <n v="15.49"/>
    <n v="14.86"/>
    <n v="14.88"/>
    <n v="0"/>
    <n v="0"/>
    <n v="0"/>
    <n v="0"/>
    <n v="14.88"/>
    <n v="14.88"/>
    <n v="14.88"/>
    <n v="14.88"/>
    <n v="7.32"/>
    <n v="15.49"/>
    <n v="14.86"/>
    <n v="14.88"/>
    <n v="0"/>
    <n v="0"/>
    <n v="0"/>
    <n v="0"/>
    <x v="1"/>
    <x v="2"/>
    <s v="2.3. 2. CONTRATACION DE SERVICIOS"/>
    <x v="42"/>
    <n v="112.07000000000001"/>
    <n v="-112.07000000000001"/>
    <m/>
    <m/>
    <n v="-112.070000000000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565.62"/>
    <n v="565.71"/>
    <n v="223.06"/>
    <n v="226.02"/>
    <n v="424"/>
    <n v="427.74"/>
    <n v="423.6"/>
    <n v="338.6"/>
    <n v="0"/>
    <n v="0"/>
    <n v="0"/>
    <n v="0"/>
    <n v="565.62"/>
    <n v="565.71"/>
    <n v="223.06"/>
    <n v="226.02"/>
    <n v="424"/>
    <n v="427.74"/>
    <n v="423.6"/>
    <n v="338.6"/>
    <n v="0"/>
    <n v="0"/>
    <n v="0"/>
    <n v="0"/>
    <n v="565.62"/>
    <n v="565.71"/>
    <n v="223.06"/>
    <n v="226.02"/>
    <n v="208.58"/>
    <n v="643.16"/>
    <n v="423.6"/>
    <n v="338.6"/>
    <n v="0"/>
    <n v="0"/>
    <n v="0"/>
    <n v="0"/>
    <n v="565.62"/>
    <n v="565.71"/>
    <n v="223.06"/>
    <n v="226.02"/>
    <n v="208.58"/>
    <n v="643.16"/>
    <n v="423.6"/>
    <n v="338.6"/>
    <n v="0"/>
    <n v="0"/>
    <n v="0"/>
    <n v="0"/>
    <x v="1"/>
    <x v="2"/>
    <s v="2.3. 2. CONTRATACION DE SERVICIOS"/>
    <x v="42"/>
    <n v="3194.3499999999995"/>
    <n v="-3194.3499999999995"/>
    <m/>
    <m/>
    <n v="-3194.349999999999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107.88"/>
    <n v="107.88"/>
    <n v="68.2"/>
    <n v="68.319999999999993"/>
    <n v="93"/>
    <n v="92.97"/>
    <n v="93"/>
    <n v="93.31"/>
    <n v="0"/>
    <n v="0"/>
    <n v="0"/>
    <n v="0"/>
    <n v="107.88"/>
    <n v="107.88"/>
    <n v="68.2"/>
    <n v="68.319999999999993"/>
    <n v="93"/>
    <n v="92.97"/>
    <n v="93"/>
    <n v="93.31"/>
    <n v="0"/>
    <n v="0"/>
    <n v="0"/>
    <n v="0"/>
    <n v="107.88"/>
    <n v="107.88"/>
    <n v="68.2"/>
    <n v="68.319999999999993"/>
    <n v="45.75"/>
    <n v="140.22"/>
    <n v="93"/>
    <n v="93.31"/>
    <n v="0"/>
    <n v="0"/>
    <n v="0"/>
    <n v="0"/>
    <n v="107.88"/>
    <n v="107.88"/>
    <n v="68.2"/>
    <n v="68.319999999999993"/>
    <n v="45.75"/>
    <n v="140.22"/>
    <n v="93"/>
    <n v="93.31"/>
    <n v="0"/>
    <n v="0"/>
    <n v="0"/>
    <n v="0"/>
    <x v="1"/>
    <x v="2"/>
    <s v="2.3. 2. CONTRATACION DE SERVICIOS"/>
    <x v="42"/>
    <n v="724.56"/>
    <n v="-724.56"/>
    <m/>
    <m/>
    <n v="-724.5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7 . SUB CUENTA - RECURSOS DIRECTAMENTE RECAUDADOS"/>
    <n v="0"/>
    <n v="0"/>
    <n v="0"/>
    <n v="0"/>
    <n v="0"/>
    <n v="238.12"/>
    <n v="238.08"/>
    <n v="238.08"/>
    <n v="238.12"/>
    <n v="216.94"/>
    <n v="198.4"/>
    <n v="198.07"/>
    <n v="198.4"/>
    <n v="198.59"/>
    <n v="0"/>
    <n v="0"/>
    <n v="0"/>
    <n v="238.12"/>
    <n v="238.08"/>
    <n v="238.08"/>
    <n v="238.12"/>
    <n v="216.94"/>
    <n v="198.4"/>
    <n v="198.07"/>
    <n v="198.4"/>
    <n v="198.59"/>
    <n v="198.4"/>
    <n v="0"/>
    <n v="0"/>
    <n v="238.12"/>
    <n v="238.08"/>
    <n v="238.08"/>
    <n v="238.12"/>
    <n v="108.91"/>
    <n v="306.43"/>
    <n v="198.07"/>
    <n v="198.4"/>
    <n v="198.59"/>
    <n v="0"/>
    <n v="0"/>
    <n v="0"/>
    <n v="238.12"/>
    <n v="238.08"/>
    <n v="238.08"/>
    <n v="238.12"/>
    <n v="108.91"/>
    <n v="306.43"/>
    <n v="198.07"/>
    <n v="198.4"/>
    <n v="198.59"/>
    <n v="0"/>
    <n v="0"/>
    <n v="0"/>
    <x v="1"/>
    <x v="2"/>
    <s v="2.3. 2. CONTRATACION DE SERVICIOS"/>
    <x v="42"/>
    <n v="2161.2000000000003"/>
    <n v="-2161.2000000000003"/>
    <m/>
    <m/>
    <n v="-2161.200000000000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60189"/>
    <n v="15125"/>
    <n v="0"/>
    <n v="0"/>
    <x v="1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6. SERVICIOS ADMINISTRATIVOS, FINANCIEROS Y DE SEGUROS"/>
    <s v=" 4. SERVICIOS DE SALUD"/>
    <s v=" 1. GASTOS POR PRESTACIONES DE SALUD"/>
    <s v="7 . SUB CUENTA - RECURSOS DIRECTAMENTE RECAUDADOS"/>
    <n v="0"/>
    <n v="0"/>
    <n v="0"/>
    <n v="0"/>
    <n v="0"/>
    <n v="0"/>
    <n v="0"/>
    <n v="0"/>
    <n v="0"/>
    <n v="0"/>
    <n v="0"/>
    <n v="0"/>
    <n v="0"/>
    <n v="464"/>
    <n v="0"/>
    <n v="0"/>
    <n v="0"/>
    <n v="0"/>
    <n v="0"/>
    <n v="0"/>
    <n v="0"/>
    <n v="0"/>
    <n v="0"/>
    <n v="0"/>
    <n v="0"/>
    <n v="464"/>
    <n v="0"/>
    <n v="0"/>
    <n v="0"/>
    <n v="0"/>
    <n v="0"/>
    <n v="0"/>
    <n v="0"/>
    <n v="0"/>
    <n v="0"/>
    <n v="0"/>
    <n v="0"/>
    <n v="464"/>
    <n v="0"/>
    <n v="0"/>
    <n v="0"/>
    <n v="0"/>
    <n v="0"/>
    <n v="0"/>
    <n v="0"/>
    <n v="0"/>
    <n v="0"/>
    <n v="0"/>
    <n v="0"/>
    <n v="464"/>
    <n v="0"/>
    <n v="0"/>
    <n v="0"/>
    <x v="1"/>
    <x v="2"/>
    <s v="2.3. 2. CONTRATACION DE SERVICIOS"/>
    <x v="70"/>
    <n v="464"/>
    <n v="-464"/>
    <m/>
    <m/>
    <n v="-46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7 . SUB CUENTA - RECURSOS DIRECTAMENTE RECAUDADOS"/>
    <n v="0"/>
    <n v="0"/>
    <n v="0"/>
    <n v="0"/>
    <n v="0"/>
    <n v="0"/>
    <n v="0"/>
    <n v="1450"/>
    <n v="200"/>
    <n v="0"/>
    <n v="100"/>
    <n v="0"/>
    <n v="2301"/>
    <n v="767"/>
    <n v="409.1"/>
    <n v="0"/>
    <n v="0"/>
    <n v="0"/>
    <n v="0"/>
    <n v="0"/>
    <n v="1650"/>
    <n v="0"/>
    <n v="100"/>
    <n v="0"/>
    <n v="1534"/>
    <n v="767"/>
    <n v="409.1"/>
    <n v="0"/>
    <n v="0"/>
    <n v="0"/>
    <n v="0"/>
    <n v="0"/>
    <n v="1650"/>
    <n v="0"/>
    <n v="100"/>
    <n v="0"/>
    <n v="1534"/>
    <n v="767"/>
    <n v="409.1"/>
    <n v="0"/>
    <n v="0"/>
    <n v="0"/>
    <n v="0"/>
    <n v="0"/>
    <n v="1650"/>
    <n v="0"/>
    <n v="100"/>
    <n v="0"/>
    <n v="1534"/>
    <n v="767"/>
    <n v="409.1"/>
    <n v="0"/>
    <n v="0"/>
    <x v="1"/>
    <x v="2"/>
    <s v="2.3. 2. CONTRATACION DE SERVICIOS"/>
    <x v="48"/>
    <n v="4460.1000000000004"/>
    <n v="-4460.1000000000004"/>
    <m/>
    <m/>
    <n v="-4460.100000000000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0"/>
    <n v="0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2000"/>
    <n v="2000"/>
    <n v="2000"/>
    <n v="2000"/>
    <n v="2000"/>
    <n v="2000"/>
    <n v="2947.33"/>
    <n v="0"/>
    <n v="0"/>
    <n v="0"/>
    <n v="0"/>
    <n v="0"/>
    <n v="2000"/>
    <n v="2000"/>
    <n v="2000"/>
    <n v="2000"/>
    <n v="2000"/>
    <n v="2000"/>
    <n v="2947.33"/>
    <n v="0"/>
    <n v="0"/>
    <n v="0"/>
    <n v="0"/>
    <n v="0"/>
    <n v="2000"/>
    <n v="2000"/>
    <n v="2000"/>
    <n v="2000"/>
    <n v="2000"/>
    <n v="2000"/>
    <n v="2947.33"/>
    <n v="0"/>
    <n v="0"/>
    <n v="0"/>
    <n v="0"/>
    <n v="0"/>
    <n v="2000"/>
    <n v="2000"/>
    <n v="2000"/>
    <n v="2000"/>
    <n v="2000"/>
    <n v="2000"/>
    <n v="2947.33"/>
    <n v="0"/>
    <n v="0"/>
    <n v="0"/>
    <n v="0"/>
    <n v="0"/>
    <x v="1"/>
    <x v="2"/>
    <s v="2.3. 2. CONTRATACION DE SERVICIOS"/>
    <x v="49"/>
    <n v="14947.33"/>
    <n v="-14947.33"/>
    <m/>
    <m/>
    <n v="-14947.3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0"/>
    <n v="0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x v="1"/>
    <x v="2"/>
    <s v="2.3. 2. CONTRATACION DE SERVICIOS"/>
    <x v="49"/>
    <n v="16000"/>
    <n v="-16000"/>
    <m/>
    <m/>
    <n v="-16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0"/>
    <n v="0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n v="2000"/>
    <n v="2000"/>
    <n v="2000"/>
    <n v="2000"/>
    <n v="2000"/>
    <n v="2000"/>
    <n v="2000"/>
    <n v="2000"/>
    <n v="0"/>
    <n v="0"/>
    <n v="0"/>
    <n v="0"/>
    <x v="1"/>
    <x v="2"/>
    <s v="2.3. 2. CONTRATACION DE SERVICIOS"/>
    <x v="49"/>
    <n v="16000"/>
    <n v="-16000"/>
    <m/>
    <m/>
    <n v="-16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2000"/>
    <n v="2000"/>
    <n v="2000"/>
    <n v="2000"/>
    <n v="2000"/>
    <n v="2000"/>
    <n v="64.52"/>
    <n v="0"/>
    <n v="0"/>
    <n v="0"/>
    <n v="0"/>
    <n v="0"/>
    <n v="2000"/>
    <n v="2000"/>
    <n v="2000"/>
    <n v="2000"/>
    <n v="2000"/>
    <n v="2000"/>
    <n v="64.52"/>
    <n v="0"/>
    <n v="0"/>
    <n v="0"/>
    <n v="0"/>
    <n v="0"/>
    <n v="2000"/>
    <n v="2000"/>
    <n v="2000"/>
    <n v="2000"/>
    <n v="2000"/>
    <n v="2000"/>
    <n v="64.52"/>
    <n v="0"/>
    <n v="0"/>
    <n v="0"/>
    <n v="0"/>
    <n v="0"/>
    <n v="2000"/>
    <n v="2000"/>
    <n v="2000"/>
    <n v="2000"/>
    <n v="2000"/>
    <n v="2000"/>
    <n v="64.52"/>
    <n v="0"/>
    <n v="0"/>
    <n v="0"/>
    <n v="0"/>
    <n v="0"/>
    <x v="1"/>
    <x v="2"/>
    <s v="2.3. 2. CONTRATACION DE SERVICIOS"/>
    <x v="49"/>
    <n v="12064.52"/>
    <n v="-12064.52"/>
    <m/>
    <m/>
    <n v="-12064.5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0"/>
    <n v="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6800"/>
    <n v="6755.83"/>
    <n v="0"/>
    <n v="0"/>
    <n v="0"/>
    <n v="0"/>
    <n v="0"/>
    <n v="0"/>
    <n v="0"/>
    <n v="0"/>
    <n v="0"/>
    <n v="0"/>
    <n v="6800"/>
    <n v="6755.83"/>
    <n v="0"/>
    <n v="0"/>
    <n v="0"/>
    <n v="0"/>
    <n v="0"/>
    <n v="0"/>
    <n v="0"/>
    <n v="0"/>
    <n v="0"/>
    <n v="0"/>
    <n v="6800"/>
    <n v="6755.83"/>
    <n v="0"/>
    <n v="0"/>
    <n v="0"/>
    <n v="0"/>
    <n v="0"/>
    <n v="0"/>
    <n v="0"/>
    <n v="0"/>
    <n v="0"/>
    <n v="0"/>
    <n v="6800"/>
    <n v="6755.83"/>
    <n v="0"/>
    <n v="0"/>
    <n v="0"/>
    <n v="0"/>
    <n v="0"/>
    <n v="0"/>
    <n v="0"/>
    <n v="0"/>
    <n v="0"/>
    <n v="0"/>
    <x v="1"/>
    <x v="2"/>
    <s v="2.3. 2. CONTRATACION DE SERVICIOS"/>
    <x v="49"/>
    <n v="13555.83"/>
    <n v="-13555.83"/>
    <m/>
    <m/>
    <n v="-13555.8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52676.04"/>
    <n v="52648.56"/>
    <n v="18449.939999999999"/>
    <n v="18451.73"/>
    <n v="23485.87"/>
    <n v="22931.19"/>
    <n v="23489.34"/>
    <n v="8700"/>
    <n v="0"/>
    <n v="0"/>
    <n v="0"/>
    <n v="0"/>
    <n v="52676.04"/>
    <n v="52648.56"/>
    <n v="18449.939999999999"/>
    <n v="18451.73"/>
    <n v="23485.15"/>
    <n v="22930.74"/>
    <n v="23489.34"/>
    <n v="8699.98"/>
    <n v="0"/>
    <n v="0"/>
    <n v="0"/>
    <n v="0"/>
    <n v="52676.04"/>
    <n v="52648.56"/>
    <n v="18449.939999999999"/>
    <n v="18451.009999999998"/>
    <n v="23485.87"/>
    <n v="22930.74"/>
    <n v="23489.32"/>
    <n v="8700"/>
    <n v="0"/>
    <n v="0"/>
    <n v="0"/>
    <n v="0"/>
    <n v="52676.04"/>
    <n v="52648.56"/>
    <n v="18449.939999999999"/>
    <n v="18451.009999999998"/>
    <n v="23485.87"/>
    <n v="22930.74"/>
    <n v="23489.32"/>
    <n v="8700"/>
    <n v="0"/>
    <n v="0"/>
    <n v="0"/>
    <n v="0"/>
    <x v="1"/>
    <x v="2"/>
    <s v="2.3. 2. CONTRATACION DE SERVICIOS"/>
    <x v="49"/>
    <n v="220831.48"/>
    <n v="-220831.48"/>
    <m/>
    <m/>
    <n v="-220831.4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100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7500"/>
    <n v="7500"/>
    <n v="1756"/>
    <n v="0"/>
    <n v="0"/>
    <n v="0"/>
    <n v="0"/>
    <n v="0"/>
    <n v="0"/>
    <n v="0"/>
    <n v="0"/>
    <n v="0"/>
    <n v="7500"/>
    <n v="7500"/>
    <n v="1756"/>
    <n v="0"/>
    <n v="0"/>
    <n v="0"/>
    <n v="0"/>
    <n v="0"/>
    <n v="0"/>
    <n v="0"/>
    <n v="0"/>
    <n v="0"/>
    <n v="7500"/>
    <n v="7500"/>
    <n v="1756"/>
    <n v="0"/>
    <n v="0"/>
    <n v="0"/>
    <n v="0"/>
    <n v="0"/>
    <n v="0"/>
    <n v="0"/>
    <n v="0"/>
    <n v="0"/>
    <n v="7500"/>
    <n v="7500"/>
    <n v="1756"/>
    <n v="0"/>
    <n v="0"/>
    <n v="0"/>
    <n v="0"/>
    <n v="0"/>
    <n v="0"/>
    <n v="0"/>
    <n v="0"/>
    <n v="0"/>
    <x v="1"/>
    <x v="2"/>
    <s v="2.3. 2. CONTRATACION DE SERVICIOS"/>
    <x v="49"/>
    <n v="16756"/>
    <n v="-16756"/>
    <m/>
    <m/>
    <n v="-16756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2363.33"/>
    <n v="2391.17"/>
    <n v="1200"/>
    <n v="0"/>
    <n v="0"/>
    <n v="0"/>
    <n v="0"/>
    <n v="0"/>
    <n v="0"/>
    <n v="0"/>
    <n v="0"/>
    <n v="0"/>
    <n v="2363.33"/>
    <n v="2391.17"/>
    <n v="1199.1500000000001"/>
    <n v="0"/>
    <n v="0"/>
    <n v="0"/>
    <n v="0"/>
    <n v="0"/>
    <n v="0"/>
    <n v="0"/>
    <n v="0"/>
    <n v="0"/>
    <n v="2363.33"/>
    <n v="2390.3200000000002"/>
    <n v="1200"/>
    <n v="0"/>
    <n v="0"/>
    <n v="0"/>
    <n v="0"/>
    <n v="0"/>
    <n v="0"/>
    <n v="0"/>
    <n v="0"/>
    <n v="0"/>
    <n v="2363.33"/>
    <n v="2390.3200000000002"/>
    <n v="1200"/>
    <n v="0"/>
    <n v="0"/>
    <n v="0"/>
    <n v="0"/>
    <n v="0"/>
    <n v="0"/>
    <n v="0"/>
    <n v="0"/>
    <n v="0"/>
    <x v="1"/>
    <x v="2"/>
    <s v="2.3. 2. CONTRATACION DE SERVICIOS"/>
    <x v="49"/>
    <n v="5953.65"/>
    <n v="-5953.65"/>
    <m/>
    <m/>
    <n v="-5953.6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300"/>
    <n v="30"/>
    <n v="0"/>
    <n v="0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1200"/>
    <n v="1200"/>
    <n v="1200"/>
    <n v="1200"/>
    <n v="1200"/>
    <n v="1200"/>
    <n v="1200"/>
    <n v="1200"/>
    <n v="0"/>
    <n v="0"/>
    <n v="0"/>
    <n v="0"/>
    <n v="1200"/>
    <n v="1200"/>
    <n v="1200"/>
    <n v="1200"/>
    <n v="1200"/>
    <n v="1200"/>
    <n v="1200"/>
    <n v="1200"/>
    <n v="0"/>
    <n v="0"/>
    <n v="0"/>
    <n v="0"/>
    <n v="1200"/>
    <n v="1200"/>
    <n v="1200"/>
    <n v="1200"/>
    <n v="1200"/>
    <n v="1200"/>
    <n v="1200"/>
    <n v="1200"/>
    <n v="0"/>
    <n v="0"/>
    <n v="0"/>
    <n v="0"/>
    <n v="1200"/>
    <n v="1200"/>
    <n v="1200"/>
    <n v="1200"/>
    <n v="1200"/>
    <n v="1200"/>
    <n v="1200"/>
    <n v="1200"/>
    <n v="0"/>
    <n v="0"/>
    <n v="0"/>
    <n v="0"/>
    <x v="1"/>
    <x v="2"/>
    <s v="2.3. 2. CONTRATACION DE SERVICIOS"/>
    <x v="49"/>
    <n v="9600"/>
    <n v="-9600"/>
    <m/>
    <m/>
    <n v="-9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45612.15"/>
    <n v="45587.71"/>
    <n v="17944.59"/>
    <n v="18200"/>
    <n v="34193.440000000002"/>
    <n v="34463.57"/>
    <n v="34138.65"/>
    <n v="27306.74"/>
    <n v="0"/>
    <n v="0"/>
    <n v="0"/>
    <n v="0"/>
    <n v="45612.15"/>
    <n v="45586.95"/>
    <n v="17944.57"/>
    <n v="18199.939999999999"/>
    <n v="34193.440000000002"/>
    <n v="34463.339999999997"/>
    <n v="34138.65"/>
    <n v="27306.2"/>
    <n v="0"/>
    <n v="0"/>
    <n v="0"/>
    <n v="0"/>
    <n v="45611.39"/>
    <n v="45587.69"/>
    <n v="17944.53"/>
    <n v="18200"/>
    <n v="34193.300000000003"/>
    <n v="34463.480000000003"/>
    <n v="34138.65"/>
    <n v="27306.2"/>
    <n v="0"/>
    <n v="0"/>
    <n v="0"/>
    <n v="0"/>
    <n v="45611.39"/>
    <n v="45587.69"/>
    <n v="17944.53"/>
    <n v="18200"/>
    <n v="34193.300000000003"/>
    <n v="34428.480000000003"/>
    <n v="34173.65"/>
    <n v="27306.2"/>
    <n v="0"/>
    <n v="0"/>
    <n v="0"/>
    <n v="0"/>
    <x v="1"/>
    <x v="2"/>
    <s v="2.3. 2. CONTRATACION DE SERVICIOS"/>
    <x v="49"/>
    <n v="257445.24000000002"/>
    <n v="-257445.24000000002"/>
    <m/>
    <m/>
    <n v="-257445.2400000000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8700"/>
    <n v="8700"/>
    <n v="7549.33"/>
    <n v="5500"/>
    <n v="7500"/>
    <n v="7500"/>
    <n v="7500"/>
    <n v="7500"/>
    <n v="0"/>
    <n v="0"/>
    <n v="0"/>
    <n v="0"/>
    <n v="8700"/>
    <n v="8700"/>
    <n v="7549.33"/>
    <n v="5500"/>
    <n v="7500"/>
    <n v="7500"/>
    <n v="7500"/>
    <n v="7500"/>
    <n v="0"/>
    <n v="0"/>
    <n v="0"/>
    <n v="0"/>
    <n v="8700"/>
    <n v="8700"/>
    <n v="7549.33"/>
    <n v="5500"/>
    <n v="7500"/>
    <n v="7500"/>
    <n v="7500"/>
    <n v="7500"/>
    <n v="0"/>
    <n v="0"/>
    <n v="0"/>
    <n v="0"/>
    <n v="8700"/>
    <n v="8700"/>
    <n v="7549.33"/>
    <n v="5500"/>
    <n v="7500"/>
    <n v="7500"/>
    <n v="7500"/>
    <n v="7500"/>
    <n v="0"/>
    <n v="0"/>
    <n v="0"/>
    <n v="0"/>
    <x v="1"/>
    <x v="2"/>
    <s v="2.3. 2. CONTRATACION DE SERVICIOS"/>
    <x v="49"/>
    <n v="60449.33"/>
    <n v="-60449.33"/>
    <m/>
    <m/>
    <n v="-60449.33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7 . SUB CUENTA - RECURSOS DIRECTAMENTE RECAUDADOS"/>
    <n v="0"/>
    <n v="0"/>
    <n v="0"/>
    <n v="0"/>
    <n v="0"/>
    <n v="19200"/>
    <n v="19200"/>
    <n v="19200"/>
    <n v="19200"/>
    <n v="17148.39"/>
    <n v="16000"/>
    <n v="15973.33"/>
    <n v="16000"/>
    <n v="16000"/>
    <n v="0"/>
    <n v="0"/>
    <n v="0"/>
    <n v="19200"/>
    <n v="19200"/>
    <n v="19200"/>
    <n v="19200"/>
    <n v="17148.39"/>
    <n v="16000"/>
    <n v="15973.33"/>
    <n v="16000"/>
    <n v="16000"/>
    <n v="16000"/>
    <n v="0"/>
    <n v="0"/>
    <n v="19200"/>
    <n v="19200"/>
    <n v="19200"/>
    <n v="19200"/>
    <n v="17148.39"/>
    <n v="16000"/>
    <n v="15973.33"/>
    <n v="16000"/>
    <n v="16000"/>
    <n v="0"/>
    <n v="0"/>
    <n v="0"/>
    <n v="19200"/>
    <n v="19200"/>
    <n v="19200"/>
    <n v="19200"/>
    <n v="17148.39"/>
    <n v="16000"/>
    <n v="15973.33"/>
    <n v="16000"/>
    <n v="16000"/>
    <n v="0"/>
    <n v="0"/>
    <n v="0"/>
    <x v="1"/>
    <x v="2"/>
    <s v="2.3. 2. CONTRATACION DE SERVICIOS"/>
    <x v="49"/>
    <n v="173921.72"/>
    <n v="-173921.72"/>
    <m/>
    <m/>
    <n v="-173921.7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0"/>
    <n v="0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80"/>
    <n v="180"/>
    <n v="180"/>
    <n v="180"/>
    <n v="180"/>
    <n v="180"/>
    <n v="217.8"/>
    <n v="0"/>
    <n v="0"/>
    <n v="0"/>
    <n v="0"/>
    <n v="0"/>
    <n v="180"/>
    <n v="180"/>
    <n v="180"/>
    <n v="180"/>
    <n v="180"/>
    <n v="180"/>
    <n v="217.8"/>
    <n v="0"/>
    <n v="0"/>
    <n v="0"/>
    <n v="0"/>
    <n v="0"/>
    <n v="180"/>
    <n v="180"/>
    <n v="180"/>
    <n v="180"/>
    <n v="0"/>
    <n v="360"/>
    <n v="217.8"/>
    <n v="0"/>
    <n v="0"/>
    <n v="0"/>
    <n v="0"/>
    <n v="0"/>
    <n v="180"/>
    <n v="180"/>
    <n v="180"/>
    <n v="180"/>
    <n v="0"/>
    <n v="360"/>
    <n v="217.8"/>
    <n v="0"/>
    <n v="0"/>
    <n v="0"/>
    <n v="0"/>
    <n v="0"/>
    <x v="1"/>
    <x v="2"/>
    <s v="2.3. 2. CONTRATACION DE SERVICIOS"/>
    <x v="50"/>
    <n v="1297.8"/>
    <n v="-1297.8"/>
    <m/>
    <m/>
    <n v="-1297.8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0"/>
    <n v="0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80"/>
    <n v="180"/>
    <n v="180"/>
    <n v="180"/>
    <n v="180"/>
    <n v="180"/>
    <n v="180"/>
    <n v="180"/>
    <n v="0"/>
    <n v="0"/>
    <n v="0"/>
    <n v="0"/>
    <n v="180"/>
    <n v="180"/>
    <n v="180"/>
    <n v="180"/>
    <n v="180"/>
    <n v="180"/>
    <n v="180"/>
    <n v="180"/>
    <n v="0"/>
    <n v="0"/>
    <n v="0"/>
    <n v="0"/>
    <n v="180"/>
    <n v="180"/>
    <n v="180"/>
    <n v="180"/>
    <n v="0"/>
    <n v="360"/>
    <n v="180"/>
    <n v="180"/>
    <n v="0"/>
    <n v="0"/>
    <n v="0"/>
    <n v="0"/>
    <n v="180"/>
    <n v="180"/>
    <n v="180"/>
    <n v="180"/>
    <n v="0"/>
    <n v="360"/>
    <n v="180"/>
    <n v="180"/>
    <n v="0"/>
    <n v="0"/>
    <n v="0"/>
    <n v="0"/>
    <x v="1"/>
    <x v="2"/>
    <s v="2.3. 2. CONTRATACION DE SERVICIOS"/>
    <x v="50"/>
    <n v="1440"/>
    <n v="-1440"/>
    <m/>
    <m/>
    <n v="-14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0"/>
    <n v="0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80"/>
    <n v="180"/>
    <n v="180"/>
    <n v="180"/>
    <n v="180"/>
    <n v="180"/>
    <n v="180"/>
    <n v="180"/>
    <n v="0"/>
    <n v="0"/>
    <n v="0"/>
    <n v="0"/>
    <n v="180"/>
    <n v="180"/>
    <n v="180"/>
    <n v="180"/>
    <n v="180"/>
    <n v="180"/>
    <n v="180"/>
    <n v="180"/>
    <n v="0"/>
    <n v="0"/>
    <n v="0"/>
    <n v="0"/>
    <n v="180"/>
    <n v="180"/>
    <n v="180"/>
    <n v="180"/>
    <n v="0"/>
    <n v="360"/>
    <n v="180"/>
    <n v="180"/>
    <n v="0"/>
    <n v="0"/>
    <n v="0"/>
    <n v="0"/>
    <n v="180"/>
    <n v="180"/>
    <n v="180"/>
    <n v="180"/>
    <n v="0"/>
    <n v="360"/>
    <n v="180"/>
    <n v="180"/>
    <n v="0"/>
    <n v="0"/>
    <n v="0"/>
    <n v="0"/>
    <x v="1"/>
    <x v="2"/>
    <s v="2.3. 2. CONTRATACION DE SERVICIOS"/>
    <x v="50"/>
    <n v="1440"/>
    <n v="-1440"/>
    <m/>
    <m/>
    <n v="-144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80"/>
    <n v="180"/>
    <n v="180"/>
    <n v="180"/>
    <n v="180"/>
    <n v="180"/>
    <n v="83.7"/>
    <n v="0"/>
    <n v="0"/>
    <n v="0"/>
    <n v="0"/>
    <n v="0"/>
    <n v="180"/>
    <n v="180"/>
    <n v="180"/>
    <n v="180"/>
    <n v="180"/>
    <n v="180"/>
    <n v="83.7"/>
    <n v="0"/>
    <n v="0"/>
    <n v="0"/>
    <n v="0"/>
    <n v="0"/>
    <n v="180"/>
    <n v="180"/>
    <n v="180"/>
    <n v="180"/>
    <n v="0"/>
    <n v="360"/>
    <n v="83.7"/>
    <n v="0"/>
    <n v="0"/>
    <n v="0"/>
    <n v="0"/>
    <n v="0"/>
    <n v="180"/>
    <n v="180"/>
    <n v="180"/>
    <n v="180"/>
    <n v="0"/>
    <n v="360"/>
    <n v="83.7"/>
    <n v="0"/>
    <n v="0"/>
    <n v="0"/>
    <n v="0"/>
    <n v="0"/>
    <x v="1"/>
    <x v="2"/>
    <s v="2.3. 2. CONTRATACION DE SERVICIOS"/>
    <x v="50"/>
    <n v="1163.7"/>
    <n v="-1163.7"/>
    <m/>
    <m/>
    <n v="-1163.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1"/>
    <s v="20. SALUD"/>
    <s v="004. PLANEAMIENTO GUBERNAMENTAL"/>
    <s v="0005. PLANEAMIENTO INSTITUCIONAL"/>
    <s v="00001"/>
    <s v="0000009. ACCIONES ADMINISTRATIVAS"/>
    <s v="00001 - ACCION"/>
    <n v="100"/>
    <n v="50"/>
    <n v="0"/>
    <n v="0"/>
    <x v="1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435.6"/>
    <n v="435.6"/>
    <n v="0"/>
    <n v="0"/>
    <n v="0"/>
    <n v="0"/>
    <n v="0"/>
    <n v="0"/>
    <n v="0"/>
    <n v="0"/>
    <n v="0"/>
    <n v="0"/>
    <n v="435.6"/>
    <n v="435.6"/>
    <n v="0"/>
    <n v="0"/>
    <n v="0"/>
    <n v="0"/>
    <n v="0"/>
    <n v="0"/>
    <n v="0"/>
    <n v="0"/>
    <n v="0"/>
    <n v="0"/>
    <n v="435.6"/>
    <n v="435.6"/>
    <n v="0"/>
    <n v="0"/>
    <n v="0"/>
    <n v="0"/>
    <n v="0"/>
    <n v="0"/>
    <n v="0"/>
    <n v="0"/>
    <n v="0"/>
    <n v="0"/>
    <n v="435.6"/>
    <n v="435.6"/>
    <n v="0"/>
    <n v="0"/>
    <n v="0"/>
    <n v="0"/>
    <n v="0"/>
    <n v="0"/>
    <n v="0"/>
    <n v="0"/>
    <n v="0"/>
    <n v="0"/>
    <x v="1"/>
    <x v="2"/>
    <s v="2.3. 2. CONTRATACION DE SERVICIOS"/>
    <x v="50"/>
    <n v="871.2"/>
    <n v="-871.2"/>
    <m/>
    <m/>
    <n v="-871.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3765"/>
    <n v="3763.19"/>
    <n v="1511.09"/>
    <n v="1512.76"/>
    <n v="1966.36"/>
    <n v="1921.61"/>
    <n v="1966.94"/>
    <n v="783"/>
    <n v="0"/>
    <n v="0"/>
    <n v="0"/>
    <n v="0"/>
    <n v="3765"/>
    <n v="3763.19"/>
    <n v="1511.09"/>
    <n v="1512.76"/>
    <n v="1966.36"/>
    <n v="1921.61"/>
    <n v="1966.94"/>
    <n v="783"/>
    <n v="0"/>
    <n v="0"/>
    <n v="0"/>
    <n v="0"/>
    <n v="3765"/>
    <n v="3763.19"/>
    <n v="1511.09"/>
    <n v="1512.76"/>
    <n v="0"/>
    <n v="3887.97"/>
    <n v="1966.94"/>
    <n v="783"/>
    <n v="0"/>
    <n v="0"/>
    <n v="0"/>
    <n v="0"/>
    <n v="3765"/>
    <n v="3763.19"/>
    <n v="1511.09"/>
    <n v="1512.76"/>
    <n v="0"/>
    <n v="3887.97"/>
    <n v="1966.94"/>
    <n v="783"/>
    <n v="0"/>
    <n v="0"/>
    <n v="0"/>
    <n v="0"/>
    <x v="1"/>
    <x v="2"/>
    <s v="2.3. 2. CONTRATACION DE SERVICIOS"/>
    <x v="50"/>
    <n v="17189.95"/>
    <n v="-17189.95"/>
    <m/>
    <m/>
    <n v="-17189.95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9"/>
    <s v="20. SALUD"/>
    <s v="006. GESTION"/>
    <s v="0011. PREPARACION Y PERFECCIONAMIENTO DE RECURSOS HUMANOS"/>
    <s v="00001"/>
    <s v="0000329. CAPACITACION AL PERSONAL"/>
    <s v="00088 - PERSONA CAPACITADA"/>
    <n v="100"/>
    <n v="10"/>
    <n v="0"/>
    <n v="0"/>
    <x v="9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615.6"/>
    <n v="615.6"/>
    <n v="0"/>
    <n v="0"/>
    <n v="0"/>
    <n v="0"/>
    <n v="0"/>
    <n v="0"/>
    <n v="0"/>
    <n v="0"/>
    <n v="0"/>
    <n v="0"/>
    <n v="615.6"/>
    <n v="615.6"/>
    <n v="0"/>
    <n v="0"/>
    <n v="0"/>
    <n v="0"/>
    <n v="0"/>
    <n v="0"/>
    <n v="0"/>
    <n v="0"/>
    <n v="0"/>
    <n v="0"/>
    <n v="615.6"/>
    <n v="615.6"/>
    <n v="0"/>
    <n v="0"/>
    <n v="0"/>
    <n v="0"/>
    <n v="0"/>
    <n v="0"/>
    <n v="0"/>
    <n v="0"/>
    <n v="0"/>
    <n v="0"/>
    <n v="615.6"/>
    <n v="615.6"/>
    <n v="0"/>
    <n v="0"/>
    <n v="0"/>
    <n v="0"/>
    <n v="0"/>
    <n v="0"/>
    <n v="0"/>
    <n v="0"/>
    <n v="0"/>
    <n v="0"/>
    <x v="1"/>
    <x v="2"/>
    <s v="2.3. 2. CONTRATACION DE SERVICIOS"/>
    <x v="50"/>
    <n v="1231.2"/>
    <n v="-1231.2"/>
    <m/>
    <m/>
    <n v="-1231.2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212.8"/>
    <n v="215.41"/>
    <n v="108.71"/>
    <n v="0"/>
    <n v="0"/>
    <n v="0"/>
    <n v="0"/>
    <n v="0"/>
    <n v="0"/>
    <n v="0"/>
    <n v="0"/>
    <n v="0"/>
    <n v="212.8"/>
    <n v="215.41"/>
    <n v="108.71"/>
    <n v="0"/>
    <n v="0"/>
    <n v="0"/>
    <n v="0"/>
    <n v="0"/>
    <n v="0"/>
    <n v="0"/>
    <n v="0"/>
    <n v="0"/>
    <n v="212.8"/>
    <n v="215.41"/>
    <n v="108.71"/>
    <n v="0"/>
    <n v="0"/>
    <n v="0"/>
    <n v="0"/>
    <n v="0"/>
    <n v="0"/>
    <n v="0"/>
    <n v="0"/>
    <n v="0"/>
    <n v="212.8"/>
    <n v="215.41"/>
    <n v="108.71"/>
    <n v="0"/>
    <n v="0"/>
    <n v="0"/>
    <n v="0"/>
    <n v="0"/>
    <n v="0"/>
    <n v="0"/>
    <n v="0"/>
    <n v="0"/>
    <x v="1"/>
    <x v="2"/>
    <s v="2.3. 2. CONTRATACION DE SERVICIOS"/>
    <x v="50"/>
    <n v="536.92000000000007"/>
    <n v="-536.92000000000007"/>
    <m/>
    <m/>
    <n v="-536.9200000000000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300"/>
    <n v="30"/>
    <n v="0"/>
    <n v="0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08"/>
    <n v="108"/>
    <n v="108"/>
    <n v="108"/>
    <n v="108"/>
    <n v="108"/>
    <n v="108"/>
    <n v="108"/>
    <n v="0"/>
    <n v="0"/>
    <n v="0"/>
    <n v="0"/>
    <n v="108"/>
    <n v="108"/>
    <n v="108"/>
    <n v="108"/>
    <n v="108"/>
    <n v="108"/>
    <n v="108"/>
    <n v="108"/>
    <n v="0"/>
    <n v="0"/>
    <n v="0"/>
    <n v="0"/>
    <n v="108"/>
    <n v="108"/>
    <n v="108"/>
    <n v="108"/>
    <n v="0"/>
    <n v="216"/>
    <n v="108"/>
    <n v="108"/>
    <n v="0"/>
    <n v="0"/>
    <n v="0"/>
    <n v="0"/>
    <n v="108"/>
    <n v="108"/>
    <n v="108"/>
    <n v="108"/>
    <n v="0"/>
    <n v="216"/>
    <n v="108"/>
    <n v="108"/>
    <n v="0"/>
    <n v="0"/>
    <n v="0"/>
    <n v="0"/>
    <x v="1"/>
    <x v="2"/>
    <s v="2.3. 2. CONTRATACION DE SERVICIOS"/>
    <x v="50"/>
    <n v="864"/>
    <n v="-864"/>
    <m/>
    <m/>
    <n v="-86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2173"/>
    <n v="2172.6"/>
    <n v="1083.5999999999999"/>
    <n v="1083.6400000000001"/>
    <n v="1737"/>
    <n v="1737.79"/>
    <n v="1737.36"/>
    <n v="1089.4000000000001"/>
    <n v="0"/>
    <n v="0"/>
    <n v="0"/>
    <n v="0"/>
    <n v="2173"/>
    <n v="2172.6"/>
    <n v="1083.5999999999999"/>
    <n v="1083.6400000000001"/>
    <n v="1737"/>
    <n v="1737.79"/>
    <n v="1737.36"/>
    <n v="1089.4000000000001"/>
    <n v="0"/>
    <n v="0"/>
    <n v="0"/>
    <n v="0"/>
    <n v="2173"/>
    <n v="2172.6"/>
    <n v="1083.5999999999999"/>
    <n v="1083.6400000000001"/>
    <n v="0"/>
    <n v="3474.79"/>
    <n v="1737.36"/>
    <n v="1089.4000000000001"/>
    <n v="0"/>
    <n v="0"/>
    <n v="0"/>
    <n v="0"/>
    <n v="2173"/>
    <n v="2172.6"/>
    <n v="1083.5999999999999"/>
    <n v="1083.6400000000001"/>
    <n v="0"/>
    <n v="3474.79"/>
    <n v="1737.36"/>
    <n v="1089.4000000000001"/>
    <n v="0"/>
    <n v="0"/>
    <n v="0"/>
    <n v="0"/>
    <x v="1"/>
    <x v="2"/>
    <s v="2.3. 2. CONTRATACION DE SERVICIOS"/>
    <x v="50"/>
    <n v="12814.390000000001"/>
    <n v="-12814.390000000001"/>
    <m/>
    <m/>
    <n v="-12814.390000000001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506"/>
    <n v="505.8"/>
    <n v="217.8"/>
    <n v="217.8"/>
    <n v="397.8"/>
    <n v="397.8"/>
    <n v="397.8"/>
    <n v="397.8"/>
    <n v="0"/>
    <n v="0"/>
    <n v="0"/>
    <n v="0"/>
    <n v="506"/>
    <n v="505.8"/>
    <n v="217.8"/>
    <n v="217.8"/>
    <n v="397.8"/>
    <n v="397.8"/>
    <n v="397.8"/>
    <n v="397.8"/>
    <n v="0"/>
    <n v="0"/>
    <n v="0"/>
    <n v="0"/>
    <n v="506"/>
    <n v="505.8"/>
    <n v="217.8"/>
    <n v="217.8"/>
    <n v="0"/>
    <n v="795.6"/>
    <n v="397.8"/>
    <n v="397.8"/>
    <n v="0"/>
    <n v="0"/>
    <n v="0"/>
    <n v="0"/>
    <n v="506"/>
    <n v="505.8"/>
    <n v="217.8"/>
    <n v="217.8"/>
    <n v="0"/>
    <n v="795.6"/>
    <n v="397.8"/>
    <n v="397.8"/>
    <n v="0"/>
    <n v="0"/>
    <n v="0"/>
    <n v="0"/>
    <x v="1"/>
    <x v="2"/>
    <s v="2.3. 2. CONTRATACION DE SERVICIOS"/>
    <x v="50"/>
    <n v="3038.6000000000004"/>
    <n v="-3038.6000000000004"/>
    <m/>
    <m/>
    <n v="-3038.6000000000004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7 . SUB CUENTA - RECURSOS DIRECTAMENTE RECAUDADOS"/>
    <n v="0"/>
    <n v="0"/>
    <n v="0"/>
    <n v="0"/>
    <n v="0"/>
    <n v="1721"/>
    <n v="1720.8"/>
    <n v="1720.8"/>
    <n v="1720.8"/>
    <n v="1600.84"/>
    <n v="1432.8"/>
    <n v="1430.4"/>
    <n v="1432.8"/>
    <n v="1433"/>
    <n v="0"/>
    <n v="0"/>
    <n v="0"/>
    <n v="1721"/>
    <n v="1720.8"/>
    <n v="1720.8"/>
    <n v="1720.8"/>
    <n v="1600.84"/>
    <n v="1432.8"/>
    <n v="1430.4"/>
    <n v="1432.8"/>
    <n v="1433"/>
    <n v="1432.8"/>
    <n v="0"/>
    <n v="0"/>
    <n v="1721"/>
    <n v="1720.8"/>
    <n v="1720.8"/>
    <n v="1720.8"/>
    <n v="0"/>
    <n v="3033.64"/>
    <n v="1430.4"/>
    <n v="1432.8"/>
    <n v="1433"/>
    <n v="0"/>
    <n v="0"/>
    <n v="0"/>
    <n v="1721"/>
    <n v="1720.8"/>
    <n v="1720.8"/>
    <n v="1720.8"/>
    <n v="0"/>
    <n v="3033.64"/>
    <n v="1430.4"/>
    <n v="1432.8"/>
    <n v="1433"/>
    <n v="0"/>
    <n v="0"/>
    <n v="0"/>
    <x v="1"/>
    <x v="2"/>
    <s v="2.3. 2. CONTRATACION DE SERVICIOS"/>
    <x v="50"/>
    <n v="15646.039999999997"/>
    <n v="-15646.039999999997"/>
    <m/>
    <m/>
    <n v="-15646.039999999997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1"/>
    <s v="5.ACTIVIDAD"/>
    <x v="2"/>
    <s v="20. SALUD"/>
    <s v="044. SALUD INDIVIDUAL"/>
    <s v="0097. ATENCION MEDICA ESPECIALIZADA"/>
    <s v="00001"/>
    <s v="0135993. EVALUACION DE TAMIZAJE Y DIAGNOSTICO DE PACIENTES CON CATARATAS"/>
    <s v="00438 - PULGADAS"/>
    <n v="3000"/>
    <n v="1100"/>
    <n v="0"/>
    <n v="0"/>
    <x v="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1"/>
    <x v="2"/>
    <s v="2.3. 2. CONTRATACION DE SERVICIOS"/>
    <x v="51"/>
    <n v="300"/>
    <n v="-300"/>
    <m/>
    <m/>
    <n v="-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3"/>
    <s v="5.ACTIVIDAD"/>
    <x v="4"/>
    <s v="20. SALUD"/>
    <s v="044. SALUD INDIVIDUAL"/>
    <s v="0097. ATENCION MEDICA ESPECIALIZADA"/>
    <s v="00001"/>
    <s v="0135995. EXAMENES DE TAMIZAJE Y DIAGNOSTICO DE PERSONAS CON ERRORES REFRACTIVOS"/>
    <s v="00438 - PULGADAS"/>
    <n v="600"/>
    <n v="360"/>
    <n v="0"/>
    <n v="0"/>
    <x v="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1"/>
    <x v="2"/>
    <s v="2.3. 2. CONTRATACION DE SERVICIOS"/>
    <x v="51"/>
    <n v="300"/>
    <n v="-300"/>
    <m/>
    <m/>
    <n v="-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6"/>
    <s v="5.ACTIVIDAD"/>
    <x v="7"/>
    <s v="20. SALUD"/>
    <s v="043. SALUD COLECTIVA"/>
    <s v="0095. CONTROL DE RIESGOS Y DAÑOS PARA LA SALUD"/>
    <s v="00001"/>
    <s v="0136000. INFORMACION Y SENSIBILIZACION DE LA POBLACION EN PARA EL CUIDADO DE LA SALUD DE LAS ENFERMEDADES NO TRANSMISIBLES (MENTAL, BUCAL, OCULAR, MET"/>
    <s v="00259 - PERSONA INFORMADA"/>
    <n v="110000"/>
    <n v="30000"/>
    <n v="0"/>
    <n v="0"/>
    <x v="7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1"/>
    <x v="2"/>
    <s v="2.3. 2. CONTRATACION DE SERVICIOS"/>
    <x v="51"/>
    <n v="300"/>
    <n v="-300"/>
    <m/>
    <m/>
    <n v="-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1"/>
    <x v="2"/>
    <s v="2.3. 2. CONTRATACION DE SERVICIOS"/>
    <x v="51"/>
    <n v="300"/>
    <n v="-300"/>
    <m/>
    <m/>
    <n v="-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4500"/>
    <n v="0"/>
    <n v="0"/>
    <n v="0"/>
    <n v="0"/>
    <n v="0"/>
    <n v="0"/>
    <n v="0"/>
    <n v="0"/>
    <n v="0"/>
    <n v="0"/>
    <n v="0"/>
    <n v="4500"/>
    <n v="0"/>
    <n v="0"/>
    <n v="0"/>
    <n v="0"/>
    <n v="0"/>
    <n v="0"/>
    <n v="0"/>
    <n v="0"/>
    <n v="0"/>
    <n v="0"/>
    <n v="0"/>
    <n v="4500"/>
    <n v="0"/>
    <n v="0"/>
    <n v="0"/>
    <n v="0"/>
    <n v="0"/>
    <n v="0"/>
    <n v="0"/>
    <n v="0"/>
    <n v="0"/>
    <n v="0"/>
    <n v="0"/>
    <n v="4500"/>
    <n v="0"/>
    <n v="0"/>
    <n v="0"/>
    <n v="0"/>
    <n v="0"/>
    <x v="1"/>
    <x v="2"/>
    <s v="2.3. 2. CONTRATACION DE SERVICIOS"/>
    <x v="51"/>
    <n v="4500"/>
    <n v="-4500"/>
    <m/>
    <m/>
    <n v="-45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1"/>
    <s v="0031376. FORTALECIMIENTO DE PROMOCION DE LA SALUD"/>
    <s v="00086 - PERSONA"/>
    <n v="300"/>
    <n v="30"/>
    <n v="0"/>
    <n v="0"/>
    <x v="1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x v="1"/>
    <x v="2"/>
    <s v="2.3. 2. CONTRATACION DE SERVICIOS"/>
    <x v="51"/>
    <n v="300"/>
    <n v="-300"/>
    <m/>
    <m/>
    <n v="-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300"/>
    <n v="0"/>
    <n v="0"/>
    <n v="0"/>
    <n v="0"/>
    <n v="0"/>
    <n v="0"/>
    <n v="0"/>
    <n v="0"/>
    <n v="0"/>
    <n v="0"/>
    <n v="0"/>
    <n v="3300"/>
    <n v="0"/>
    <n v="0"/>
    <n v="0"/>
    <n v="0"/>
    <n v="0"/>
    <n v="0"/>
    <n v="0"/>
    <n v="0"/>
    <n v="0"/>
    <n v="0"/>
    <n v="0"/>
    <n v="3300"/>
    <n v="0"/>
    <n v="0"/>
    <n v="0"/>
    <n v="0"/>
    <n v="0"/>
    <n v="0"/>
    <n v="0"/>
    <n v="0"/>
    <n v="0"/>
    <n v="0"/>
    <n v="0"/>
    <n v="3300"/>
    <n v="0"/>
    <n v="0"/>
    <n v="0"/>
    <n v="0"/>
    <n v="0"/>
    <x v="1"/>
    <x v="2"/>
    <s v="2.3. 2. CONTRATACION DE SERVICIOS"/>
    <x v="51"/>
    <n v="3300"/>
    <n v="-3300"/>
    <m/>
    <m/>
    <n v="-33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1"/>
    <x v="2"/>
    <s v="2.3. 2. CONTRATACION DE SERVICIOS"/>
    <x v="51"/>
    <n v="600"/>
    <n v="-600"/>
    <m/>
    <m/>
    <n v="-6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7 . SUB CUENTA - RECURSOS DIRECTAMENTE RECAUDADOS"/>
    <n v="0"/>
    <n v="0"/>
    <n v="0"/>
    <n v="0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n v="0"/>
    <n v="0"/>
    <n v="0"/>
    <n v="0"/>
    <n v="0"/>
    <n v="0"/>
    <n v="3000"/>
    <n v="0"/>
    <n v="0"/>
    <n v="0"/>
    <n v="0"/>
    <n v="0"/>
    <x v="1"/>
    <x v="2"/>
    <s v="2.3. 2. CONTRATACION DE SERVICIOS"/>
    <x v="51"/>
    <n v="3000"/>
    <n v="-3000"/>
    <m/>
    <m/>
    <n v="-3000"/>
    <n v="0"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0"/>
    <s v="3.PRODUCTO"/>
    <x v="0"/>
    <s v="5.ACTIVIDAD"/>
    <x v="0"/>
    <s v="20. SALUD"/>
    <s v="006. GESTION"/>
    <s v="0008. ASESORAMIENTO Y APOYO"/>
    <s v="00001"/>
    <s v="0000009. ACCIONES ADMINISTRATIVAS"/>
    <s v="00001 - ACCION"/>
    <n v="100"/>
    <n v="50"/>
    <n v="0"/>
    <n v="0"/>
    <x v="0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7 . SUB CUENTA - RECURSOS DIRECTAMENTE RECAUDADOS"/>
    <n v="0"/>
    <n v="0"/>
    <n v="0"/>
    <n v="0"/>
    <n v="0"/>
    <n v="0"/>
    <n v="3000"/>
    <n v="-3000"/>
    <n v="0"/>
    <n v="0"/>
    <n v="0"/>
    <n v="1500"/>
    <n v="1500"/>
    <n v="1500"/>
    <n v="0"/>
    <n v="0"/>
    <n v="0"/>
    <n v="0"/>
    <n v="0"/>
    <n v="0"/>
    <n v="0"/>
    <n v="0"/>
    <n v="0"/>
    <n v="1500"/>
    <n v="1500"/>
    <n v="1500"/>
    <n v="0"/>
    <n v="0"/>
    <n v="0"/>
    <n v="0"/>
    <n v="0"/>
    <n v="0"/>
    <n v="0"/>
    <n v="0"/>
    <n v="0"/>
    <n v="0"/>
    <n v="3000"/>
    <n v="1500"/>
    <n v="0"/>
    <n v="0"/>
    <n v="0"/>
    <n v="0"/>
    <n v="0"/>
    <n v="0"/>
    <n v="0"/>
    <n v="0"/>
    <n v="0"/>
    <n v="0"/>
    <n v="3000"/>
    <n v="1500"/>
    <n v="0"/>
    <n v="0"/>
    <n v="0"/>
    <x v="1"/>
    <x v="2"/>
    <s v="2.3. 2. CONTRATACION DE SERVICIOS"/>
    <x v="53"/>
    <n v="4500"/>
    <n v="-4500"/>
    <m/>
    <m/>
    <n v="-4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0"/>
    <n v="0"/>
    <x v="15"/>
    <s v="13. LA LIBERTAD"/>
    <s v="01. TRUJILLO"/>
    <s v="01. TRUJILLO"/>
    <s v="2. RECURSOS DIRECTAMENTE RECAUDADOS"/>
    <s v="09. RECURSOS DIRECTAMENTE RECAUDADO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7 . SUB CUENTA - RECURSOS DIRECTAMENTE RECAUDADOS"/>
    <n v="0"/>
    <n v="0"/>
    <n v="0"/>
    <n v="0"/>
    <n v="0"/>
    <n v="5500"/>
    <n v="11000"/>
    <n v="0"/>
    <n v="0"/>
    <n v="0"/>
    <n v="0"/>
    <n v="0"/>
    <n v="0"/>
    <n v="0"/>
    <n v="0"/>
    <n v="0"/>
    <n v="0"/>
    <n v="0"/>
    <n v="0"/>
    <n v="16500"/>
    <n v="0"/>
    <n v="0"/>
    <n v="0"/>
    <n v="0"/>
    <n v="0"/>
    <n v="0"/>
    <n v="0"/>
    <n v="0"/>
    <n v="0"/>
    <n v="0"/>
    <n v="0"/>
    <n v="11440"/>
    <n v="5060"/>
    <n v="0"/>
    <n v="0"/>
    <n v="0"/>
    <n v="0"/>
    <n v="0"/>
    <n v="0"/>
    <n v="0"/>
    <n v="0"/>
    <n v="0"/>
    <n v="0"/>
    <n v="11440"/>
    <n v="5060"/>
    <n v="0"/>
    <n v="0"/>
    <n v="0"/>
    <n v="0"/>
    <n v="0"/>
    <n v="0"/>
    <n v="0"/>
    <n v="0"/>
    <x v="1"/>
    <x v="2"/>
    <s v="2.3. 2. CONTRATACION DE SERVICIOS"/>
    <x v="53"/>
    <n v="16500"/>
    <n v="-16500"/>
    <m/>
    <m/>
    <n v="-16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7 . SUB CUENTA - RECURSOS DIRECTAMENTE RECAUDADOS"/>
    <n v="0"/>
    <n v="0"/>
    <n v="0"/>
    <n v="0"/>
    <n v="0"/>
    <n v="0"/>
    <n v="0"/>
    <n v="0"/>
    <n v="0"/>
    <n v="0"/>
    <n v="0"/>
    <n v="0"/>
    <n v="19488.29"/>
    <n v="15952.46"/>
    <n v="0"/>
    <n v="0"/>
    <n v="0"/>
    <n v="0"/>
    <n v="0"/>
    <n v="0"/>
    <n v="0"/>
    <n v="0"/>
    <n v="0"/>
    <n v="0"/>
    <n v="0"/>
    <n v="35440.75"/>
    <n v="0"/>
    <n v="0"/>
    <n v="0"/>
    <n v="0"/>
    <n v="0"/>
    <n v="0"/>
    <n v="0"/>
    <n v="0"/>
    <n v="0"/>
    <n v="0"/>
    <n v="0"/>
    <n v="25120.26"/>
    <n v="10320.49"/>
    <n v="0"/>
    <n v="0"/>
    <n v="0"/>
    <n v="0"/>
    <n v="0"/>
    <n v="0"/>
    <n v="0"/>
    <n v="0"/>
    <n v="0"/>
    <n v="0"/>
    <n v="25120.26"/>
    <n v="10320.49"/>
    <n v="0"/>
    <n v="0"/>
    <x v="1"/>
    <x v="4"/>
    <s v="2.6. 3. ADQUISICION DE VEHICULOS, MAQUINARIAS Y OTROS"/>
    <x v="56"/>
    <n v="35440.75"/>
    <n v="-35440.75"/>
    <m/>
    <m/>
    <n v="-35440.7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3. EQUIPOS DE TELECOMUNICACIONES"/>
    <s v="7 . SUB CUENTA - RECURSOS DIRECTAMENTE RECAUDADOS"/>
    <n v="0"/>
    <n v="0"/>
    <n v="0"/>
    <n v="0"/>
    <n v="0"/>
    <n v="0"/>
    <n v="0"/>
    <n v="0"/>
    <n v="0"/>
    <n v="0"/>
    <n v="0"/>
    <n v="0"/>
    <n v="0"/>
    <n v="765"/>
    <n v="0"/>
    <n v="0"/>
    <n v="0"/>
    <n v="0"/>
    <n v="0"/>
    <n v="0"/>
    <n v="0"/>
    <n v="0"/>
    <n v="0"/>
    <n v="0"/>
    <n v="0"/>
    <n v="765"/>
    <n v="0"/>
    <n v="0"/>
    <n v="0"/>
    <n v="0"/>
    <n v="0"/>
    <n v="0"/>
    <n v="0"/>
    <n v="0"/>
    <n v="0"/>
    <n v="0"/>
    <n v="0"/>
    <n v="765"/>
    <n v="0"/>
    <n v="0"/>
    <n v="0"/>
    <n v="0"/>
    <n v="0"/>
    <n v="0"/>
    <n v="0"/>
    <n v="0"/>
    <n v="0"/>
    <n v="0"/>
    <n v="0"/>
    <n v="765"/>
    <n v="0"/>
    <n v="0"/>
    <n v="0"/>
    <x v="1"/>
    <x v="4"/>
    <s v="2.6. 3. ADQUISICION DE VEHICULOS, MAQUINARIAS Y OTROS"/>
    <x v="57"/>
    <n v="765"/>
    <n v="-765"/>
    <m/>
    <m/>
    <n v="-76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7 . SUB CUENTA - RECURSOS DIRECTAMENTE RECAUDADOS"/>
    <n v="0"/>
    <n v="0"/>
    <n v="0"/>
    <n v="0"/>
    <n v="0"/>
    <n v="0"/>
    <n v="0"/>
    <n v="0"/>
    <n v="0"/>
    <n v="0"/>
    <n v="0"/>
    <n v="0"/>
    <n v="4396"/>
    <n v="0"/>
    <n v="0"/>
    <n v="0"/>
    <n v="0"/>
    <n v="0"/>
    <n v="0"/>
    <n v="0"/>
    <n v="0"/>
    <n v="0"/>
    <n v="0"/>
    <n v="0"/>
    <n v="4396"/>
    <n v="0"/>
    <n v="0"/>
    <n v="0"/>
    <n v="0"/>
    <n v="0"/>
    <n v="0"/>
    <n v="0"/>
    <n v="0"/>
    <n v="0"/>
    <n v="0"/>
    <n v="0"/>
    <n v="4396"/>
    <n v="0"/>
    <n v="0"/>
    <n v="0"/>
    <n v="0"/>
    <n v="0"/>
    <n v="0"/>
    <n v="0"/>
    <n v="0"/>
    <n v="0"/>
    <n v="0"/>
    <n v="0"/>
    <n v="4396"/>
    <n v="0"/>
    <n v="0"/>
    <n v="0"/>
    <n v="0"/>
    <x v="1"/>
    <x v="4"/>
    <s v="2.6. 3. ADQUISICION DE VEHICULOS, MAQUINARIAS Y OTROS"/>
    <x v="71"/>
    <n v="4396"/>
    <n v="-4396"/>
    <m/>
    <m/>
    <n v="-439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7 . SUB CUENTA - RECURSOS DIRECTAMENTE RECAUDADOS"/>
    <n v="0"/>
    <n v="0"/>
    <n v="0"/>
    <n v="0"/>
    <n v="0"/>
    <n v="0"/>
    <n v="0"/>
    <n v="0"/>
    <n v="0"/>
    <n v="0"/>
    <n v="0"/>
    <n v="0"/>
    <n v="0"/>
    <n v="3242.64"/>
    <n v="0"/>
    <n v="0"/>
    <n v="0"/>
    <n v="0"/>
    <n v="0"/>
    <n v="0"/>
    <n v="0"/>
    <n v="0"/>
    <n v="0"/>
    <n v="0"/>
    <n v="0"/>
    <n v="3242.64"/>
    <n v="0"/>
    <n v="0"/>
    <n v="0"/>
    <n v="0"/>
    <n v="0"/>
    <n v="0"/>
    <n v="0"/>
    <n v="0"/>
    <n v="0"/>
    <n v="0"/>
    <n v="0"/>
    <n v="0"/>
    <n v="3242.64"/>
    <n v="0"/>
    <n v="0"/>
    <n v="0"/>
    <n v="0"/>
    <n v="0"/>
    <n v="0"/>
    <n v="0"/>
    <n v="0"/>
    <n v="0"/>
    <n v="0"/>
    <n v="0"/>
    <n v="3242.64"/>
    <n v="0"/>
    <n v="0"/>
    <x v="1"/>
    <x v="4"/>
    <s v="2.6. 3. ADQUISICION DE VEHICULOS, MAQUINARIAS Y OTROS"/>
    <x v="72"/>
    <n v="3242.64"/>
    <n v="-3242.64"/>
    <m/>
    <m/>
    <n v="-3242.6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2. RECURSOS DIRECTAMENTE RECAUDADOS"/>
    <s v="09. RECURSOS DIRECTAMENTE RECAUDADO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99. MAQUINARIAS, EQUIPOS Y MOBILIARIOS DE OTRAS INSTALACIONES"/>
    <s v="7 . SUB CUENTA - RECURSOS DIRECTAMENTE RECAUDADOS"/>
    <n v="0"/>
    <n v="0"/>
    <n v="0"/>
    <n v="0"/>
    <n v="0"/>
    <n v="0"/>
    <n v="0"/>
    <n v="0"/>
    <n v="0"/>
    <n v="0"/>
    <n v="0"/>
    <n v="0"/>
    <n v="0"/>
    <n v="690"/>
    <n v="0"/>
    <n v="0"/>
    <n v="0"/>
    <n v="0"/>
    <n v="0"/>
    <n v="0"/>
    <n v="0"/>
    <n v="0"/>
    <n v="0"/>
    <n v="0"/>
    <n v="0"/>
    <n v="0"/>
    <n v="690"/>
    <n v="0"/>
    <n v="0"/>
    <n v="0"/>
    <n v="0"/>
    <n v="0"/>
    <n v="0"/>
    <n v="0"/>
    <n v="0"/>
    <n v="0"/>
    <n v="0"/>
    <n v="0"/>
    <n v="690"/>
    <n v="0"/>
    <n v="0"/>
    <n v="0"/>
    <n v="0"/>
    <n v="0"/>
    <n v="0"/>
    <n v="0"/>
    <n v="0"/>
    <n v="0"/>
    <n v="0"/>
    <n v="0"/>
    <n v="690"/>
    <n v="0"/>
    <n v="0"/>
    <x v="1"/>
    <x v="4"/>
    <s v="2.6. 3. ADQUISICION DE VEHICULOS, MAQUINARIAS Y OTROS"/>
    <x v="74"/>
    <n v="690"/>
    <n v="-690"/>
    <m/>
    <m/>
    <n v="-69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1. REPUESTOS Y ACCESORIOS"/>
    <s v="0 . NORMAL"/>
    <n v="0"/>
    <n v="300"/>
    <n v="300"/>
    <n v="300"/>
    <n v="3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0"/>
    <n v="0"/>
    <n v="300"/>
    <m/>
    <m/>
    <n v="3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0"/>
    <n v="46300"/>
    <n v="46300"/>
    <n v="45255.1"/>
    <n v="45255.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1"/>
    <n v="0"/>
    <n v="46300"/>
    <m/>
    <m/>
    <n v="463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0 . NORMAL"/>
    <n v="0"/>
    <n v="15755"/>
    <n v="15755"/>
    <n v="13259"/>
    <n v="132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1"/>
    <n v="0"/>
    <n v="15755"/>
    <m/>
    <m/>
    <n v="1575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243500"/>
    <n v="243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243500"/>
    <m/>
    <m/>
    <n v="243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44160"/>
    <n v="44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44160"/>
    <m/>
    <m/>
    <n v="4416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9600"/>
    <n v="9600"/>
    <n v="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9600"/>
    <m/>
    <m/>
    <n v="96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34650"/>
    <n v="34650"/>
    <n v="34650"/>
    <n v="346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34650"/>
    <m/>
    <m/>
    <n v="346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40926"/>
    <n v="40926"/>
    <n v="39800"/>
    <n v="9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40926"/>
    <m/>
    <m/>
    <n v="4092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0 . NORMAL"/>
    <n v="0"/>
    <n v="2800"/>
    <n v="2800"/>
    <n v="2626.68"/>
    <n v="262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2800"/>
    <m/>
    <m/>
    <n v="28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0 . NORMAL"/>
    <n v="0"/>
    <n v="71484"/>
    <n v="71484"/>
    <n v="61435.21"/>
    <n v="61435.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3"/>
    <n v="0"/>
    <n v="71484"/>
    <m/>
    <m/>
    <n v="7148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0"/>
    <n v="1215"/>
    <n v="12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2"/>
    <n v="0"/>
    <n v="1215"/>
    <m/>
    <m/>
    <n v="121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0"/>
    <n v="9600"/>
    <n v="9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2"/>
    <n v="0"/>
    <n v="9600"/>
    <m/>
    <m/>
    <n v="96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0"/>
    <n v="154561"/>
    <n v="154561"/>
    <n v="99917.5"/>
    <n v="78127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2"/>
    <n v="0"/>
    <n v="154561"/>
    <m/>
    <m/>
    <n v="15456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0"/>
    <n v="977303"/>
    <n v="977303"/>
    <n v="934796"/>
    <n v="8148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2"/>
    <n v="0"/>
    <n v="977303"/>
    <m/>
    <m/>
    <n v="97730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0 . NORMAL"/>
    <n v="0"/>
    <n v="161010"/>
    <n v="161010"/>
    <n v="161010"/>
    <n v="170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62"/>
    <n v="0"/>
    <n v="161010"/>
    <m/>
    <m/>
    <n v="16101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71"/>
    <n v="71"/>
    <x v="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50000"/>
    <n v="50000"/>
    <n v="50000"/>
    <n v="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50000"/>
    <m/>
    <m/>
    <n v="50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58956"/>
    <n v="158956"/>
    <n v="118128"/>
    <n v="11812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58956"/>
    <m/>
    <m/>
    <n v="15895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7812"/>
    <n v="7812"/>
    <n v="7554.6"/>
    <n v="6985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7812"/>
    <m/>
    <m/>
    <n v="781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139398"/>
    <n v="1139398"/>
    <n v="1130271.55"/>
    <n v="805073.8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139398"/>
    <m/>
    <m/>
    <n v="113939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98395"/>
    <n v="98395"/>
    <n v="98394.2"/>
    <n v="98394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98395"/>
    <m/>
    <m/>
    <n v="9839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5"/>
    <n v="45"/>
    <n v="38"/>
    <n v="38"/>
    <x v="3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06487"/>
    <n v="106487"/>
    <n v="50024"/>
    <n v="500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06487"/>
    <m/>
    <m/>
    <n v="10648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146349"/>
    <n v="1146349"/>
    <n v="1088365.18"/>
    <n v="916600.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146349"/>
    <m/>
    <m/>
    <n v="114634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0216"/>
    <n v="10216"/>
    <n v="9500"/>
    <n v="9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0216"/>
    <m/>
    <m/>
    <n v="1021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0 . NORMAL"/>
    <n v="0"/>
    <n v="167642"/>
    <n v="167642"/>
    <n v="162041.25"/>
    <n v="162041.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7"/>
    <n v="0"/>
    <n v="167642"/>
    <m/>
    <m/>
    <n v="16764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25"/>
    <s v="20. SALUD"/>
    <s v="009. CIENCIA Y TECNOLOGIA"/>
    <s v="0016. INVESTIGACION APLICADA"/>
    <s v="00001"/>
    <s v="0000591. DESARROLLO DE INVESTIGACIONES"/>
    <s v="00066 - INVESTIGACION"/>
    <n v="6"/>
    <n v="3"/>
    <n v="0"/>
    <n v="0"/>
    <x v="2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68000"/>
    <n v="68000"/>
    <n v="23224"/>
    <n v="2322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68000"/>
    <m/>
    <m/>
    <n v="68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145107"/>
    <n v="145107"/>
    <n v="106650.5"/>
    <n v="106650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145107"/>
    <m/>
    <m/>
    <n v="14510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256788"/>
    <n v="256788"/>
    <n v="171340.9"/>
    <n v="171340.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256788"/>
    <m/>
    <m/>
    <n v="25678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36898"/>
    <n v="36898"/>
    <n v="10570"/>
    <n v="105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36898"/>
    <m/>
    <m/>
    <n v="3689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25284"/>
    <n v="25284"/>
    <n v="502.5"/>
    <n v="502.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25284"/>
    <m/>
    <m/>
    <n v="2528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2"/>
    <s v="0000971. INTERVENCIONES QUIRURGICAS"/>
    <s v="00065 - INTERVENCION"/>
    <n v="1"/>
    <n v="0"/>
    <n v="0"/>
    <n v="0"/>
    <x v="3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0 . NORMAL"/>
    <n v="0"/>
    <n v="38777"/>
    <n v="3877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0"/>
    <n v="0"/>
    <n v="38777"/>
    <m/>
    <m/>
    <n v="3877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5. ALQUILERES DE MUEBLES E INMUEBLES"/>
    <s v=" 1. ALQUILERES DE MUEBLES E INMUEBLES"/>
    <s v=" 1. DE EDIFICIOS Y ESTRUCTURAS"/>
    <s v="0 . NORMAL"/>
    <n v="0"/>
    <n v="68400"/>
    <n v="68400"/>
    <n v="68400"/>
    <n v="684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75"/>
    <n v="0"/>
    <n v="68400"/>
    <m/>
    <m/>
    <n v="684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5. ALQUILERES DE MUEBLES E INMUEBLES"/>
    <s v=" 1. ALQUILERES DE MUEBLES E INMUEBLES"/>
    <s v=" 1. DE EDIFICIOS Y ESTRUCTURAS"/>
    <s v="0 . NORMAL"/>
    <n v="0"/>
    <n v="34800"/>
    <n v="34800"/>
    <n v="34800"/>
    <n v="34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75"/>
    <n v="0"/>
    <n v="34800"/>
    <m/>
    <m/>
    <n v="348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0"/>
    <s v="20. SALUD"/>
    <s v="044. SALUD INDIVIDUAL"/>
    <s v="0097. ATENCION MEDICA ESPECIALIZADA"/>
    <s v="00002"/>
    <s v="0031376. FORTALECIMIENTO DE PROMOCION DE LA SALUD"/>
    <s v="00086 - PERSONA"/>
    <n v="1"/>
    <n v="0"/>
    <n v="0"/>
    <n v="0"/>
    <x v="36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6. SERVICIOS ADMINISTRATIVOS, FINANCIEROS Y DE SEGUROS"/>
    <s v=" 2. SERVICIOS FINANCIEROS"/>
    <s v=" 1. CARGOS BANCARIOS"/>
    <s v="0 . NORMAL"/>
    <n v="0"/>
    <n v="878"/>
    <n v="87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76"/>
    <n v="0"/>
    <n v="878"/>
    <m/>
    <m/>
    <n v="87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6. SERVICIOS ADMINISTRATIVOS, FINANCIEROS Y DE SEGUROS"/>
    <s v=" 4. SERVICIOS DE SALUD"/>
    <s v=" 1. GASTOS POR PRESTACIONES DE SALUD"/>
    <s v="0 . NORMAL"/>
    <n v="0"/>
    <n v="367776"/>
    <n v="367776"/>
    <n v="362673.45"/>
    <n v="362673.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70"/>
    <n v="0"/>
    <n v="367776"/>
    <m/>
    <m/>
    <n v="36777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2. TRANSPORTE Y TRASLADO DE CARGA, BIENES Y MATERIALES"/>
    <s v="0 . NORMAL"/>
    <n v="0"/>
    <n v="82865"/>
    <n v="82865"/>
    <n v="80864.86"/>
    <n v="56864.8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5"/>
    <n v="0"/>
    <n v="82865"/>
    <m/>
    <m/>
    <n v="8286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0 . NORMAL"/>
    <n v="0"/>
    <n v="33200"/>
    <n v="33200"/>
    <n v="25522"/>
    <n v="25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7"/>
    <n v="0"/>
    <n v="33200"/>
    <m/>
    <m/>
    <n v="332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0 . NORMAL"/>
    <n v="0"/>
    <n v="22000"/>
    <n v="22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7"/>
    <n v="0"/>
    <n v="22000"/>
    <m/>
    <m/>
    <n v="22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0 . NORMAL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7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0"/>
    <n v="37200"/>
    <n v="37200"/>
    <n v="37194.910000000003"/>
    <n v="34034.91000000000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8"/>
    <n v="0"/>
    <n v="37200"/>
    <m/>
    <m/>
    <n v="372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2"/>
    <s v="0000971. INTERVENCIONES QUIRURGICAS"/>
    <s v="00065 - INTERVENCION"/>
    <n v="1"/>
    <n v="0"/>
    <n v="0"/>
    <n v="0"/>
    <x v="3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0 . NORMAL"/>
    <n v="0"/>
    <n v="420"/>
    <n v="420"/>
    <n v="420"/>
    <n v="4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8"/>
    <n v="0"/>
    <n v="420"/>
    <m/>
    <m/>
    <n v="42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98339"/>
    <n v="98339"/>
    <n v="82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98339"/>
    <m/>
    <m/>
    <n v="9833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3939"/>
    <n v="3939"/>
    <x v="1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23375"/>
    <n v="23375"/>
    <n v="23375"/>
    <n v="2337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23375"/>
    <m/>
    <m/>
    <n v="2337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576882"/>
    <n v="576882"/>
    <n v="567800"/>
    <n v="565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576882"/>
    <m/>
    <m/>
    <n v="57688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5"/>
    <n v="45"/>
    <n v="38"/>
    <n v="38"/>
    <x v="3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36000"/>
    <n v="36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36000"/>
    <m/>
    <m/>
    <n v="36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368717"/>
    <n v="368717"/>
    <n v="83500"/>
    <n v="83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368717"/>
    <m/>
    <m/>
    <n v="36871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0 . NORMAL"/>
    <n v="0"/>
    <n v="120932"/>
    <n v="1209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53"/>
    <n v="0"/>
    <n v="120932"/>
    <m/>
    <m/>
    <n v="12093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1. PARA OFICINA"/>
    <s v=" 2. MOBILIARIO"/>
    <s v="0 . NORMAL"/>
    <n v="0"/>
    <n v="9220"/>
    <n v="92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5"/>
    <n v="0"/>
    <n v="9220"/>
    <m/>
    <m/>
    <n v="922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1. PARA OFICINA"/>
    <s v=" 2. MOBILIARIO"/>
    <s v="0 . NORMAL"/>
    <n v="0"/>
    <n v="15000"/>
    <n v="15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5"/>
    <n v="0"/>
    <n v="15000"/>
    <m/>
    <m/>
    <n v="15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9000"/>
    <n v="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6"/>
    <n v="0"/>
    <n v="9000"/>
    <m/>
    <m/>
    <n v="9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4994"/>
    <n v="499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6"/>
    <n v="0"/>
    <n v="4994"/>
    <m/>
    <m/>
    <n v="499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42686"/>
    <n v="42686"/>
    <n v="23171.74"/>
    <n v="15130.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6"/>
    <n v="0"/>
    <n v="42686"/>
    <m/>
    <m/>
    <n v="4268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22000"/>
    <n v="22000"/>
    <n v="10175.39"/>
    <n v="10175.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6"/>
    <n v="0"/>
    <n v="22000"/>
    <m/>
    <m/>
    <n v="22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0 . NORMAL"/>
    <n v="0"/>
    <n v="174000"/>
    <n v="174000"/>
    <n v="69720.41"/>
    <n v="69720.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6"/>
    <n v="0"/>
    <n v="174000"/>
    <m/>
    <m/>
    <n v="174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3. EQUIPOS DE TELECOMUNICACIONES"/>
    <s v="0 . NORMAL"/>
    <n v="0"/>
    <n v="7500"/>
    <n v="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7"/>
    <n v="0"/>
    <n v="7500"/>
    <m/>
    <m/>
    <n v="7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NORMAL"/>
    <n v="0"/>
    <n v="55160"/>
    <n v="551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55160"/>
    <m/>
    <m/>
    <n v="5516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NORMAL"/>
    <n v="0"/>
    <n v="11100"/>
    <n v="11100"/>
    <n v="10060"/>
    <n v="1006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11100"/>
    <m/>
    <m/>
    <n v="111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NORMAL"/>
    <n v="0"/>
    <n v="23740"/>
    <n v="23740"/>
    <n v="16950"/>
    <n v="16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23740"/>
    <m/>
    <m/>
    <n v="2374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NORMAL"/>
    <n v="0"/>
    <n v="3854"/>
    <n v="3854"/>
    <n v="3854"/>
    <n v="38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3854"/>
    <m/>
    <m/>
    <n v="385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5"/>
    <n v="45"/>
    <n v="38"/>
    <n v="38"/>
    <x v="3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0 . NORMAL"/>
    <n v="0"/>
    <n v="41750"/>
    <n v="41750"/>
    <n v="41750"/>
    <n v="417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41750"/>
    <m/>
    <m/>
    <n v="417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566"/>
    <n v="566"/>
    <x v="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772113"/>
    <n v="772113"/>
    <n v="757500"/>
    <n v="307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772113"/>
    <m/>
    <m/>
    <n v="77211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6000"/>
    <n v="3940"/>
    <n v="3939"/>
    <n v="3939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750584"/>
    <n v="750584"/>
    <n v="743670"/>
    <n v="5050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750584"/>
    <m/>
    <m/>
    <n v="75058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1200"/>
    <n v="12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1200"/>
    <m/>
    <m/>
    <n v="12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47000"/>
    <n v="26240"/>
    <n v="26237"/>
    <n v="26237"/>
    <x v="1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389585"/>
    <n v="389585"/>
    <n v="314850"/>
    <n v="2462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389585"/>
    <m/>
    <m/>
    <n v="38958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128000"/>
    <n v="128000"/>
    <n v="128000"/>
    <n v="128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128000"/>
    <m/>
    <m/>
    <n v="128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5"/>
    <n v="45"/>
    <n v="38"/>
    <n v="38"/>
    <x v="3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0 . NORMAL"/>
    <n v="0"/>
    <n v="579250"/>
    <n v="579250"/>
    <n v="450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7"/>
    <n v="0"/>
    <n v="579250"/>
    <m/>
    <m/>
    <n v="5792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3636"/>
    <n v="1441"/>
    <n v="1441"/>
    <n v="1441"/>
    <x v="1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0 . NORMAL"/>
    <n v="0"/>
    <n v="24500"/>
    <n v="24500"/>
    <n v="24500"/>
    <n v="245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1"/>
    <n v="0"/>
    <n v="24500"/>
    <m/>
    <m/>
    <n v="24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29143"/>
    <n v="29143"/>
    <x v="14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0 . NORMAL"/>
    <n v="0"/>
    <n v="49000"/>
    <n v="49000"/>
    <n v="49000"/>
    <n v="490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1"/>
    <n v="0"/>
    <n v="49000"/>
    <m/>
    <m/>
    <n v="49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30095"/>
    <n v="15125"/>
    <n v="15125"/>
    <n v="15125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0 . NORMAL"/>
    <n v="0"/>
    <n v="8201"/>
    <n v="8201"/>
    <n v="3613.16"/>
    <n v="3613.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2"/>
    <n v="0"/>
    <n v="8201"/>
    <m/>
    <m/>
    <n v="820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0 . NORMAL"/>
    <n v="0"/>
    <n v="16000"/>
    <n v="16000"/>
    <n v="3361.7"/>
    <n v="3361.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2"/>
    <n v="0"/>
    <n v="16000"/>
    <m/>
    <m/>
    <n v="16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0 . NORMAL"/>
    <n v="0"/>
    <n v="4000"/>
    <n v="4000"/>
    <n v="1683.47"/>
    <n v="1683.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2"/>
    <n v="0"/>
    <n v="4000"/>
    <m/>
    <m/>
    <n v="4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0 . NORMAL"/>
    <n v="0"/>
    <n v="35800"/>
    <n v="358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72"/>
    <n v="0"/>
    <n v="35800"/>
    <m/>
    <m/>
    <n v="358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1. REPUESTOS Y ACCESORIOS"/>
    <s v="18. SUBCUENTA - TRANSFERENCIAS FINANCIERAS"/>
    <n v="0"/>
    <n v="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n v="0"/>
    <n v="0"/>
    <n v="0"/>
    <n v="0"/>
    <n v="0"/>
    <n v="0"/>
    <n v="0"/>
    <n v="0"/>
    <n v="300"/>
    <n v="0"/>
    <n v="0"/>
    <n v="0"/>
    <x v="2"/>
    <x v="2"/>
    <s v="2.3. 1. COMPRA DE BIENES"/>
    <x v="60"/>
    <n v="300"/>
    <n v="-300"/>
    <m/>
    <m/>
    <n v="-3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18. SUBCUENTA - TRANSFERENCIAS FINANCIERAS"/>
    <n v="0"/>
    <n v="0"/>
    <n v="0"/>
    <n v="0"/>
    <n v="0"/>
    <n v="0"/>
    <n v="0"/>
    <n v="0"/>
    <n v="87.55"/>
    <n v="250.16"/>
    <n v="0"/>
    <n v="23601.15"/>
    <n v="8595.76"/>
    <n v="12720.48"/>
    <n v="0"/>
    <n v="0"/>
    <n v="0"/>
    <n v="0"/>
    <n v="0"/>
    <n v="0"/>
    <n v="0"/>
    <n v="337.71"/>
    <n v="0"/>
    <n v="4216.46"/>
    <n v="23610.76"/>
    <n v="13114.69"/>
    <n v="0"/>
    <n v="0"/>
    <n v="0"/>
    <n v="0"/>
    <n v="0"/>
    <n v="0"/>
    <n v="0"/>
    <n v="337.71"/>
    <n v="0"/>
    <n v="4216.46"/>
    <n v="23610.76"/>
    <n v="13114.69"/>
    <n v="0"/>
    <n v="0"/>
    <n v="0"/>
    <n v="0"/>
    <n v="0"/>
    <n v="0"/>
    <n v="0"/>
    <n v="337.71"/>
    <n v="0"/>
    <n v="4216.46"/>
    <n v="23610.76"/>
    <n v="13114.69"/>
    <n v="0"/>
    <n v="0"/>
    <n v="0"/>
    <x v="2"/>
    <x v="2"/>
    <s v="2.3. 1. COMPRA DE BIENES"/>
    <x v="21"/>
    <n v="41279.620000000003"/>
    <n v="-41279.620000000003"/>
    <m/>
    <m/>
    <n v="-41279.62000000000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1. DE OFICINA"/>
    <s v=" 2. PAPELERIA EN GENERAL, UTILES Y MATERIALES DE OFICINA"/>
    <s v="18. SUBCUENTA - TRANSFERENCIAS FINANCIERAS"/>
    <n v="0"/>
    <n v="0"/>
    <n v="0"/>
    <n v="0"/>
    <n v="0"/>
    <n v="0"/>
    <n v="0"/>
    <n v="0"/>
    <n v="0"/>
    <n v="13119"/>
    <n v="0"/>
    <n v="0"/>
    <n v="140"/>
    <n v="0"/>
    <n v="0"/>
    <n v="0"/>
    <n v="0"/>
    <n v="0"/>
    <n v="0"/>
    <n v="0"/>
    <n v="0"/>
    <n v="5243.92"/>
    <n v="7875.08"/>
    <n v="0"/>
    <n v="140"/>
    <n v="0"/>
    <n v="0"/>
    <n v="0"/>
    <n v="0"/>
    <n v="0"/>
    <n v="0"/>
    <n v="0"/>
    <n v="0"/>
    <n v="5243.92"/>
    <n v="7875.08"/>
    <n v="0"/>
    <n v="140"/>
    <n v="0"/>
    <n v="0"/>
    <n v="0"/>
    <n v="0"/>
    <n v="0"/>
    <n v="0"/>
    <n v="0"/>
    <n v="0"/>
    <n v="5243.92"/>
    <n v="7875.08"/>
    <n v="0"/>
    <n v="140"/>
    <n v="0"/>
    <n v="0"/>
    <n v="0"/>
    <n v="0"/>
    <x v="2"/>
    <x v="2"/>
    <s v="2.3. 1. COMPRA DE BIENES"/>
    <x v="21"/>
    <n v="13259"/>
    <n v="-13259"/>
    <m/>
    <m/>
    <n v="-1325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18. SUBCUENTA - TRANSFERENCIAS FINANCIERAS"/>
    <n v="0"/>
    <n v="0"/>
    <n v="0"/>
    <n v="0"/>
    <n v="0"/>
    <n v="0"/>
    <n v="0"/>
    <n v="0"/>
    <n v="0"/>
    <n v="0"/>
    <n v="0"/>
    <n v="34650"/>
    <n v="0"/>
    <n v="0"/>
    <n v="0"/>
    <n v="0"/>
    <n v="0"/>
    <n v="0"/>
    <n v="0"/>
    <n v="0"/>
    <n v="0"/>
    <n v="0"/>
    <n v="0"/>
    <n v="0"/>
    <n v="34650"/>
    <n v="0"/>
    <n v="0"/>
    <n v="0"/>
    <n v="0"/>
    <n v="0"/>
    <n v="0"/>
    <n v="0"/>
    <n v="0"/>
    <n v="0"/>
    <n v="0"/>
    <n v="0"/>
    <n v="34650"/>
    <n v="0"/>
    <n v="0"/>
    <n v="0"/>
    <n v="0"/>
    <n v="0"/>
    <n v="0"/>
    <n v="0"/>
    <n v="0"/>
    <n v="0"/>
    <n v="0"/>
    <n v="0"/>
    <n v="34650"/>
    <n v="0"/>
    <n v="0"/>
    <n v="0"/>
    <n v="0"/>
    <x v="2"/>
    <x v="2"/>
    <s v="2.3. 1. COMPRA DE BIENES"/>
    <x v="22"/>
    <n v="34650"/>
    <n v="-34650"/>
    <m/>
    <m/>
    <n v="-346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18. SUBCUENTA - TRANSFERENCIAS FINANCIERAS"/>
    <n v="0"/>
    <n v="0"/>
    <n v="0"/>
    <n v="0"/>
    <n v="0"/>
    <n v="0"/>
    <n v="0"/>
    <n v="0"/>
    <n v="0"/>
    <n v="0"/>
    <n v="0"/>
    <n v="4700"/>
    <n v="0"/>
    <n v="0"/>
    <n v="0"/>
    <n v="0"/>
    <n v="0"/>
    <n v="0"/>
    <n v="0"/>
    <n v="0"/>
    <n v="0"/>
    <n v="0"/>
    <n v="0"/>
    <n v="0"/>
    <n v="4700"/>
    <n v="0"/>
    <n v="0"/>
    <n v="0"/>
    <n v="0"/>
    <n v="0"/>
    <n v="0"/>
    <n v="0"/>
    <n v="0"/>
    <n v="0"/>
    <n v="0"/>
    <n v="0"/>
    <n v="4700"/>
    <n v="0"/>
    <n v="0"/>
    <n v="0"/>
    <n v="0"/>
    <n v="0"/>
    <n v="0"/>
    <n v="0"/>
    <n v="0"/>
    <n v="0"/>
    <n v="0"/>
    <n v="0"/>
    <n v="4700"/>
    <n v="0"/>
    <n v="0"/>
    <n v="0"/>
    <n v="0"/>
    <x v="2"/>
    <x v="2"/>
    <s v="2.3. 1. COMPRA DE BIENES"/>
    <x v="22"/>
    <n v="4700"/>
    <n v="-4700"/>
    <m/>
    <m/>
    <n v="-47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3. ASEO, LIMPIEZA Y COCINA"/>
    <s v=" 1. ASEO, LIMPIEZA Y TOCADOR"/>
    <s v="18. SUBCUENTA - TRANSFERENCIAS FINANCIERAS"/>
    <n v="0"/>
    <n v="0"/>
    <n v="0"/>
    <n v="0"/>
    <n v="0"/>
    <n v="0"/>
    <n v="0"/>
    <n v="0"/>
    <n v="0"/>
    <n v="0"/>
    <n v="0"/>
    <n v="0"/>
    <n v="0"/>
    <n v="0"/>
    <n v="2626.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1. COMPRA DE BIENES"/>
    <x v="22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5. MATERIALES Y  UTILES"/>
    <s v=" 4. ELECTRICIDAD, ILUMINACION Y ELECTRONICA"/>
    <s v=" 1. ELECTRICIDAD, ILUMINACION Y ELECTRONICA"/>
    <s v="18. SUBCUENTA - TRANSFERENCIAS FINANCIERAS"/>
    <n v="0"/>
    <n v="0"/>
    <n v="0"/>
    <n v="0"/>
    <n v="0"/>
    <n v="0"/>
    <n v="0"/>
    <n v="2396.4"/>
    <n v="0"/>
    <n v="3387.72"/>
    <n v="1111.0899999999999"/>
    <n v="54540"/>
    <n v="0"/>
    <n v="0"/>
    <n v="0"/>
    <n v="0"/>
    <n v="0"/>
    <n v="0"/>
    <n v="0"/>
    <n v="0"/>
    <n v="2396.4"/>
    <n v="2478"/>
    <n v="909.72"/>
    <n v="1111.0899999999999"/>
    <n v="48780"/>
    <n v="0"/>
    <n v="0"/>
    <n v="0"/>
    <n v="0"/>
    <n v="0"/>
    <n v="0"/>
    <n v="0"/>
    <n v="2396.4"/>
    <n v="2478"/>
    <n v="909.72"/>
    <n v="1111.0899999999999"/>
    <n v="20780"/>
    <n v="28000"/>
    <n v="0"/>
    <n v="0"/>
    <n v="0"/>
    <n v="0"/>
    <n v="0"/>
    <n v="0"/>
    <n v="2396.4"/>
    <n v="2478"/>
    <n v="909.72"/>
    <n v="1111.0899999999999"/>
    <n v="20780"/>
    <n v="28000"/>
    <n v="0"/>
    <n v="0"/>
    <n v="0"/>
    <x v="2"/>
    <x v="2"/>
    <s v="2.3. 1. COMPRA DE BIENES"/>
    <x v="23"/>
    <n v="55675.21"/>
    <n v="-55675.21"/>
    <m/>
    <m/>
    <n v="-55675.2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18. SUBCUENTA - TRANSFERENCIAS FINANCIERAS"/>
    <n v="0"/>
    <n v="0"/>
    <n v="0"/>
    <n v="0"/>
    <n v="0"/>
    <n v="0"/>
    <n v="6400"/>
    <n v="0"/>
    <n v="11600"/>
    <n v="12500"/>
    <n v="6360"/>
    <n v="41267.5"/>
    <n v="0"/>
    <n v="0"/>
    <n v="0"/>
    <n v="0"/>
    <n v="0"/>
    <n v="0"/>
    <n v="0"/>
    <n v="6400"/>
    <n v="0"/>
    <n v="11600"/>
    <n v="12500"/>
    <n v="28977.5"/>
    <n v="18650"/>
    <n v="0"/>
    <n v="0"/>
    <n v="0"/>
    <n v="0"/>
    <n v="0"/>
    <n v="0"/>
    <n v="6400"/>
    <n v="0"/>
    <n v="11600"/>
    <n v="12500"/>
    <n v="24477.5"/>
    <n v="23150"/>
    <n v="0"/>
    <n v="0"/>
    <n v="0"/>
    <n v="0"/>
    <n v="0"/>
    <n v="0"/>
    <n v="6400"/>
    <n v="0"/>
    <n v="11600"/>
    <n v="12500"/>
    <n v="24477.5"/>
    <n v="23150"/>
    <n v="0"/>
    <n v="0"/>
    <n v="0"/>
    <n v="0"/>
    <x v="2"/>
    <x v="2"/>
    <s v="2.3. 1. COMPRA DE BIENES"/>
    <x v="62"/>
    <n v="78127.5"/>
    <n v="-78127.5"/>
    <m/>
    <m/>
    <n v="-78127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18. SUBCUENTA - TRANSFERENCIAS FINANCIERAS"/>
    <n v="0"/>
    <n v="0"/>
    <n v="0"/>
    <n v="0"/>
    <n v="0"/>
    <n v="0"/>
    <n v="0"/>
    <n v="0"/>
    <n v="0"/>
    <n v="575"/>
    <n v="237695.7"/>
    <n v="62030.5"/>
    <n v="68146"/>
    <n v="197500"/>
    <n v="127380"/>
    <n v="0"/>
    <n v="0"/>
    <n v="0"/>
    <n v="0"/>
    <n v="0"/>
    <n v="0"/>
    <n v="0"/>
    <n v="226270.7"/>
    <n v="34050.5"/>
    <n v="108126"/>
    <n v="197500"/>
    <n v="2300"/>
    <n v="0"/>
    <n v="0"/>
    <n v="0"/>
    <n v="0"/>
    <n v="0"/>
    <n v="0"/>
    <n v="0"/>
    <n v="192111"/>
    <n v="56262.2"/>
    <n v="87464"/>
    <n v="230110"/>
    <n v="0"/>
    <n v="0"/>
    <n v="0"/>
    <n v="0"/>
    <n v="0"/>
    <n v="0"/>
    <n v="0"/>
    <n v="0"/>
    <n v="192111"/>
    <n v="56262.2"/>
    <n v="87464"/>
    <n v="230110"/>
    <n v="0"/>
    <n v="0"/>
    <n v="0"/>
    <x v="2"/>
    <x v="2"/>
    <s v="2.3. 1. COMPRA DE BIENES"/>
    <x v="62"/>
    <n v="568247.19999999995"/>
    <n v="-568247.19999999995"/>
    <m/>
    <m/>
    <n v="-568247.1999999999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1. PRODUCTOS FARMACEUTICOS"/>
    <s v=" 2. MEDICAMENTOS"/>
    <s v="18. SUBCUENTA - TRANSFERENCIAS FINANCIERAS"/>
    <n v="0"/>
    <n v="0"/>
    <n v="0"/>
    <n v="0"/>
    <n v="0"/>
    <n v="0"/>
    <n v="0"/>
    <n v="0"/>
    <n v="0"/>
    <n v="0"/>
    <n v="0"/>
    <n v="0"/>
    <n v="17010"/>
    <n v="0"/>
    <n v="0"/>
    <n v="0"/>
    <n v="0"/>
    <n v="0"/>
    <n v="0"/>
    <n v="0"/>
    <n v="0"/>
    <n v="0"/>
    <n v="0"/>
    <n v="0"/>
    <n v="17010"/>
    <n v="0"/>
    <n v="0"/>
    <n v="0"/>
    <n v="0"/>
    <n v="0"/>
    <n v="0"/>
    <n v="0"/>
    <n v="0"/>
    <n v="0"/>
    <n v="0"/>
    <n v="0"/>
    <n v="0"/>
    <n v="17010"/>
    <n v="0"/>
    <n v="0"/>
    <n v="0"/>
    <n v="0"/>
    <n v="0"/>
    <n v="0"/>
    <n v="0"/>
    <n v="0"/>
    <n v="0"/>
    <n v="0"/>
    <n v="0"/>
    <n v="17010"/>
    <n v="0"/>
    <n v="0"/>
    <n v="0"/>
    <x v="2"/>
    <x v="2"/>
    <s v="2.3. 1. COMPRA DE BIENES"/>
    <x v="62"/>
    <n v="17010"/>
    <n v="-17010"/>
    <m/>
    <m/>
    <n v="-1701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4"/>
    <s v="5.ACTIVIDAD"/>
    <x v="5"/>
    <s v="20. SALUD"/>
    <s v="044. SALUD INDIVIDUAL"/>
    <s v="0097. ATENCION MEDICA ESPECIALIZADA"/>
    <s v="00001"/>
    <s v="0135996. BRINDAR TRATAMIENTO A PACIENTES CON DIAGNOSTICO DE ERRORES REFRACTIVOS"/>
    <s v="00394 - TECNICO"/>
    <n v="600"/>
    <n v="100"/>
    <n v="0"/>
    <n v="0"/>
    <x v="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0"/>
    <n v="0"/>
    <n v="0"/>
    <n v="974"/>
    <n v="419"/>
    <n v="838"/>
    <n v="0"/>
    <n v="0"/>
    <n v="0"/>
    <n v="0"/>
    <n v="0"/>
    <n v="0"/>
    <n v="0"/>
    <n v="0"/>
    <n v="0"/>
    <n v="0"/>
    <n v="974"/>
    <n v="419"/>
    <n v="0"/>
    <n v="0"/>
    <n v="0"/>
    <n v="0"/>
    <n v="0"/>
    <n v="0"/>
    <n v="0"/>
    <n v="0"/>
    <n v="0"/>
    <n v="0"/>
    <n v="974"/>
    <n v="419"/>
    <n v="0"/>
    <n v="0"/>
    <n v="0"/>
    <n v="0"/>
    <n v="0"/>
    <n v="0"/>
    <n v="0"/>
    <n v="0"/>
    <n v="0"/>
    <n v="0"/>
    <n v="974"/>
    <n v="419"/>
    <n v="0"/>
    <n v="0"/>
    <x v="2"/>
    <x v="2"/>
    <s v="2.3. 1. COMPRA DE BIENES"/>
    <x v="27"/>
    <n v="1393"/>
    <n v="-1393"/>
    <m/>
    <m/>
    <n v="-139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0"/>
    <n v="195"/>
    <n v="70688"/>
    <n v="22723"/>
    <n v="24522"/>
    <n v="0"/>
    <n v="0"/>
    <n v="0"/>
    <n v="0"/>
    <n v="0"/>
    <n v="0"/>
    <n v="0"/>
    <n v="0"/>
    <n v="0"/>
    <n v="195"/>
    <n v="93411"/>
    <n v="14922"/>
    <n v="0"/>
    <n v="0"/>
    <n v="0"/>
    <n v="0"/>
    <n v="0"/>
    <n v="0"/>
    <n v="0"/>
    <n v="0"/>
    <n v="0"/>
    <n v="195"/>
    <n v="53171"/>
    <n v="55162"/>
    <n v="0"/>
    <n v="0"/>
    <n v="0"/>
    <n v="0"/>
    <n v="0"/>
    <n v="0"/>
    <n v="0"/>
    <n v="0"/>
    <n v="0"/>
    <n v="195"/>
    <n v="53171"/>
    <n v="55162"/>
    <n v="0"/>
    <n v="0"/>
    <n v="0"/>
    <x v="2"/>
    <x v="2"/>
    <s v="2.3. 1. COMPRA DE BIENES"/>
    <x v="27"/>
    <n v="108528"/>
    <n v="-108528"/>
    <m/>
    <m/>
    <n v="-10852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1920.6"/>
    <n v="711"/>
    <n v="0"/>
    <n v="1422"/>
    <n v="0"/>
    <n v="1422"/>
    <n v="0"/>
    <n v="1706.4"/>
    <n v="-568.79999999999995"/>
    <n v="0"/>
    <n v="0"/>
    <n v="0"/>
    <n v="0"/>
    <n v="0"/>
    <n v="0"/>
    <n v="0"/>
    <n v="4053.6"/>
    <n v="0"/>
    <n v="0"/>
    <n v="711"/>
    <n v="853.2"/>
    <n v="0"/>
    <n v="0"/>
    <n v="0"/>
    <n v="0"/>
    <n v="0"/>
    <n v="0"/>
    <n v="0"/>
    <n v="4053.6"/>
    <n v="0"/>
    <n v="0"/>
    <n v="711"/>
    <n v="853.2"/>
    <n v="0"/>
    <n v="0"/>
    <n v="0"/>
    <n v="0"/>
    <n v="0"/>
    <n v="0"/>
    <n v="0"/>
    <n v="4053.6"/>
    <n v="0"/>
    <n v="0"/>
    <n v="711"/>
    <n v="853.2"/>
    <n v="0"/>
    <n v="0"/>
    <x v="2"/>
    <x v="2"/>
    <s v="2.3. 1. COMPRA DE BIENES"/>
    <x v="27"/>
    <n v="5617.8"/>
    <n v="-5617.8"/>
    <m/>
    <m/>
    <n v="-5617.8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294027.65000000002"/>
    <n v="16934.060000000001"/>
    <n v="57646.04"/>
    <n v="88160.38"/>
    <n v="324343.90000000002"/>
    <n v="13230.1"/>
    <n v="3381.72"/>
    <n v="0"/>
    <n v="3703.68"/>
    <n v="0"/>
    <n v="0"/>
    <n v="0"/>
    <n v="0"/>
    <n v="306625.21000000002"/>
    <n v="48463.8"/>
    <n v="14949.68"/>
    <n v="84483.7"/>
    <n v="330906.08"/>
    <n v="4312.5600000000004"/>
    <n v="4336.5"/>
    <n v="0"/>
    <n v="0"/>
    <n v="0"/>
    <n v="0"/>
    <n v="0"/>
    <n v="306625.21000000002"/>
    <n v="46063.8"/>
    <n v="14324.84"/>
    <n v="66495.539999999994"/>
    <n v="342127.58"/>
    <n v="14104.06"/>
    <n v="4336.5"/>
    <n v="0"/>
    <n v="0"/>
    <n v="0"/>
    <n v="0"/>
    <n v="0"/>
    <n v="306625.21000000002"/>
    <n v="46063.8"/>
    <n v="14324.84"/>
    <n v="66495.539999999994"/>
    <n v="342127.58"/>
    <n v="14104.06"/>
    <n v="4336.5"/>
    <n v="0"/>
    <n v="0"/>
    <n v="0"/>
    <x v="2"/>
    <x v="2"/>
    <s v="2.3. 1. COMPRA DE BIENES"/>
    <x v="27"/>
    <n v="794077.53"/>
    <n v="-794077.53"/>
    <m/>
    <m/>
    <n v="-794077.53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98394.2"/>
    <n v="0"/>
    <n v="0"/>
    <n v="0"/>
    <n v="0"/>
    <n v="0"/>
    <n v="0"/>
    <n v="0"/>
    <n v="0"/>
    <n v="0"/>
    <n v="0"/>
    <n v="0"/>
    <n v="98394.2"/>
    <n v="0"/>
    <n v="0"/>
    <n v="0"/>
    <n v="0"/>
    <n v="0"/>
    <n v="0"/>
    <n v="0"/>
    <n v="0"/>
    <n v="0"/>
    <n v="0"/>
    <n v="0"/>
    <n v="98394.2"/>
    <n v="0"/>
    <n v="0"/>
    <n v="0"/>
    <n v="0"/>
    <n v="0"/>
    <n v="0"/>
    <n v="0"/>
    <n v="0"/>
    <n v="0"/>
    <n v="0"/>
    <n v="0"/>
    <n v="98394.2"/>
    <n v="0"/>
    <n v="0"/>
    <n v="0"/>
    <n v="0"/>
    <n v="0"/>
    <n v="0"/>
    <n v="0"/>
    <n v="0"/>
    <n v="0"/>
    <x v="2"/>
    <x v="2"/>
    <s v="2.3. 1. COMPRA DE BIENES"/>
    <x v="27"/>
    <n v="98394.2"/>
    <n v="-98394.2"/>
    <m/>
    <m/>
    <n v="-98394.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0"/>
    <n v="45"/>
    <n v="0"/>
    <n v="0"/>
    <x v="3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0"/>
    <n v="39424"/>
    <n v="10600"/>
    <n v="0"/>
    <n v="0"/>
    <n v="0"/>
    <n v="0"/>
    <n v="0"/>
    <n v="0"/>
    <n v="0"/>
    <n v="0"/>
    <n v="0"/>
    <n v="0"/>
    <n v="1272"/>
    <n v="38152"/>
    <n v="0"/>
    <n v="10600"/>
    <n v="0"/>
    <n v="0"/>
    <n v="0"/>
    <n v="0"/>
    <n v="0"/>
    <n v="0"/>
    <n v="0"/>
    <n v="0"/>
    <n v="1272"/>
    <n v="38152"/>
    <n v="0"/>
    <n v="10600"/>
    <n v="0"/>
    <n v="0"/>
    <n v="0"/>
    <n v="0"/>
    <n v="0"/>
    <n v="0"/>
    <n v="0"/>
    <n v="0"/>
    <n v="1272"/>
    <n v="38152"/>
    <n v="0"/>
    <n v="10600"/>
    <n v="0"/>
    <n v="0"/>
    <n v="0"/>
    <x v="2"/>
    <x v="2"/>
    <s v="2.3. 1. COMPRA DE BIENES"/>
    <x v="27"/>
    <n v="50024"/>
    <n v="-50024"/>
    <m/>
    <m/>
    <n v="-5002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2"/>
    <s v="0000319. BRINDAR UNA ADECUADA DISPENSION DE MEDICAMENTOS Y PRODUCTOS FARMACEUTICOS"/>
    <s v="00134 - RECETA"/>
    <n v="1"/>
    <n v="0"/>
    <n v="0"/>
    <n v="0"/>
    <x v="3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4033.12"/>
    <n v="22471.599999999999"/>
    <n v="104139.78"/>
    <n v="332063.56"/>
    <n v="59078.5"/>
    <n v="187158.32"/>
    <n v="0"/>
    <n v="0"/>
    <n v="0"/>
    <n v="0"/>
    <n v="0"/>
    <n v="0"/>
    <n v="0"/>
    <n v="11404.8"/>
    <n v="51777.08"/>
    <n v="399333.4"/>
    <n v="59115.28"/>
    <n v="156"/>
    <n v="0"/>
    <n v="0"/>
    <n v="0"/>
    <n v="0"/>
    <n v="0"/>
    <n v="0"/>
    <n v="0"/>
    <n v="0"/>
    <n v="23481.88"/>
    <n v="341746.54"/>
    <n v="156258.14000000001"/>
    <n v="300"/>
    <n v="0"/>
    <n v="0"/>
    <n v="0"/>
    <n v="0"/>
    <n v="0"/>
    <n v="0"/>
    <n v="0"/>
    <n v="0"/>
    <n v="23481.88"/>
    <n v="341746.54"/>
    <n v="156258.14000000001"/>
    <n v="300"/>
    <n v="0"/>
    <n v="0"/>
    <x v="2"/>
    <x v="2"/>
    <s v="2.3. 1. COMPRA DE BIENES"/>
    <x v="27"/>
    <n v="521786.56000000006"/>
    <n v="-521786.56000000006"/>
    <m/>
    <m/>
    <n v="-521786.5600000000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0"/>
    <n v="0"/>
    <n v="9500"/>
    <n v="0"/>
    <n v="0"/>
    <n v="0"/>
    <n v="0"/>
    <n v="0"/>
    <n v="0"/>
    <n v="0"/>
    <n v="0"/>
    <n v="0"/>
    <n v="0"/>
    <n v="0"/>
    <n v="0"/>
    <n v="9500"/>
    <n v="0"/>
    <n v="0"/>
    <n v="0"/>
    <n v="0"/>
    <n v="0"/>
    <n v="0"/>
    <n v="0"/>
    <n v="0"/>
    <n v="0"/>
    <n v="0"/>
    <n v="0"/>
    <n v="0"/>
    <n v="9500"/>
    <n v="0"/>
    <n v="0"/>
    <n v="0"/>
    <n v="0"/>
    <n v="0"/>
    <n v="0"/>
    <n v="0"/>
    <n v="0"/>
    <n v="0"/>
    <n v="0"/>
    <n v="0"/>
    <n v="9500"/>
    <n v="0"/>
    <n v="0"/>
    <n v="0"/>
    <x v="2"/>
    <x v="2"/>
    <s v="2.3. 1. COMPRA DE BIENES"/>
    <x v="27"/>
    <n v="9500"/>
    <n v="-9500"/>
    <m/>
    <m/>
    <n v="-9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1. COMPRA DE BIENES"/>
    <s v=" 8. SUMINISTROS MEDICOS"/>
    <s v=" 2. MATERIAL,INSUMOS,INSTRUMENTAL Y ACCESORIOS MEDICOS,QUIRURGICOS, ODONTOLOGICOS Y DE LABORATORIO"/>
    <s v=" 1. MATERIAL, INSUMOS, INSTRUMENTAL Y ACCESORIOS  MEDICOS, QUIRURGICOS, ODONTOLOGICOS Y DE LABORATORIO"/>
    <s v="18. SUBCUENTA - TRANSFERENCIAS FINANCIERAS"/>
    <n v="0"/>
    <n v="0"/>
    <n v="0"/>
    <n v="0"/>
    <n v="0"/>
    <n v="0"/>
    <n v="0"/>
    <n v="0"/>
    <n v="0"/>
    <n v="0"/>
    <n v="0"/>
    <n v="0"/>
    <n v="127041.25"/>
    <n v="0"/>
    <n v="35000"/>
    <n v="0"/>
    <n v="0"/>
    <n v="0"/>
    <n v="0"/>
    <n v="0"/>
    <n v="0"/>
    <n v="0"/>
    <n v="0"/>
    <n v="0"/>
    <n v="127041.25"/>
    <n v="0"/>
    <n v="0"/>
    <n v="0"/>
    <n v="0"/>
    <n v="0"/>
    <n v="0"/>
    <n v="0"/>
    <n v="0"/>
    <n v="0"/>
    <n v="0"/>
    <n v="0"/>
    <n v="0"/>
    <n v="127041.25"/>
    <n v="0"/>
    <n v="0"/>
    <n v="0"/>
    <n v="0"/>
    <n v="0"/>
    <n v="0"/>
    <n v="0"/>
    <n v="0"/>
    <n v="0"/>
    <n v="0"/>
    <n v="0"/>
    <n v="127041.25"/>
    <n v="0"/>
    <n v="0"/>
    <n v="0"/>
    <x v="2"/>
    <x v="2"/>
    <s v="2.3. 1. COMPRA DE BIENES"/>
    <x v="27"/>
    <n v="127041.25"/>
    <n v="-127041.25"/>
    <m/>
    <m/>
    <n v="-127041.2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60189"/>
    <n v="15125"/>
    <n v="0"/>
    <n v="0"/>
    <x v="11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18. SUBCUENTA - TRANSFERENCIAS FINANCIERAS"/>
    <n v="0"/>
    <n v="0"/>
    <n v="0"/>
    <n v="0"/>
    <n v="0"/>
    <n v="0"/>
    <n v="0"/>
    <n v="1000"/>
    <n v="0"/>
    <n v="9624"/>
    <n v="11600"/>
    <n v="0"/>
    <n v="0"/>
    <n v="0"/>
    <n v="1000"/>
    <n v="0"/>
    <n v="0"/>
    <n v="0"/>
    <n v="0"/>
    <n v="0"/>
    <n v="1000"/>
    <n v="0"/>
    <n v="12624"/>
    <n v="8600"/>
    <n v="0"/>
    <n v="0"/>
    <n v="0"/>
    <n v="0"/>
    <n v="0"/>
    <n v="0"/>
    <n v="0"/>
    <n v="0"/>
    <n v="1000"/>
    <n v="0"/>
    <n v="10500"/>
    <n v="10724"/>
    <n v="0"/>
    <n v="0"/>
    <n v="0"/>
    <n v="0"/>
    <n v="0"/>
    <n v="0"/>
    <n v="0"/>
    <n v="0"/>
    <n v="1000"/>
    <n v="0"/>
    <n v="10500"/>
    <n v="10724"/>
    <n v="0"/>
    <n v="0"/>
    <n v="0"/>
    <n v="0"/>
    <n v="0"/>
    <x v="2"/>
    <x v="2"/>
    <s v="2.3. 2. CONTRATACION DE SERVICIOS"/>
    <x v="40"/>
    <n v="22224"/>
    <n v="-22224"/>
    <m/>
    <m/>
    <n v="-2222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18. SUBCUENTA - TRANSFERENCIAS FINANCIERAS"/>
    <n v="0"/>
    <n v="0"/>
    <n v="0"/>
    <n v="0"/>
    <n v="0"/>
    <n v="0"/>
    <n v="0"/>
    <n v="33802.5"/>
    <n v="0"/>
    <n v="4248"/>
    <n v="-124"/>
    <n v="33300"/>
    <n v="0"/>
    <n v="0"/>
    <n v="33300"/>
    <n v="0"/>
    <n v="0"/>
    <n v="0"/>
    <n v="0"/>
    <n v="0"/>
    <n v="33802.5"/>
    <n v="0"/>
    <n v="4124"/>
    <n v="33300"/>
    <n v="0"/>
    <n v="0"/>
    <n v="0"/>
    <n v="0"/>
    <n v="0"/>
    <n v="0"/>
    <n v="0"/>
    <n v="0"/>
    <n v="33802.5"/>
    <n v="0"/>
    <n v="2000"/>
    <n v="35424"/>
    <n v="0"/>
    <n v="0"/>
    <n v="0"/>
    <n v="0"/>
    <n v="0"/>
    <n v="0"/>
    <n v="0"/>
    <n v="0"/>
    <n v="33802.5"/>
    <n v="0"/>
    <n v="2000"/>
    <n v="35424"/>
    <n v="0"/>
    <n v="0"/>
    <n v="0"/>
    <n v="0"/>
    <n v="0"/>
    <x v="2"/>
    <x v="2"/>
    <s v="2.3. 2. CONTRATACION DE SERVICIOS"/>
    <x v="40"/>
    <n v="71226.5"/>
    <n v="-71226.5"/>
    <m/>
    <m/>
    <n v="-71226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18. SUBCUENTA - TRANSFERENCIAS FINANCIERAS"/>
    <n v="0"/>
    <n v="0"/>
    <n v="0"/>
    <n v="0"/>
    <n v="0"/>
    <n v="0"/>
    <n v="111229.96"/>
    <n v="3000"/>
    <n v="32783.94"/>
    <n v="3500"/>
    <n v="0"/>
    <n v="0"/>
    <n v="20827"/>
    <n v="0"/>
    <n v="0"/>
    <n v="0"/>
    <n v="0"/>
    <n v="0"/>
    <n v="0"/>
    <n v="111229.96"/>
    <n v="3000"/>
    <n v="0"/>
    <n v="36283.94"/>
    <n v="0"/>
    <n v="20827"/>
    <n v="0"/>
    <n v="0"/>
    <n v="0"/>
    <n v="0"/>
    <n v="0"/>
    <n v="0"/>
    <n v="111229.96"/>
    <n v="3000"/>
    <n v="0"/>
    <n v="36283.94"/>
    <n v="0"/>
    <n v="20827"/>
    <n v="0"/>
    <n v="0"/>
    <n v="0"/>
    <n v="0"/>
    <n v="0"/>
    <n v="0"/>
    <n v="111229.96"/>
    <n v="3000"/>
    <n v="0"/>
    <n v="36283.94"/>
    <n v="0"/>
    <n v="20827"/>
    <n v="0"/>
    <n v="0"/>
    <n v="0"/>
    <n v="0"/>
    <x v="2"/>
    <x v="2"/>
    <s v="2.3. 2. CONTRATACION DE SERVICIOS"/>
    <x v="40"/>
    <n v="171340.90000000002"/>
    <n v="-171340.90000000002"/>
    <m/>
    <m/>
    <n v="-171340.9000000000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18. SUBCUENTA - TRANSFERENCIAS FINANCIERAS"/>
    <n v="0"/>
    <n v="0"/>
    <n v="0"/>
    <n v="0"/>
    <n v="0"/>
    <n v="0"/>
    <n v="0"/>
    <n v="0"/>
    <n v="0"/>
    <n v="0"/>
    <n v="0"/>
    <n v="0"/>
    <n v="10570"/>
    <n v="0"/>
    <n v="0"/>
    <n v="0"/>
    <n v="0"/>
    <n v="0"/>
    <n v="0"/>
    <n v="0"/>
    <n v="0"/>
    <n v="0"/>
    <n v="0"/>
    <n v="0"/>
    <n v="0"/>
    <n v="10570"/>
    <n v="0"/>
    <n v="0"/>
    <n v="0"/>
    <n v="0"/>
    <n v="0"/>
    <n v="0"/>
    <n v="0"/>
    <n v="0"/>
    <n v="0"/>
    <n v="0"/>
    <n v="0"/>
    <n v="10570"/>
    <n v="0"/>
    <n v="0"/>
    <n v="0"/>
    <n v="0"/>
    <n v="0"/>
    <n v="0"/>
    <n v="0"/>
    <n v="0"/>
    <n v="0"/>
    <n v="0"/>
    <n v="0"/>
    <n v="10570"/>
    <n v="0"/>
    <n v="0"/>
    <n v="0"/>
    <x v="2"/>
    <x v="2"/>
    <s v="2.3. 2. CONTRATACION DE SERVICIOS"/>
    <x v="40"/>
    <n v="10570"/>
    <n v="-10570"/>
    <m/>
    <m/>
    <n v="-1057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4. SERVICIO DE MANTENIMIENTO, ACONDICIONAMIENTO Y  REPARACIONES"/>
    <s v=" 7. DE MAQUINARIAS Y EQUIPOS"/>
    <s v=" 1. DE MAQUINARIAS Y EQUIPOS"/>
    <s v="18. SUBCUENTA - TRANSFERENCIAS FINANCIERAS"/>
    <n v="0"/>
    <n v="0"/>
    <n v="0"/>
    <n v="0"/>
    <n v="0"/>
    <n v="0"/>
    <n v="0"/>
    <n v="0"/>
    <n v="0"/>
    <n v="0"/>
    <n v="0"/>
    <n v="0"/>
    <n v="502.5"/>
    <n v="0"/>
    <n v="0"/>
    <n v="0"/>
    <n v="0"/>
    <n v="0"/>
    <n v="0"/>
    <n v="0"/>
    <n v="0"/>
    <n v="0"/>
    <n v="0"/>
    <n v="0"/>
    <n v="502.5"/>
    <n v="0"/>
    <n v="0"/>
    <n v="0"/>
    <n v="0"/>
    <n v="0"/>
    <n v="0"/>
    <n v="0"/>
    <n v="0"/>
    <n v="0"/>
    <n v="0"/>
    <n v="0"/>
    <n v="502.5"/>
    <n v="0"/>
    <n v="0"/>
    <n v="0"/>
    <n v="0"/>
    <n v="0"/>
    <n v="0"/>
    <n v="0"/>
    <n v="0"/>
    <n v="0"/>
    <n v="0"/>
    <n v="0"/>
    <n v="502.5"/>
    <n v="0"/>
    <n v="0"/>
    <n v="0"/>
    <n v="0"/>
    <x v="2"/>
    <x v="2"/>
    <s v="2.3. 2. CONTRATACION DE SERVICIOS"/>
    <x v="40"/>
    <n v="502.5"/>
    <n v="-502.5"/>
    <m/>
    <m/>
    <n v="-502.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5. ALQUILERES DE MUEBLES E INMUEBLES"/>
    <s v=" 1. ALQUILERES DE MUEBLES E INMUEBLES"/>
    <s v=" 1. DE EDIFICIOS Y ESTRUCTURAS"/>
    <s v="18. SUBCUENTA - TRANSFERENCIAS FINANCIERAS"/>
    <n v="0"/>
    <n v="0"/>
    <n v="0"/>
    <n v="0"/>
    <n v="0"/>
    <n v="0"/>
    <n v="0"/>
    <n v="17100"/>
    <n v="5700"/>
    <n v="5700"/>
    <n v="5700"/>
    <n v="5700"/>
    <n v="5700"/>
    <n v="5700"/>
    <n v="5700"/>
    <n v="0"/>
    <n v="0"/>
    <n v="0"/>
    <n v="0"/>
    <n v="17100"/>
    <n v="5700"/>
    <n v="5700"/>
    <n v="5700"/>
    <n v="5700"/>
    <n v="5700"/>
    <n v="5700"/>
    <n v="5700"/>
    <n v="0"/>
    <n v="0"/>
    <n v="0"/>
    <n v="0"/>
    <n v="17100"/>
    <n v="5700"/>
    <n v="5700"/>
    <n v="5700"/>
    <n v="5700"/>
    <n v="5700"/>
    <n v="5700"/>
    <n v="5700"/>
    <n v="0"/>
    <n v="0"/>
    <n v="0"/>
    <n v="0"/>
    <n v="17100"/>
    <n v="5700"/>
    <n v="5700"/>
    <n v="5700"/>
    <n v="5700"/>
    <n v="5700"/>
    <n v="5700"/>
    <n v="5700"/>
    <n v="0"/>
    <n v="0"/>
    <x v="2"/>
    <x v="2"/>
    <s v="2.3. 2. CONTRATACION DE SERVICIOS"/>
    <x v="75"/>
    <n v="57000"/>
    <n v="-57000"/>
    <m/>
    <m/>
    <n v="-57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5. ALQUILERES DE MUEBLES E INMUEBLES"/>
    <s v=" 1. ALQUILERES DE MUEBLES E INMUEBLES"/>
    <s v=" 1. DE EDIFICIOS Y ESTRUCTURAS"/>
    <s v="18. SUBCUENTA - TRANSFERENCIAS FINANCIERAS"/>
    <n v="0"/>
    <n v="0"/>
    <n v="0"/>
    <n v="0"/>
    <n v="0"/>
    <n v="0"/>
    <n v="0"/>
    <n v="8700"/>
    <n v="2900"/>
    <n v="2900"/>
    <n v="2900"/>
    <n v="2900"/>
    <n v="2900"/>
    <n v="2900"/>
    <n v="2900"/>
    <n v="0"/>
    <n v="0"/>
    <n v="0"/>
    <n v="0"/>
    <n v="8700"/>
    <n v="2900"/>
    <n v="2900"/>
    <n v="2900"/>
    <n v="2900"/>
    <n v="2900"/>
    <n v="2900"/>
    <n v="2900"/>
    <n v="0"/>
    <n v="0"/>
    <n v="0"/>
    <n v="0"/>
    <n v="8700"/>
    <n v="2900"/>
    <n v="2900"/>
    <n v="2900"/>
    <n v="2900"/>
    <n v="2900"/>
    <n v="2900"/>
    <n v="2900"/>
    <n v="0"/>
    <n v="0"/>
    <n v="0"/>
    <n v="0"/>
    <n v="8700"/>
    <n v="2900"/>
    <n v="2900"/>
    <n v="2900"/>
    <n v="2900"/>
    <n v="2900"/>
    <n v="2900"/>
    <n v="2900"/>
    <n v="0"/>
    <n v="0"/>
    <x v="2"/>
    <x v="2"/>
    <s v="2.3. 2. CONTRATACION DE SERVICIOS"/>
    <x v="75"/>
    <n v="29000"/>
    <n v="-29000"/>
    <m/>
    <m/>
    <n v="-29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6. SERVICIOS ADMINISTRATIVOS, FINANCIEROS Y DE SEGUROS"/>
    <s v=" 4. SERVICIOS DE SALUD"/>
    <s v=" 1. GASTOS POR PRESTACIONES DE SALUD"/>
    <s v="18. SUBCUENTA - TRANSFERENCIAS FINANCIERAS"/>
    <n v="0"/>
    <n v="0"/>
    <n v="0"/>
    <n v="0"/>
    <n v="0"/>
    <n v="0"/>
    <n v="0"/>
    <n v="0"/>
    <n v="0"/>
    <n v="0"/>
    <n v="0"/>
    <n v="0"/>
    <n v="0"/>
    <n v="1407"/>
    <n v="0"/>
    <n v="0"/>
    <n v="0"/>
    <n v="0"/>
    <n v="0"/>
    <n v="0"/>
    <n v="0"/>
    <n v="0"/>
    <n v="0"/>
    <n v="0"/>
    <n v="0"/>
    <n v="1407"/>
    <n v="0"/>
    <n v="0"/>
    <n v="0"/>
    <n v="0"/>
    <n v="0"/>
    <n v="0"/>
    <n v="0"/>
    <n v="0"/>
    <n v="0"/>
    <n v="0"/>
    <n v="0"/>
    <n v="0"/>
    <n v="1407"/>
    <n v="0"/>
    <n v="0"/>
    <n v="0"/>
    <n v="0"/>
    <n v="0"/>
    <n v="0"/>
    <n v="0"/>
    <n v="0"/>
    <n v="0"/>
    <n v="0"/>
    <n v="0"/>
    <n v="1407"/>
    <n v="0"/>
    <n v="0"/>
    <x v="2"/>
    <x v="2"/>
    <s v="2.3. 2. CONTRATACION DE SERVICIOS"/>
    <x v="70"/>
    <n v="1407"/>
    <n v="-1407"/>
    <m/>
    <m/>
    <n v="-140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2. TRANSPORTE Y TRASLADO DE CARGA, BIENES Y MATERIALES"/>
    <s v="18. SUBCUENTA - TRANSFERENCIAS FINANCIERAS"/>
    <n v="0"/>
    <n v="0"/>
    <n v="0"/>
    <n v="0"/>
    <n v="0"/>
    <n v="0"/>
    <n v="0"/>
    <n v="19548.099999999999"/>
    <n v="0"/>
    <n v="5108.1000000000004"/>
    <n v="7001.25"/>
    <n v="5469.75"/>
    <n v="0"/>
    <n v="11515.5"/>
    <n v="5152.55"/>
    <n v="0"/>
    <n v="0"/>
    <n v="0"/>
    <n v="0"/>
    <n v="12702.05"/>
    <n v="6846.05"/>
    <n v="5108.1000000000004"/>
    <n v="7001.25"/>
    <n v="5469.75"/>
    <n v="0"/>
    <n v="11515.5"/>
    <n v="0"/>
    <n v="0"/>
    <n v="0"/>
    <n v="0"/>
    <n v="0"/>
    <n v="12702.05"/>
    <n v="6846.05"/>
    <n v="5108.1000000000004"/>
    <n v="0"/>
    <n v="7001.25"/>
    <n v="5469.75"/>
    <n v="6985.75"/>
    <n v="4529.75"/>
    <n v="0"/>
    <n v="0"/>
    <n v="0"/>
    <n v="0"/>
    <n v="12702.05"/>
    <n v="6846.05"/>
    <n v="5108.1000000000004"/>
    <n v="0"/>
    <n v="7001.25"/>
    <n v="5469.75"/>
    <n v="6985.75"/>
    <n v="4529.75"/>
    <n v="0"/>
    <n v="0"/>
    <x v="2"/>
    <x v="2"/>
    <s v="2.3. 2. CONTRATACION DE SERVICIOS"/>
    <x v="45"/>
    <n v="48642.7"/>
    <n v="-48642.7"/>
    <m/>
    <m/>
    <n v="-48642.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 6. SERVICIO DE IMPRESIONES, ENCUADERNACION Y EMPASTADO"/>
    <s v="18. SUBCUENTA - TRANSFERENCIAS FINANCIERAS"/>
    <n v="0"/>
    <n v="0"/>
    <n v="0"/>
    <n v="0"/>
    <n v="0"/>
    <n v="0"/>
    <n v="0"/>
    <n v="0"/>
    <n v="0"/>
    <n v="0"/>
    <n v="0"/>
    <n v="0"/>
    <n v="0"/>
    <n v="255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2"/>
    <s v="2.3. 2. CONTRATACION DE SERVICIOS"/>
    <x v="47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18. SUBCUENTA - TRANSFERENCIAS FINANCIERAS"/>
    <n v="0"/>
    <n v="0"/>
    <n v="0"/>
    <n v="0"/>
    <n v="0"/>
    <n v="0"/>
    <n v="0"/>
    <n v="0"/>
    <n v="0"/>
    <n v="0"/>
    <n v="0"/>
    <n v="16590.75"/>
    <n v="3735.6"/>
    <n v="3574.56"/>
    <n v="2970"/>
    <n v="0"/>
    <n v="0"/>
    <n v="0"/>
    <n v="0"/>
    <n v="0"/>
    <n v="0"/>
    <n v="0"/>
    <n v="0"/>
    <n v="16590.75"/>
    <n v="3735.6"/>
    <n v="3574.56"/>
    <n v="0"/>
    <n v="0"/>
    <n v="0"/>
    <n v="0"/>
    <n v="0"/>
    <n v="0"/>
    <n v="0"/>
    <n v="0"/>
    <n v="0"/>
    <n v="16590.75"/>
    <n v="3735.6"/>
    <n v="3574.56"/>
    <n v="0"/>
    <n v="0"/>
    <n v="0"/>
    <n v="0"/>
    <n v="0"/>
    <n v="0"/>
    <n v="0"/>
    <n v="0"/>
    <n v="0"/>
    <n v="16590.75"/>
    <n v="3735.6"/>
    <n v="3574.56"/>
    <n v="0"/>
    <n v="0"/>
    <n v="0"/>
    <x v="2"/>
    <x v="2"/>
    <s v="2.3. 2. CONTRATACION DE SERVICIOS"/>
    <x v="48"/>
    <n v="23900.91"/>
    <n v="-23900.91"/>
    <m/>
    <m/>
    <n v="-23900.9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2"/>
    <s v="0000971. INTERVENCIONES QUIRURGICAS"/>
    <s v="00065 - INTERVENCION"/>
    <n v="1"/>
    <n v="0"/>
    <n v="0"/>
    <n v="0"/>
    <x v="3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7. SERVICIOS PROFESIONALES Y TECNICOS"/>
    <s v="11. OTROS SERVICIOS"/>
    <s v="99. SERVICIOS DIVERSOS"/>
    <s v="18. SUBCUENTA - TRANSFERENCIAS FINANCIERAS"/>
    <n v="0"/>
    <n v="0"/>
    <n v="0"/>
    <n v="0"/>
    <n v="0"/>
    <n v="0"/>
    <n v="0"/>
    <n v="0"/>
    <n v="0"/>
    <n v="0"/>
    <n v="0"/>
    <n v="0"/>
    <n v="0"/>
    <n v="420"/>
    <n v="0"/>
    <n v="0"/>
    <n v="0"/>
    <n v="0"/>
    <n v="0"/>
    <n v="0"/>
    <n v="0"/>
    <n v="0"/>
    <n v="0"/>
    <n v="0"/>
    <n v="0"/>
    <n v="420"/>
    <n v="0"/>
    <n v="0"/>
    <n v="0"/>
    <n v="0"/>
    <n v="0"/>
    <n v="0"/>
    <n v="0"/>
    <n v="0"/>
    <n v="0"/>
    <n v="0"/>
    <n v="0"/>
    <n v="420"/>
    <n v="0"/>
    <n v="0"/>
    <n v="0"/>
    <n v="0"/>
    <n v="0"/>
    <n v="0"/>
    <n v="0"/>
    <n v="0"/>
    <n v="0"/>
    <n v="0"/>
    <n v="0"/>
    <n v="420"/>
    <n v="0"/>
    <n v="0"/>
    <n v="0"/>
    <x v="2"/>
    <x v="2"/>
    <s v="2.3. 2. CONTRATACION DE SERVICIOS"/>
    <x v="48"/>
    <n v="420"/>
    <n v="-420"/>
    <m/>
    <m/>
    <n v="-42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5"/>
    <s v="20. SALUD"/>
    <s v="044. SALUD INDIVIDUAL"/>
    <s v="0097. ATENCION MEDICA ESPECIALIZADA"/>
    <s v="00001"/>
    <s v="0000258. ATENCION DE SALUD EN EMERGENCIA"/>
    <s v="00006 - ATENCION"/>
    <n v="7247"/>
    <n v="3940"/>
    <n v="0"/>
    <n v="0"/>
    <x v="15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18. SUBCUENTA - TRANSFERENCIAS FINANCIERAS"/>
    <n v="0"/>
    <n v="0"/>
    <n v="0"/>
    <n v="0"/>
    <n v="0"/>
    <n v="0"/>
    <n v="0"/>
    <n v="23375"/>
    <n v="0"/>
    <n v="0"/>
    <n v="0"/>
    <n v="0"/>
    <n v="0"/>
    <n v="0"/>
    <n v="0"/>
    <n v="0"/>
    <n v="0"/>
    <n v="0"/>
    <n v="0"/>
    <n v="0"/>
    <n v="23375"/>
    <n v="0"/>
    <n v="0"/>
    <n v="0"/>
    <n v="0"/>
    <n v="0"/>
    <n v="0"/>
    <n v="0"/>
    <n v="0"/>
    <n v="0"/>
    <n v="0"/>
    <n v="0"/>
    <n v="23375"/>
    <n v="0"/>
    <n v="0"/>
    <n v="0"/>
    <n v="0"/>
    <n v="0"/>
    <n v="0"/>
    <n v="0"/>
    <n v="0"/>
    <n v="0"/>
    <n v="0"/>
    <n v="0"/>
    <n v="23375"/>
    <n v="0"/>
    <n v="0"/>
    <n v="0"/>
    <n v="0"/>
    <n v="0"/>
    <n v="0"/>
    <n v="0"/>
    <n v="0"/>
    <x v="2"/>
    <x v="2"/>
    <s v="2.3. 2. CONTRATACION DE SERVICIOS"/>
    <x v="53"/>
    <n v="23375"/>
    <n v="-23375"/>
    <m/>
    <m/>
    <n v="-2337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18. SUBCUENTA - TRANSFERENCIAS FINANCIERAS"/>
    <n v="0"/>
    <n v="0"/>
    <n v="0"/>
    <n v="0"/>
    <n v="0"/>
    <n v="0"/>
    <n v="149300"/>
    <n v="77700"/>
    <n v="77600"/>
    <n v="53200"/>
    <n v="50800"/>
    <n v="43300"/>
    <n v="38300"/>
    <n v="27800"/>
    <n v="0"/>
    <n v="0"/>
    <n v="0"/>
    <n v="0"/>
    <n v="57300"/>
    <n v="143900"/>
    <n v="67400"/>
    <n v="49900"/>
    <n v="60800"/>
    <n v="59400"/>
    <n v="44500"/>
    <n v="23600"/>
    <n v="11200"/>
    <n v="0"/>
    <n v="0"/>
    <n v="0"/>
    <n v="25000"/>
    <n v="170100"/>
    <n v="59400"/>
    <n v="60000"/>
    <n v="58800"/>
    <n v="65400"/>
    <n v="37800"/>
    <n v="25800"/>
    <n v="13700"/>
    <n v="0"/>
    <n v="0"/>
    <n v="0"/>
    <n v="25000"/>
    <n v="170100"/>
    <n v="59400"/>
    <n v="60000"/>
    <n v="58800"/>
    <n v="65400"/>
    <n v="37800"/>
    <n v="25800"/>
    <n v="13700"/>
    <n v="0"/>
    <n v="0"/>
    <x v="2"/>
    <x v="2"/>
    <s v="2.3. 2. CONTRATACION DE SERVICIOS"/>
    <x v="53"/>
    <n v="518000"/>
    <n v="-518000"/>
    <m/>
    <m/>
    <n v="-518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5. GASTOS CORRIENTES"/>
    <s v="2. GASTOS PRESUPUESTARIOS"/>
    <s v="3. BIENES Y SERVICIOS"/>
    <s v=" 2. CONTRATACION DE SERVICIOS"/>
    <s v=" 9. LOCACIÓN DE SERVICIOS RELACIONADAS AL ROL DE LA ENTIDAD"/>
    <s v=" 1. LOCACIÓN DE SERVICIOS RELACIONADAS AL ROL DE LA ENTIDAD"/>
    <s v=" 1. LOCACIÓN DE SERVICIOS REALIZADOS POR PERSONAS NATURALES RELACIONADAS AL ROL DE LA ENTIDAD"/>
    <s v="18. SUBCUENTA - TRANSFERENCIAS FINANCIERAS"/>
    <n v="0"/>
    <n v="0"/>
    <n v="0"/>
    <n v="0"/>
    <n v="0"/>
    <n v="0"/>
    <n v="0"/>
    <n v="0"/>
    <n v="0"/>
    <n v="10000"/>
    <n v="19750"/>
    <n v="29750"/>
    <n v="7000"/>
    <n v="4250"/>
    <n v="0"/>
    <n v="0"/>
    <n v="0"/>
    <n v="0"/>
    <n v="0"/>
    <n v="0"/>
    <n v="0"/>
    <n v="0"/>
    <n v="14000"/>
    <n v="23750"/>
    <n v="27000"/>
    <n v="1750"/>
    <n v="4250"/>
    <n v="0"/>
    <n v="0"/>
    <n v="0"/>
    <n v="0"/>
    <n v="0"/>
    <n v="0"/>
    <n v="0"/>
    <n v="12000"/>
    <n v="25750"/>
    <n v="24500"/>
    <n v="4250"/>
    <n v="4250"/>
    <n v="0"/>
    <n v="0"/>
    <n v="0"/>
    <n v="0"/>
    <n v="0"/>
    <n v="0"/>
    <n v="0"/>
    <n v="12000"/>
    <n v="25750"/>
    <n v="24500"/>
    <n v="4250"/>
    <n v="4250"/>
    <n v="0"/>
    <n v="0"/>
    <x v="2"/>
    <x v="2"/>
    <s v="2.3. 2. CONTRATACION DE SERVICIOS"/>
    <x v="53"/>
    <n v="70750"/>
    <n v="-70750"/>
    <m/>
    <m/>
    <n v="-707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18. SUBCUENTA - TRANSFERENCIAS FINANCIERAS"/>
    <n v="0"/>
    <n v="0"/>
    <n v="0"/>
    <n v="0"/>
    <n v="0"/>
    <n v="0"/>
    <n v="0"/>
    <n v="0"/>
    <n v="0"/>
    <n v="0"/>
    <n v="4810.29"/>
    <n v="5474.26"/>
    <n v="10319.91"/>
    <n v="0"/>
    <n v="-5474.26"/>
    <n v="0"/>
    <n v="0"/>
    <n v="0"/>
    <n v="0"/>
    <n v="0"/>
    <n v="0"/>
    <n v="0"/>
    <n v="4810.29"/>
    <n v="0"/>
    <n v="0"/>
    <n v="10319.91"/>
    <n v="0"/>
    <n v="0"/>
    <n v="0"/>
    <n v="0"/>
    <n v="0"/>
    <n v="0"/>
    <n v="0"/>
    <n v="0"/>
    <n v="0"/>
    <n v="4810.29"/>
    <n v="0"/>
    <n v="0"/>
    <n v="10319.91"/>
    <n v="0"/>
    <n v="0"/>
    <n v="0"/>
    <n v="0"/>
    <n v="0"/>
    <n v="0"/>
    <n v="0"/>
    <n v="0"/>
    <n v="4810.29"/>
    <n v="0"/>
    <n v="0"/>
    <n v="10319.91"/>
    <n v="0"/>
    <n v="0"/>
    <x v="2"/>
    <x v="4"/>
    <s v="2.6. 3. ADQUISICION DE VEHICULOS, MAQUINARIAS Y OTROS"/>
    <x v="56"/>
    <n v="15130.2"/>
    <n v="-15130.2"/>
    <m/>
    <m/>
    <n v="-15130.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18. SUBCUENTA - TRANSFERENCIAS FINANCIERAS"/>
    <n v="0"/>
    <n v="0"/>
    <n v="0"/>
    <n v="0"/>
    <n v="0"/>
    <n v="0"/>
    <n v="0"/>
    <n v="0"/>
    <n v="0"/>
    <n v="0"/>
    <n v="222"/>
    <n v="285"/>
    <n v="9668.39"/>
    <n v="0"/>
    <n v="0"/>
    <n v="0"/>
    <n v="0"/>
    <n v="0"/>
    <n v="0"/>
    <n v="0"/>
    <n v="0"/>
    <n v="0"/>
    <n v="222"/>
    <n v="285"/>
    <n v="9668.39"/>
    <n v="0"/>
    <n v="0"/>
    <n v="0"/>
    <n v="0"/>
    <n v="0"/>
    <n v="0"/>
    <n v="0"/>
    <n v="0"/>
    <n v="0"/>
    <n v="222"/>
    <n v="285"/>
    <n v="4910.4399999999996"/>
    <n v="4757.95"/>
    <n v="0"/>
    <n v="0"/>
    <n v="0"/>
    <n v="0"/>
    <n v="0"/>
    <n v="0"/>
    <n v="0"/>
    <n v="0"/>
    <n v="222"/>
    <n v="285"/>
    <n v="4910.4399999999996"/>
    <n v="4757.95"/>
    <n v="0"/>
    <n v="0"/>
    <n v="0"/>
    <x v="2"/>
    <x v="4"/>
    <s v="2.6. 3. ADQUISICION DE VEHICULOS, MAQUINARIAS Y OTROS"/>
    <x v="56"/>
    <n v="10175.39"/>
    <n v="-10175.39"/>
    <m/>
    <m/>
    <n v="-10175.39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4. SALUD INDIVIDUAL"/>
    <s v="0097. ATENCION MEDICA ESPECIALIZADA"/>
    <s v="00001"/>
    <s v="0331977. AFILIACIÓN Y PRESTACIÓN DE SALUD PARA ASEGURAMIENTO UNIVERSAL"/>
    <s v="00006 - ATENCION"/>
    <n v="1"/>
    <n v="0"/>
    <n v="0"/>
    <n v="0"/>
    <x v="3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3. ADQUISICION DE EQUIPOS INFORMATICOS Y DE COMUNICACIONES"/>
    <s v=" 1. EQUIPOS COMPUTACIONALES Y PERIFERICOS"/>
    <s v="18. SUBCUENTA - TRANSFERENCIAS FINANCIERAS"/>
    <n v="0"/>
    <n v="0"/>
    <n v="0"/>
    <n v="0"/>
    <n v="0"/>
    <n v="0"/>
    <n v="0"/>
    <n v="0"/>
    <n v="0"/>
    <n v="0"/>
    <n v="0"/>
    <n v="0"/>
    <n v="69720.41"/>
    <n v="0"/>
    <n v="0"/>
    <n v="0"/>
    <n v="0"/>
    <n v="0"/>
    <n v="0"/>
    <n v="0"/>
    <n v="0"/>
    <n v="0"/>
    <n v="0"/>
    <n v="0"/>
    <n v="59633.78"/>
    <n v="10086.629999999999"/>
    <n v="0"/>
    <n v="0"/>
    <n v="0"/>
    <n v="0"/>
    <n v="0"/>
    <n v="0"/>
    <n v="0"/>
    <n v="0"/>
    <n v="0"/>
    <n v="0"/>
    <n v="0"/>
    <n v="59633.78"/>
    <n v="10086.629999999999"/>
    <n v="0"/>
    <n v="0"/>
    <n v="0"/>
    <n v="0"/>
    <n v="0"/>
    <n v="0"/>
    <n v="0"/>
    <n v="0"/>
    <n v="0"/>
    <n v="0"/>
    <n v="59633.78"/>
    <n v="10086.629999999999"/>
    <n v="0"/>
    <n v="0"/>
    <x v="2"/>
    <x v="4"/>
    <s v="2.6. 3. ADQUISICION DE VEHICULOS, MAQUINARIAS Y OTROS"/>
    <x v="56"/>
    <n v="69720.41"/>
    <n v="-69720.41"/>
    <m/>
    <m/>
    <n v="-69720.4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18. SUBCUENTA - TRANSFERENCIAS FINANCIERAS"/>
    <n v="0"/>
    <n v="0"/>
    <n v="0"/>
    <n v="0"/>
    <n v="0"/>
    <n v="0"/>
    <n v="0"/>
    <n v="10060"/>
    <n v="0"/>
    <n v="0"/>
    <n v="0"/>
    <n v="0"/>
    <n v="0"/>
    <n v="0"/>
    <n v="0"/>
    <n v="0"/>
    <n v="0"/>
    <n v="0"/>
    <n v="0"/>
    <n v="0"/>
    <n v="10060"/>
    <n v="0"/>
    <n v="0"/>
    <n v="0"/>
    <n v="0"/>
    <n v="0"/>
    <n v="0"/>
    <n v="0"/>
    <n v="0"/>
    <n v="0"/>
    <n v="0"/>
    <n v="0"/>
    <n v="10060"/>
    <n v="0"/>
    <n v="0"/>
    <n v="0"/>
    <n v="0"/>
    <n v="0"/>
    <n v="0"/>
    <n v="0"/>
    <n v="0"/>
    <n v="0"/>
    <n v="0"/>
    <n v="0"/>
    <n v="10060"/>
    <n v="0"/>
    <n v="0"/>
    <n v="0"/>
    <n v="0"/>
    <n v="0"/>
    <n v="0"/>
    <n v="0"/>
    <n v="0"/>
    <x v="2"/>
    <x v="4"/>
    <s v="2.6. 3. ADQUISICION DE VEHICULOS, MAQUINARIAS Y OTROS"/>
    <x v="58"/>
    <n v="10060"/>
    <n v="-10060"/>
    <m/>
    <m/>
    <n v="-1006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60189"/>
    <n v="15125"/>
    <n v="0"/>
    <n v="0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18. SUBCUENTA - TRANSFERENCIAS FINANCIERAS"/>
    <n v="0"/>
    <n v="0"/>
    <n v="0"/>
    <n v="0"/>
    <n v="0"/>
    <n v="0"/>
    <n v="0"/>
    <n v="0"/>
    <n v="0"/>
    <n v="0"/>
    <n v="0"/>
    <n v="0"/>
    <n v="0"/>
    <n v="0"/>
    <n v="169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x v="4"/>
    <s v="2.6. 3. ADQUISICION DE VEHICULOS, MAQUINARIAS Y OTROS"/>
    <x v="58"/>
    <n v="0"/>
    <n v="0"/>
    <m/>
    <m/>
    <n v="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18. SUBCUENTA - TRANSFERENCIAS FINANCIERAS"/>
    <n v="0"/>
    <n v="0"/>
    <n v="0"/>
    <n v="0"/>
    <n v="0"/>
    <n v="0"/>
    <n v="3854"/>
    <n v="0"/>
    <n v="0"/>
    <n v="0"/>
    <n v="0"/>
    <n v="0"/>
    <n v="0"/>
    <n v="0"/>
    <n v="0"/>
    <n v="0"/>
    <n v="0"/>
    <n v="0"/>
    <n v="0"/>
    <n v="3854"/>
    <n v="0"/>
    <n v="0"/>
    <n v="0"/>
    <n v="0"/>
    <n v="0"/>
    <n v="0"/>
    <n v="0"/>
    <n v="0"/>
    <n v="0"/>
    <n v="0"/>
    <n v="0"/>
    <n v="3854"/>
    <n v="0"/>
    <n v="0"/>
    <n v="0"/>
    <n v="0"/>
    <n v="0"/>
    <n v="0"/>
    <n v="0"/>
    <n v="0"/>
    <n v="0"/>
    <n v="0"/>
    <n v="0"/>
    <n v="3854"/>
    <n v="0"/>
    <n v="0"/>
    <n v="0"/>
    <n v="0"/>
    <n v="0"/>
    <n v="0"/>
    <n v="0"/>
    <n v="0"/>
    <n v="0"/>
    <x v="2"/>
    <x v="4"/>
    <s v="2.6. 3. ADQUISICION DE VEHICULOS, MAQUINARIAS Y OTROS"/>
    <x v="58"/>
    <n v="3854"/>
    <n v="-3854"/>
    <m/>
    <m/>
    <n v="-3854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27"/>
    <s v="20. SALUD"/>
    <s v="044. SALUD INDIVIDUAL"/>
    <s v="0097. ATENCION MEDICA ESPECIALIZADA"/>
    <s v="00001"/>
    <s v="0188301. ATENCION DE LA EMERGENCIA QUIRURGICA"/>
    <s v="00006 - ATENCION"/>
    <n v="90"/>
    <n v="45"/>
    <n v="0"/>
    <n v="0"/>
    <x v="3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1. MOBILIARIO"/>
    <s v="18. SUBCUENTA - TRANSFERENCIAS FINANCIERAS"/>
    <n v="0"/>
    <n v="0"/>
    <n v="0"/>
    <n v="0"/>
    <n v="0"/>
    <n v="0"/>
    <n v="0"/>
    <n v="0"/>
    <n v="0"/>
    <n v="0"/>
    <n v="0"/>
    <n v="0"/>
    <n v="41750"/>
    <n v="0"/>
    <n v="0"/>
    <n v="0"/>
    <n v="0"/>
    <n v="0"/>
    <n v="0"/>
    <n v="0"/>
    <n v="0"/>
    <n v="0"/>
    <n v="0"/>
    <n v="0"/>
    <n v="1750"/>
    <n v="0"/>
    <n v="0"/>
    <n v="0"/>
    <n v="0"/>
    <n v="0"/>
    <n v="0"/>
    <n v="0"/>
    <n v="0"/>
    <n v="0"/>
    <n v="0"/>
    <n v="0"/>
    <n v="1750"/>
    <n v="0"/>
    <n v="0"/>
    <n v="0"/>
    <n v="0"/>
    <n v="0"/>
    <n v="0"/>
    <n v="0"/>
    <n v="0"/>
    <n v="0"/>
    <n v="0"/>
    <n v="0"/>
    <n v="1750"/>
    <n v="0"/>
    <n v="0"/>
    <n v="0"/>
    <n v="0"/>
    <x v="2"/>
    <x v="4"/>
    <s v="2.6. 3. ADQUISICION DE VEHICULOS, MAQUINARIAS Y OTROS"/>
    <x v="58"/>
    <n v="1750"/>
    <n v="-1750"/>
    <m/>
    <m/>
    <n v="-17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1"/>
    <s v="3.PRODUCTO"/>
    <x v="2"/>
    <s v="5.ACTIVIDAD"/>
    <x v="3"/>
    <s v="20. SALUD"/>
    <s v="044. SALUD INDIVIDUAL"/>
    <s v="0097. ATENCION MEDICA ESPECIALIZADA"/>
    <s v="00001"/>
    <s v="0135994. BRINDAR TRATAMIENTO A PACIENTES CON DIAGNOSTICO DE CATARATAS"/>
    <s v="00394 - TECNICO"/>
    <n v="1000"/>
    <n v="560"/>
    <n v="0"/>
    <n v="0"/>
    <x v="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18. SUBCUENTA - TRANSFERENCIAS FINANCIERAS"/>
    <n v="0"/>
    <n v="0"/>
    <n v="0"/>
    <n v="0"/>
    <n v="0"/>
    <n v="0"/>
    <n v="0"/>
    <n v="0"/>
    <n v="0"/>
    <n v="0"/>
    <n v="0"/>
    <n v="0"/>
    <n v="0"/>
    <n v="307500"/>
    <n v="0"/>
    <n v="0"/>
    <n v="0"/>
    <n v="0"/>
    <n v="0"/>
    <n v="0"/>
    <n v="0"/>
    <n v="0"/>
    <n v="0"/>
    <n v="0"/>
    <n v="0"/>
    <n v="307500"/>
    <n v="0"/>
    <n v="0"/>
    <n v="0"/>
    <n v="0"/>
    <n v="0"/>
    <n v="0"/>
    <n v="0"/>
    <n v="0"/>
    <n v="0"/>
    <n v="0"/>
    <n v="0"/>
    <n v="0"/>
    <n v="307500"/>
    <n v="0"/>
    <n v="0"/>
    <n v="0"/>
    <n v="0"/>
    <n v="0"/>
    <n v="0"/>
    <n v="0"/>
    <n v="0"/>
    <n v="0"/>
    <n v="0"/>
    <n v="0"/>
    <n v="307500"/>
    <n v="0"/>
    <n v="0"/>
    <x v="2"/>
    <x v="4"/>
    <s v="2.6. 3. ADQUISICION DE VEHICULOS, MAQUINARIAS Y OTROS"/>
    <x v="77"/>
    <n v="307500"/>
    <n v="-307500"/>
    <m/>
    <m/>
    <n v="-307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2"/>
    <s v="3.PRODUCTO"/>
    <x v="7"/>
    <s v="5.ACTIVIDAD"/>
    <x v="8"/>
    <s v="20. SALUD"/>
    <s v="044. SALUD INDIVIDUAL"/>
    <s v="0097. ATENCION MEDICA ESPECIALIZADA"/>
    <s v="00001"/>
    <s v="0188299. ATENCION DE LA EMERGENCIA Y URGENCIA ESPECIALIZADA"/>
    <s v="00006 - ATENCION"/>
    <n v="5000"/>
    <n v="3940"/>
    <n v="0"/>
    <n v="0"/>
    <x v="8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18. SUBCUENTA - TRANSFERENCIAS FINANCIERAS"/>
    <n v="0"/>
    <n v="0"/>
    <n v="0"/>
    <n v="0"/>
    <n v="0"/>
    <n v="0"/>
    <n v="0"/>
    <n v="0"/>
    <n v="145000"/>
    <n v="0"/>
    <n v="0"/>
    <n v="0"/>
    <n v="4000"/>
    <n v="355000"/>
    <n v="1070"/>
    <n v="0"/>
    <n v="0"/>
    <n v="0"/>
    <n v="0"/>
    <n v="0"/>
    <n v="0"/>
    <n v="145000"/>
    <n v="0"/>
    <n v="0"/>
    <n v="4000"/>
    <n v="355000"/>
    <n v="0"/>
    <n v="0"/>
    <n v="0"/>
    <n v="0"/>
    <n v="0"/>
    <n v="0"/>
    <n v="0"/>
    <n v="0"/>
    <n v="145000"/>
    <n v="0"/>
    <n v="4000"/>
    <n v="0"/>
    <n v="355000"/>
    <n v="0"/>
    <n v="0"/>
    <n v="0"/>
    <n v="0"/>
    <n v="0"/>
    <n v="0"/>
    <n v="0"/>
    <n v="145000"/>
    <n v="0"/>
    <n v="4000"/>
    <n v="0"/>
    <n v="355000"/>
    <n v="0"/>
    <n v="0"/>
    <x v="2"/>
    <x v="4"/>
    <s v="2.6. 3. ADQUISICION DE VEHICULOS, MAQUINARIAS Y OTROS"/>
    <x v="77"/>
    <n v="504000"/>
    <n v="-504000"/>
    <m/>
    <m/>
    <n v="-504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1"/>
    <s v="0000266. ATENCION EN CONSULTAS EXTERNAS"/>
    <s v="00006 - ATENCION"/>
    <n v="124679"/>
    <n v="26240"/>
    <n v="0"/>
    <n v="0"/>
    <x v="12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18. SUBCUENTA - TRANSFERENCIAS FINANCIERAS"/>
    <n v="0"/>
    <n v="0"/>
    <n v="0"/>
    <n v="0"/>
    <n v="0"/>
    <n v="0"/>
    <n v="88750"/>
    <n v="157500"/>
    <n v="0"/>
    <n v="0"/>
    <n v="0"/>
    <n v="0"/>
    <n v="0"/>
    <n v="0"/>
    <n v="0"/>
    <n v="0"/>
    <n v="0"/>
    <n v="0"/>
    <n v="0"/>
    <n v="88750"/>
    <n v="157500"/>
    <n v="0"/>
    <n v="0"/>
    <n v="0"/>
    <n v="0"/>
    <n v="0"/>
    <n v="0"/>
    <n v="0"/>
    <n v="0"/>
    <n v="0"/>
    <n v="0"/>
    <n v="88750"/>
    <n v="157500"/>
    <n v="0"/>
    <n v="0"/>
    <n v="0"/>
    <n v="0"/>
    <n v="0"/>
    <n v="0"/>
    <n v="0"/>
    <n v="0"/>
    <n v="0"/>
    <n v="0"/>
    <n v="88750"/>
    <n v="157500"/>
    <n v="0"/>
    <n v="0"/>
    <n v="0"/>
    <n v="0"/>
    <n v="0"/>
    <n v="0"/>
    <n v="0"/>
    <n v="0"/>
    <x v="2"/>
    <x v="4"/>
    <s v="2.6. 3. ADQUISICION DE VEHICULOS, MAQUINARIAS Y OTROS"/>
    <x v="77"/>
    <n v="246250"/>
    <n v="-246250"/>
    <m/>
    <m/>
    <n v="-24625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4. ADQUISICION DE MOBILIARIO, EQUIPOS Y APARATOS MEDICOS"/>
    <s v=" 2. EQUIPOS"/>
    <s v="18. SUBCUENTA - TRANSFERENCIAS FINANCIERAS"/>
    <n v="0"/>
    <n v="0"/>
    <n v="0"/>
    <n v="0"/>
    <n v="0"/>
    <n v="0"/>
    <n v="0"/>
    <n v="128000"/>
    <n v="0"/>
    <n v="0"/>
    <n v="0"/>
    <n v="0"/>
    <n v="0"/>
    <n v="0"/>
    <n v="0"/>
    <n v="0"/>
    <n v="0"/>
    <n v="0"/>
    <n v="0"/>
    <n v="128000"/>
    <n v="0"/>
    <n v="0"/>
    <n v="0"/>
    <n v="0"/>
    <n v="0"/>
    <n v="0"/>
    <n v="0"/>
    <n v="0"/>
    <n v="0"/>
    <n v="0"/>
    <n v="0"/>
    <n v="128000"/>
    <n v="0"/>
    <n v="0"/>
    <n v="0"/>
    <n v="0"/>
    <n v="0"/>
    <n v="0"/>
    <n v="0"/>
    <n v="0"/>
    <n v="0"/>
    <n v="0"/>
    <n v="0"/>
    <n v="128000"/>
    <n v="0"/>
    <n v="0"/>
    <n v="0"/>
    <n v="0"/>
    <n v="0"/>
    <n v="0"/>
    <n v="0"/>
    <n v="0"/>
    <n v="0"/>
    <x v="2"/>
    <x v="4"/>
    <s v="2.6. 3. ADQUISICION DE VEHICULOS, MAQUINARIAS Y OTROS"/>
    <x v="77"/>
    <n v="128000"/>
    <n v="-128000"/>
    <m/>
    <m/>
    <n v="-128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3"/>
    <s v="20. SALUD"/>
    <s v="044. SALUD INDIVIDUAL"/>
    <s v="0097. ATENCION MEDICA ESPECIALIZADA"/>
    <s v="00001"/>
    <s v="0000971. INTERVENCIONES QUIRURGICAS"/>
    <s v="00065 - INTERVENCION"/>
    <n v="7271"/>
    <n v="1441"/>
    <n v="0"/>
    <n v="0"/>
    <x v="13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18. SUBCUENTA - TRANSFERENCIAS FINANCIERAS"/>
    <n v="0"/>
    <n v="0"/>
    <n v="0"/>
    <n v="0"/>
    <n v="0"/>
    <n v="0"/>
    <n v="0"/>
    <n v="24500"/>
    <n v="0"/>
    <n v="0"/>
    <n v="0"/>
    <n v="0"/>
    <n v="0"/>
    <n v="0"/>
    <n v="0"/>
    <n v="0"/>
    <n v="0"/>
    <n v="0"/>
    <n v="0"/>
    <n v="0"/>
    <n v="0"/>
    <n v="24500"/>
    <n v="0"/>
    <n v="0"/>
    <n v="0"/>
    <n v="0"/>
    <n v="0"/>
    <n v="0"/>
    <n v="0"/>
    <n v="0"/>
    <n v="0"/>
    <n v="0"/>
    <n v="0"/>
    <n v="24500"/>
    <n v="0"/>
    <n v="0"/>
    <n v="0"/>
    <n v="0"/>
    <n v="0"/>
    <n v="0"/>
    <n v="0"/>
    <n v="0"/>
    <n v="0"/>
    <n v="0"/>
    <n v="0"/>
    <n v="24500"/>
    <n v="0"/>
    <n v="0"/>
    <n v="0"/>
    <n v="0"/>
    <n v="0"/>
    <n v="0"/>
    <n v="0"/>
    <x v="2"/>
    <x v="4"/>
    <s v="2.6. 3. ADQUISICION DE VEHICULOS, MAQUINARIAS Y OTROS"/>
    <x v="71"/>
    <n v="24500"/>
    <n v="-24500"/>
    <m/>
    <m/>
    <n v="-24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4"/>
    <s v="20. SALUD"/>
    <s v="044. SALUD INDIVIDUAL"/>
    <s v="0098. SERVICIOS DE DIAGNOSTICO Y TRATAMIENTO"/>
    <s v="00001"/>
    <s v="0000319. BRINDAR UNA ADECUADA DISPENSION DE MEDICAMENTOS Y PRODUCTOS FARMACEUTICOS"/>
    <s v="00134 - RECETA"/>
    <n v="105000"/>
    <n v="29200"/>
    <n v="0"/>
    <n v="0"/>
    <x v="14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1. AIRE ACONDICIONADO Y REFRIGERACION"/>
    <s v="18. SUBCUENTA - TRANSFERENCIAS FINANCIERAS"/>
    <n v="0"/>
    <n v="0"/>
    <n v="0"/>
    <n v="0"/>
    <n v="0"/>
    <n v="0"/>
    <n v="0"/>
    <n v="49000"/>
    <n v="0"/>
    <n v="0"/>
    <n v="0"/>
    <n v="0"/>
    <n v="0"/>
    <n v="0"/>
    <n v="0"/>
    <n v="0"/>
    <n v="0"/>
    <n v="0"/>
    <n v="0"/>
    <n v="0"/>
    <n v="0"/>
    <n v="49000"/>
    <n v="0"/>
    <n v="0"/>
    <n v="0"/>
    <n v="0"/>
    <n v="0"/>
    <n v="0"/>
    <n v="0"/>
    <n v="0"/>
    <n v="0"/>
    <n v="0"/>
    <n v="0"/>
    <n v="49000"/>
    <n v="0"/>
    <n v="0"/>
    <n v="0"/>
    <n v="0"/>
    <n v="0"/>
    <n v="0"/>
    <n v="0"/>
    <n v="0"/>
    <n v="0"/>
    <n v="0"/>
    <n v="0"/>
    <n v="49000"/>
    <n v="0"/>
    <n v="0"/>
    <n v="0"/>
    <n v="0"/>
    <n v="0"/>
    <n v="0"/>
    <n v="0"/>
    <x v="2"/>
    <x v="4"/>
    <s v="2.6. 3. ADQUISICION DE VEHICULOS, MAQUINARIAS Y OTROS"/>
    <x v="71"/>
    <n v="49000"/>
    <n v="-49000"/>
    <m/>
    <m/>
    <n v="-490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1"/>
    <s v="0000173. APOYO AL DIAGNOSTICO Y TRATAMIENTO"/>
    <s v="00050 - EXAMEN"/>
    <n v="60189"/>
    <n v="15125"/>
    <n v="0"/>
    <n v="0"/>
    <x v="11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18. SUBCUENTA - TRANSFERENCIAS FINANCIERAS"/>
    <n v="0"/>
    <n v="0"/>
    <n v="0"/>
    <n v="0"/>
    <n v="0"/>
    <n v="0"/>
    <n v="0"/>
    <n v="0"/>
    <n v="0"/>
    <n v="0"/>
    <n v="3613.16"/>
    <n v="0"/>
    <n v="0"/>
    <n v="0"/>
    <n v="0"/>
    <n v="0"/>
    <n v="0"/>
    <n v="0"/>
    <n v="0"/>
    <n v="0"/>
    <n v="0"/>
    <n v="0"/>
    <n v="0"/>
    <n v="0"/>
    <n v="3613.16"/>
    <n v="0"/>
    <n v="0"/>
    <n v="0"/>
    <n v="0"/>
    <n v="0"/>
    <n v="0"/>
    <n v="0"/>
    <n v="0"/>
    <n v="0"/>
    <n v="0"/>
    <n v="0"/>
    <n v="0"/>
    <n v="3613.16"/>
    <n v="0"/>
    <n v="0"/>
    <n v="0"/>
    <n v="0"/>
    <n v="0"/>
    <n v="0"/>
    <n v="0"/>
    <n v="0"/>
    <n v="0"/>
    <n v="0"/>
    <n v="0"/>
    <n v="3613.16"/>
    <n v="0"/>
    <n v="0"/>
    <n v="0"/>
    <x v="2"/>
    <x v="4"/>
    <s v="2.6. 3. ADQUISICION DE VEHICULOS, MAQUINARIAS Y OTROS"/>
    <x v="72"/>
    <n v="3613.16"/>
    <n v="-3613.16"/>
    <m/>
    <m/>
    <n v="-3613.16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1"/>
    <s v="20. SALUD"/>
    <s v="044. SALUD INDIVIDUAL"/>
    <s v="0098. SERVICIOS DE DIAGNOSTICO Y TRATAMIENTO"/>
    <s v="00003"/>
    <s v="0000173. APOYO AL DIAGNOSTICO Y TRATAMIENTO"/>
    <s v="00050 - EXAMEN"/>
    <n v="1"/>
    <n v="0"/>
    <n v="0"/>
    <n v="0"/>
    <x v="34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18. SUBCUENTA - TRANSFERENCIAS FINANCIERAS"/>
    <n v="0"/>
    <n v="0"/>
    <n v="0"/>
    <n v="0"/>
    <n v="0"/>
    <n v="0"/>
    <n v="0"/>
    <n v="0"/>
    <n v="0"/>
    <n v="3361.7"/>
    <n v="0"/>
    <n v="0"/>
    <n v="0"/>
    <n v="0"/>
    <n v="0"/>
    <n v="0"/>
    <n v="0"/>
    <n v="0"/>
    <n v="0"/>
    <n v="0"/>
    <n v="0"/>
    <n v="0"/>
    <n v="3361.7"/>
    <n v="0"/>
    <n v="0"/>
    <n v="0"/>
    <n v="0"/>
    <n v="0"/>
    <n v="0"/>
    <n v="0"/>
    <n v="0"/>
    <n v="0"/>
    <n v="0"/>
    <n v="0"/>
    <n v="3361.7"/>
    <n v="0"/>
    <n v="0"/>
    <n v="0"/>
    <n v="0"/>
    <n v="0"/>
    <n v="0"/>
    <n v="0"/>
    <n v="0"/>
    <n v="0"/>
    <n v="0"/>
    <n v="0"/>
    <n v="3361.7"/>
    <n v="0"/>
    <n v="0"/>
    <n v="0"/>
    <n v="0"/>
    <n v="0"/>
    <n v="0"/>
    <x v="2"/>
    <x v="4"/>
    <s v="2.6. 3. ADQUISICION DE VEHICULOS, MAQUINARIAS Y OTROS"/>
    <x v="72"/>
    <n v="3361.7"/>
    <n v="-3361.7"/>
    <m/>
    <m/>
    <n v="-3361.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2"/>
    <s v="20. SALUD"/>
    <s v="044. SALUD INDIVIDUAL"/>
    <s v="0097. ATENCION MEDICA ESPECIALIZADA"/>
    <s v="00002"/>
    <s v="0000266. ATENCION EN CONSULTAS EXTERNAS"/>
    <s v="00006 - ATENCION"/>
    <n v="1"/>
    <n v="0"/>
    <n v="0"/>
    <n v="0"/>
    <x v="30"/>
    <s v="13. LA LIBERTAD"/>
    <s v="01. TRUJILLO"/>
    <s v="01. TRUJILLO"/>
    <s v="4. DONACIONES Y TRANSFERENCIAS"/>
    <s v="13. DONACIONES Y TRANSFERENCIAS"/>
    <s v="6. GASTOS DE CAPITAL"/>
    <s v="2. GASTOS PRESUPUESTARIOS"/>
    <s v="6. ADQUISICION DE ACTIVOS NO FINANCIEROS"/>
    <s v=" 3. ADQUISICION DE VEHICULOS, MAQUINARIAS Y OTROS"/>
    <s v=" 2. ADQUISICION DE MAQUINARIAS, EQUIPO Y MOBILIARIO"/>
    <s v=" 9. ADQUISICION DE MAQUINARIA Y EQUIPO DIVERSOS"/>
    <s v=" 4. ELECTRICIDAD Y ELECTRONICA"/>
    <s v="18. SUBCUENTA - TRANSFERENCIAS FINANCIERAS"/>
    <n v="0"/>
    <n v="0"/>
    <n v="0"/>
    <n v="0"/>
    <n v="0"/>
    <n v="0"/>
    <n v="0"/>
    <n v="0"/>
    <n v="0"/>
    <n v="0"/>
    <n v="1683.47"/>
    <n v="0"/>
    <n v="0"/>
    <n v="0"/>
    <n v="0"/>
    <n v="0"/>
    <n v="0"/>
    <n v="0"/>
    <n v="0"/>
    <n v="0"/>
    <n v="0"/>
    <n v="0"/>
    <n v="0"/>
    <n v="0"/>
    <n v="1683.47"/>
    <n v="0"/>
    <n v="0"/>
    <n v="0"/>
    <n v="0"/>
    <n v="0"/>
    <n v="0"/>
    <n v="0"/>
    <n v="0"/>
    <n v="0"/>
    <n v="0"/>
    <n v="0"/>
    <n v="1683.47"/>
    <n v="0"/>
    <n v="0"/>
    <n v="0"/>
    <n v="0"/>
    <n v="0"/>
    <n v="0"/>
    <n v="0"/>
    <n v="0"/>
    <n v="0"/>
    <n v="0"/>
    <n v="0"/>
    <n v="1683.47"/>
    <n v="0"/>
    <n v="0"/>
    <n v="0"/>
    <n v="0"/>
    <x v="2"/>
    <x v="4"/>
    <s v="2.6. 3. ADQUISICION DE VEHICULOS, MAQUINARIAS Y OTROS"/>
    <x v="72"/>
    <n v="1683.47"/>
    <n v="-1683.47"/>
    <m/>
    <m/>
    <n v="-1683.47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9. BONIFICACIÓN EXTRAORDINARIA POR EMERGENCIA SANITARIA"/>
    <s v="0 . ENDEUDAMIENTO EXTERNO"/>
    <n v="0"/>
    <n v="127440"/>
    <n v="127440"/>
    <n v="127440"/>
    <n v="12744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0"/>
    <s v="2.1. 1. RETRIBUCIONES Y COMPLEMENTOS EN EFECTIVO"/>
    <x v="78"/>
    <n v="0"/>
    <n v="127440"/>
    <m/>
    <m/>
    <n v="12744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0 . ENDEUDAMIENTO EXTERNO"/>
    <n v="0"/>
    <n v="531"/>
    <n v="531"/>
    <n v="531"/>
    <n v="5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2"/>
    <s v="2.3. 2. CONTRATACION DE SERVICIOS"/>
    <x v="42"/>
    <n v="0"/>
    <n v="531"/>
    <m/>
    <m/>
    <n v="531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0 . ENDEUDAMIENTO EXTERNO"/>
    <n v="0"/>
    <n v="43890"/>
    <n v="43890"/>
    <n v="43890"/>
    <n v="4389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2"/>
    <s v="2.3. 2. CONTRATACION DE SERVICIOS"/>
    <x v="49"/>
    <n v="0"/>
    <n v="43890"/>
    <m/>
    <m/>
    <n v="4389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0 . ENDEUDAMIENTO EXTERNO"/>
    <n v="0"/>
    <n v="2832"/>
    <n v="2832"/>
    <n v="2832"/>
    <n v="283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2"/>
    <s v="2.3. 2. CONTRATACION DE SERVICIOS"/>
    <x v="50"/>
    <n v="0"/>
    <n v="2832"/>
    <m/>
    <m/>
    <n v="283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0 . ENDEUDAMIENTO EXTERNO"/>
    <n v="0"/>
    <n v="600"/>
    <n v="600"/>
    <n v="600"/>
    <n v="60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2"/>
    <s v="2.3. 2. CONTRATACION DE SERVICIOS"/>
    <x v="51"/>
    <n v="0"/>
    <n v="600"/>
    <m/>
    <m/>
    <n v="6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36"/>
    <n v="18"/>
    <n v="18"/>
    <n v="18"/>
    <x v="1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7. BONIFICACIÓN EXTRAORDINARIA POR EMERGENCIA SANITARIA"/>
    <s v="0 . ENDEUDAMIENTO EXTERNO"/>
    <n v="0"/>
    <n v="100080"/>
    <n v="100080"/>
    <n v="100080"/>
    <n v="10008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x v="2"/>
    <s v="2.3. 2. CONTRATACION DE SERVICIOS"/>
    <x v="79"/>
    <n v="0"/>
    <n v="100080"/>
    <m/>
    <m/>
    <n v="10008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1. PERSONAL Y OBLIGACIONES SOCIALES"/>
    <s v=" 1. RETRIBUCIONES Y COMPLEMENTOS EN EFECTIVO"/>
    <s v=" 3. PERSONAL DE LA SALUD"/>
    <s v=" 3. OTRAS RETRIBUCIONES Y COMPLEMENTOS"/>
    <s v=" 9. BONIFICACIÓN EXTRAORDINARIA POR EMERGENCIA SANITARIA"/>
    <s v="20. SUB CUENTA - EMERGENCIA SANITARIA COVID-19 - ROOC"/>
    <n v="0"/>
    <n v="0"/>
    <n v="0"/>
    <n v="0"/>
    <n v="0"/>
    <n v="0"/>
    <n v="0"/>
    <n v="36720"/>
    <n v="60480"/>
    <n v="0"/>
    <n v="30240"/>
    <n v="0"/>
    <n v="0"/>
    <n v="0"/>
    <n v="0"/>
    <n v="0"/>
    <n v="0"/>
    <n v="0"/>
    <n v="0"/>
    <n v="36720"/>
    <n v="60480"/>
    <n v="0"/>
    <n v="30240"/>
    <n v="0"/>
    <n v="0"/>
    <n v="0"/>
    <n v="0"/>
    <n v="0"/>
    <n v="0"/>
    <n v="0"/>
    <n v="0"/>
    <n v="36720"/>
    <n v="0"/>
    <n v="60480"/>
    <n v="0"/>
    <n v="30240"/>
    <n v="0"/>
    <n v="0"/>
    <n v="0"/>
    <n v="0"/>
    <n v="0"/>
    <n v="0"/>
    <n v="0"/>
    <n v="36720"/>
    <n v="0"/>
    <n v="60480"/>
    <n v="0"/>
    <n v="30240"/>
    <n v="0"/>
    <n v="0"/>
    <n v="0"/>
    <n v="0"/>
    <n v="0"/>
    <x v="3"/>
    <x v="0"/>
    <s v="2.1. 1. RETRIBUCIONES Y COMPLEMENTOS EN EFECTIVO"/>
    <x v="78"/>
    <n v="127440"/>
    <n v="-127440"/>
    <m/>
    <m/>
    <n v="-12744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6. SERVICIOS ADMINISTRATIVOS, FINANCIEROS Y DE SEGUROS"/>
    <s v=" 3. SEGUROS"/>
    <s v=" 1. SEGURO DE VIDA"/>
    <s v="20. SUB CUENTA - EMERGENCIA SANITARIA COVID-19 - ROOC"/>
    <n v="0"/>
    <n v="0"/>
    <n v="0"/>
    <n v="0"/>
    <n v="0"/>
    <n v="0"/>
    <n v="0"/>
    <n v="0"/>
    <n v="0"/>
    <n v="0"/>
    <n v="0"/>
    <n v="117.97"/>
    <n v="204.67"/>
    <n v="204.67"/>
    <n v="0"/>
    <n v="0"/>
    <n v="0"/>
    <n v="0"/>
    <n v="0"/>
    <n v="0"/>
    <n v="0"/>
    <n v="0"/>
    <n v="0"/>
    <n v="117.97"/>
    <n v="204.67"/>
    <n v="204.67"/>
    <n v="0"/>
    <n v="0"/>
    <n v="0"/>
    <n v="0"/>
    <n v="0"/>
    <n v="0"/>
    <n v="0"/>
    <n v="0"/>
    <n v="0"/>
    <n v="117.97"/>
    <n v="204.67"/>
    <n v="204.67"/>
    <n v="0"/>
    <n v="0"/>
    <n v="0"/>
    <n v="0"/>
    <n v="0"/>
    <n v="0"/>
    <n v="0"/>
    <n v="0"/>
    <n v="0"/>
    <n v="117.97"/>
    <n v="204.67"/>
    <n v="204.67"/>
    <n v="0"/>
    <n v="0"/>
    <n v="0"/>
    <x v="3"/>
    <x v="2"/>
    <s v="2.3. 2. CONTRATACION DE SERVICIOS"/>
    <x v="42"/>
    <n v="527.30999999999995"/>
    <n v="-527.30999999999995"/>
    <m/>
    <m/>
    <n v="-527.30999999999995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1. CONTRATO ADMINISTRATIVO DE SERVICIOS"/>
    <s v="20. SUB CUENTA - EMERGENCIA SANITARIA COVID-19 - ROOC"/>
    <n v="0"/>
    <n v="0"/>
    <n v="0"/>
    <n v="0"/>
    <n v="0"/>
    <n v="0"/>
    <n v="0"/>
    <n v="0"/>
    <n v="0"/>
    <n v="0"/>
    <n v="0"/>
    <n v="9500"/>
    <n v="16500"/>
    <n v="16500"/>
    <n v="0"/>
    <n v="0"/>
    <n v="0"/>
    <n v="0"/>
    <n v="0"/>
    <n v="0"/>
    <n v="0"/>
    <n v="0"/>
    <n v="0"/>
    <n v="9500"/>
    <n v="16500"/>
    <n v="16500"/>
    <n v="0"/>
    <n v="0"/>
    <n v="0"/>
    <n v="0"/>
    <n v="0"/>
    <n v="0"/>
    <n v="0"/>
    <n v="0"/>
    <n v="0"/>
    <n v="9500"/>
    <n v="16500"/>
    <n v="16500"/>
    <n v="0"/>
    <n v="0"/>
    <n v="0"/>
    <n v="0"/>
    <n v="0"/>
    <n v="0"/>
    <n v="0"/>
    <n v="0"/>
    <n v="0"/>
    <n v="9500"/>
    <n v="16500"/>
    <n v="16500"/>
    <n v="0"/>
    <n v="0"/>
    <n v="0"/>
    <x v="3"/>
    <x v="2"/>
    <s v="2.3. 2. CONTRATACION DE SERVICIOS"/>
    <x v="49"/>
    <n v="42500"/>
    <n v="-42500"/>
    <m/>
    <m/>
    <n v="-425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2. CONTRIBUCIONES A ESSALUD DE C.A.S."/>
    <s v="20. SUB CUENTA - EMERGENCIA SANITARIA COVID-19 - ROOC"/>
    <n v="0"/>
    <n v="0"/>
    <n v="0"/>
    <n v="0"/>
    <n v="0"/>
    <n v="0"/>
    <n v="0"/>
    <n v="0"/>
    <n v="0"/>
    <n v="0"/>
    <n v="0"/>
    <n v="654"/>
    <n v="1089"/>
    <n v="1089"/>
    <n v="0"/>
    <n v="0"/>
    <n v="0"/>
    <n v="0"/>
    <n v="0"/>
    <n v="0"/>
    <n v="0"/>
    <n v="0"/>
    <n v="0"/>
    <n v="654"/>
    <n v="1089"/>
    <n v="1089"/>
    <n v="0"/>
    <n v="0"/>
    <n v="0"/>
    <n v="0"/>
    <n v="0"/>
    <n v="0"/>
    <n v="0"/>
    <n v="0"/>
    <n v="0"/>
    <n v="654"/>
    <n v="1089"/>
    <n v="1089"/>
    <n v="0"/>
    <n v="0"/>
    <n v="0"/>
    <n v="0"/>
    <n v="0"/>
    <n v="0"/>
    <n v="0"/>
    <n v="0"/>
    <n v="0"/>
    <n v="654"/>
    <n v="1089"/>
    <n v="1089"/>
    <n v="0"/>
    <n v="0"/>
    <n v="0"/>
    <x v="3"/>
    <x v="2"/>
    <s v="2.3. 2. CONTRATACION DE SERVICIOS"/>
    <x v="50"/>
    <n v="2832"/>
    <n v="-2832"/>
    <m/>
    <m/>
    <n v="-2832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2"/>
    <s v="0290090. DIAGNOSTICO Y TRATAMIENTO DE CORONAVIRUS"/>
    <s v="00065 - INTERVENCION"/>
    <n v="1"/>
    <n v="0"/>
    <n v="0"/>
    <n v="0"/>
    <x v="2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4. AGUINALDOS DE C.A.S."/>
    <s v="20. SUB CUENTA - EMERGENCIA SANITARIA COVID-19 - ROOC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n v="0"/>
    <n v="0"/>
    <n v="0"/>
    <n v="0"/>
    <n v="0"/>
    <n v="0"/>
    <n v="600"/>
    <n v="0"/>
    <n v="0"/>
    <n v="0"/>
    <n v="0"/>
    <n v="0"/>
    <x v="3"/>
    <x v="2"/>
    <s v="2.3. 2. CONTRATACION DE SERVICIOS"/>
    <x v="51"/>
    <n v="600"/>
    <n v="-600"/>
    <m/>
    <m/>
    <n v="-600"/>
    <m/>
  </r>
  <r>
    <s v="2021"/>
    <s v="EJECUTORAS DEL GOBIERNO REGIONAL"/>
    <s v="99. GOBIERNOS REGIONALES"/>
    <s v="451. GOBIERNO REGIONAL DEL DEPARTAMENTO DE LA LIBERTAD"/>
    <s v="401. REGION LA LIBERTAD-INSTITUTO REGIONAL DE OFTALMOLOGIA"/>
    <s v="000846"/>
    <x v="3"/>
    <s v="3.PRODUCTO"/>
    <x v="0"/>
    <s v="5.ACTIVIDAD"/>
    <x v="16"/>
    <s v="20. SALUD"/>
    <s v="043. SALUD COLECTIVA"/>
    <s v="0095. CONTROL DE RIESGOS Y DAÑOS PARA LA SALUD"/>
    <s v="00001"/>
    <s v="0290090. DIAGNOSTICO Y TRATAMIENTO DE CORONAVIRUS"/>
    <s v="00065 - INTERVENCION"/>
    <n v="200"/>
    <n v="18"/>
    <n v="0"/>
    <n v="0"/>
    <x v="16"/>
    <s v="13. LA LIBERTAD"/>
    <s v="01. TRUJILLO"/>
    <s v="01. TRUJILLO"/>
    <s v="3. RECURSOS POR OPERACIONES OFICIALES DE CREDITO"/>
    <s v="19. RECURSOS POR OPERACIONES OFICIALES DE CREDITO"/>
    <s v="5. GASTOS CORRIENTES"/>
    <s v="2. GASTOS PRESUPUESTARIOS"/>
    <s v="3. BIENES Y SERVICIOS"/>
    <s v=" 2. CONTRATACION DE SERVICIOS"/>
    <s v=" 8. CONTRATO ADMINISTRATIVO DE SERVICIOS"/>
    <s v=" 1. CONTRATO ADMINISTRATIVO DE SERVICIOS"/>
    <s v=" 7. BONIFICACIÓN EXTRAORDINARIA POR EMERGENCIA SANITARIA"/>
    <s v="20. SUB CUENTA - EMERGENCIA SANITARIA COVID-19 - ROOC"/>
    <n v="0"/>
    <n v="0"/>
    <n v="0"/>
    <n v="0"/>
    <n v="0"/>
    <n v="0"/>
    <n v="0"/>
    <n v="30240"/>
    <n v="44640"/>
    <n v="0"/>
    <n v="25200"/>
    <n v="0"/>
    <n v="0"/>
    <n v="0"/>
    <n v="0"/>
    <n v="0"/>
    <n v="0"/>
    <n v="0"/>
    <n v="0"/>
    <n v="30240"/>
    <n v="44640"/>
    <n v="0"/>
    <n v="25200"/>
    <n v="0"/>
    <n v="0"/>
    <n v="0"/>
    <n v="0"/>
    <n v="0"/>
    <n v="0"/>
    <n v="0"/>
    <n v="0"/>
    <n v="30240"/>
    <n v="0"/>
    <n v="44640"/>
    <n v="0"/>
    <n v="25200"/>
    <n v="0"/>
    <n v="0"/>
    <n v="0"/>
    <n v="0"/>
    <n v="0"/>
    <n v="0"/>
    <n v="0"/>
    <n v="30240"/>
    <n v="0"/>
    <n v="44640"/>
    <n v="0"/>
    <n v="25200"/>
    <n v="0"/>
    <n v="0"/>
    <n v="0"/>
    <n v="0"/>
    <n v="0"/>
    <x v="3"/>
    <x v="2"/>
    <s v="2.3. 2. CONTRATACION DE SERVICIOS"/>
    <x v="79"/>
    <n v="100080"/>
    <n v="-100080"/>
    <m/>
    <m/>
    <n v="-100080"/>
    <m/>
  </r>
  <r>
    <m/>
    <m/>
    <m/>
    <m/>
    <m/>
    <m/>
    <x v="6"/>
    <m/>
    <x v="15"/>
    <m/>
    <x v="28"/>
    <m/>
    <m/>
    <m/>
    <m/>
    <m/>
    <m/>
    <m/>
    <m/>
    <m/>
    <m/>
    <x v="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4"/>
    <x v="5"/>
    <m/>
    <x v="8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Datos" grandTotalCaption="TOTAL GENERAL ==================&gt;" showMissing="0" updatedVersion="5" minRefreshableVersion="3" showMultipleLabel="0" showMemberPropertyTips="0" itemPrintTitles="1" createdVersion="6" indent="0" outline="1" outlineData="1" gridDropZones="1" rowHeaderCaption="Programa, Producto, Actividad, Fte. Fto, Generica, Especifica Detalle">
  <location ref="B5:V221" firstHeaderRow="1" firstDataRow="2" firstDataCol="1"/>
  <pivotFields count="102">
    <pivotField showAll="0" defaultSubtotal="0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>
      <items count="8">
        <item x="1"/>
        <item x="4"/>
        <item x="2"/>
        <item x="5"/>
        <item x="0"/>
        <item x="3"/>
        <item x="6"/>
        <item t="default"/>
      </items>
    </pivotField>
    <pivotField showAll="0" includeNewItemsInFilter="1"/>
    <pivotField axis="axisRow" showAll="0" includeNewItemsInFilter="1">
      <items count="17">
        <item x="10"/>
        <item x="1"/>
        <item x="2"/>
        <item x="3"/>
        <item x="4"/>
        <item x="7"/>
        <item x="13"/>
        <item x="8"/>
        <item x="9"/>
        <item x="5"/>
        <item x="11"/>
        <item x="12"/>
        <item x="6"/>
        <item x="0"/>
        <item x="15"/>
        <item x="14"/>
        <item t="default"/>
      </items>
    </pivotField>
    <pivotField showAll="0" includeNewItemsInFilter="1"/>
    <pivotField axis="axisRow" showAll="0" includeNewItemsInFilter="1">
      <items count="30">
        <item x="1"/>
        <item x="0"/>
        <item x="9"/>
        <item x="7"/>
        <item x="2"/>
        <item x="3"/>
        <item x="4"/>
        <item x="5"/>
        <item x="25"/>
        <item x="10"/>
        <item x="11"/>
        <item x="15"/>
        <item x="12"/>
        <item x="13"/>
        <item x="14"/>
        <item x="20"/>
        <item x="24"/>
        <item x="17"/>
        <item x="18"/>
        <item x="21"/>
        <item x="8"/>
        <item x="19"/>
        <item x="6"/>
        <item x="22"/>
        <item x="23"/>
        <item x="16"/>
        <item x="28"/>
        <item x="27"/>
        <item x="26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 sortType="ascending">
      <items count="39">
        <item x="2"/>
        <item x="3"/>
        <item x="4"/>
        <item x="5"/>
        <item x="19"/>
        <item x="6"/>
        <item x="22"/>
        <item x="23"/>
        <item x="7"/>
        <item x="20"/>
        <item x="17"/>
        <item x="18"/>
        <item x="21"/>
        <item x="8"/>
        <item x="24"/>
        <item x="1"/>
        <item x="0"/>
        <item x="9"/>
        <item x="25"/>
        <item x="10"/>
        <item x="11"/>
        <item x="15"/>
        <item x="12"/>
        <item x="13"/>
        <item x="14"/>
        <item h="1" x="16"/>
        <item x="33"/>
        <item x="29"/>
        <item x="31"/>
        <item x="28"/>
        <item x="34"/>
        <item x="30"/>
        <item x="35"/>
        <item x="36"/>
        <item x="26"/>
        <item x="32"/>
        <item x="27"/>
        <item h="1" x="37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multipleItemSelectionAllowed="1" showAll="0" includeNewItemsInFilter="1">
      <items count="6">
        <item x="0"/>
        <item x="1"/>
        <item x="4"/>
        <item x="2"/>
        <item x="3"/>
        <item t="default"/>
      </items>
    </pivotField>
    <pivotField axis="axisRow" showAll="0" includeNewItemsInFilter="1">
      <items count="7">
        <item x="0"/>
        <item h="1" x="2"/>
        <item h="1" x="5"/>
        <item h="1" x="4"/>
        <item x="1"/>
        <item x="3"/>
        <item t="default"/>
      </items>
    </pivotField>
    <pivotField showAll="0" includeNewItemsInFilter="1"/>
    <pivotField axis="axisRow" showAll="0" includeNewItemsInFilter="1">
      <items count="82">
        <item x="0"/>
        <item x="1"/>
        <item x="2"/>
        <item x="3"/>
        <item x="4"/>
        <item x="6"/>
        <item x="7"/>
        <item x="8"/>
        <item x="9"/>
        <item x="10"/>
        <item x="11"/>
        <item h="1" x="13"/>
        <item x="14"/>
        <item x="15"/>
        <item x="17"/>
        <item x="20"/>
        <item x="60"/>
        <item x="21"/>
        <item x="22"/>
        <item x="25"/>
        <item x="62"/>
        <item x="27"/>
        <item x="28"/>
        <item x="30"/>
        <item x="31"/>
        <item x="32"/>
        <item x="33"/>
        <item x="34"/>
        <item x="35"/>
        <item x="37"/>
        <item x="40"/>
        <item x="42"/>
        <item x="45"/>
        <item x="47"/>
        <item x="48"/>
        <item x="49"/>
        <item x="50"/>
        <item x="51"/>
        <item x="53"/>
        <item x="80"/>
        <item x="23"/>
        <item x="75"/>
        <item x="56"/>
        <item x="58"/>
        <item x="77"/>
        <item x="71"/>
        <item x="18"/>
        <item x="24"/>
        <item x="39"/>
        <item x="46"/>
        <item x="64"/>
        <item x="66"/>
        <item x="67"/>
        <item x="68"/>
        <item x="69"/>
        <item x="78"/>
        <item x="79"/>
        <item x="5"/>
        <item x="29"/>
        <item x="38"/>
        <item x="44"/>
        <item x="63"/>
        <item x="70"/>
        <item x="76"/>
        <item x="72"/>
        <item x="57"/>
        <item x="73"/>
        <item x="19"/>
        <item x="43"/>
        <item x="59"/>
        <item x="26"/>
        <item h="1" x="16"/>
        <item x="41"/>
        <item x="65"/>
        <item x="55"/>
        <item x="61"/>
        <item x="74"/>
        <item x="54"/>
        <item x="12"/>
        <item x="36"/>
        <item x="52"/>
        <item t="default"/>
      </items>
    </pivotField>
    <pivotField dataField="1" showAll="0" includeNewItemsInFilter="1"/>
    <pivotField dataField="1" showAll="0"/>
    <pivotField showAll="0" defaultSubtotal="0"/>
    <pivotField showAll="0" defaultSubtotal="0"/>
    <pivotField showAll="0" defaultSubtotal="0"/>
    <pivotField showAll="0" includeNewItemsInFilter="1"/>
    <pivotField dataField="1" dragToRow="0" dragToCol="0" dragToPage="0" showAll="0" includeNewItemsInFilter="1" defaultSubtotal="0"/>
    <pivotField dataField="1" dragToRow="0" dragToCol="0" dragToPage="0" showAll="0" includeNewItemsInFilter="1" defaultSubtotal="0"/>
    <pivotField dragToRow="0" dragToCol="0" dragToPage="0" showAll="0" defaultSubtotal="0"/>
    <pivotField dragToRow="0" dragToCol="0" dragToPage="0" showAll="0" defaultSubtotal="0"/>
  </pivotFields>
  <rowFields count="7">
    <field x="6"/>
    <field x="21"/>
    <field x="8"/>
    <field x="10"/>
    <field x="88"/>
    <field x="89"/>
    <field x="91"/>
  </rowFields>
  <rowItems count="215">
    <i>
      <x/>
    </i>
    <i r="1">
      <x/>
    </i>
    <i r="2">
      <x v="1"/>
    </i>
    <i r="3">
      <x v="4"/>
    </i>
    <i r="4">
      <x/>
    </i>
    <i r="5">
      <x/>
    </i>
    <i r="6">
      <x v="3"/>
    </i>
    <i r="6">
      <x v="6"/>
    </i>
    <i r="6">
      <x v="7"/>
    </i>
    <i r="6">
      <x v="9"/>
    </i>
    <i r="6">
      <x v="10"/>
    </i>
    <i r="6">
      <x v="12"/>
    </i>
    <i r="6">
      <x v="13"/>
    </i>
    <i r="1">
      <x v="1"/>
    </i>
    <i r="2">
      <x v="2"/>
    </i>
    <i r="3">
      <x v="5"/>
    </i>
    <i r="4">
      <x/>
    </i>
    <i r="5">
      <x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"/>
    </i>
    <i r="2">
      <x v="3"/>
    </i>
    <i r="3">
      <x v="6"/>
    </i>
    <i r="4">
      <x/>
    </i>
    <i r="5">
      <x/>
    </i>
    <i r="6">
      <x v="3"/>
    </i>
    <i r="6">
      <x v="6"/>
    </i>
    <i r="6">
      <x v="7"/>
    </i>
    <i r="6">
      <x v="9"/>
    </i>
    <i r="6">
      <x v="10"/>
    </i>
    <i r="6">
      <x v="12"/>
    </i>
    <i r="6">
      <x v="13"/>
    </i>
    <i r="1">
      <x v="3"/>
    </i>
    <i r="2">
      <x v="4"/>
    </i>
    <i r="3">
      <x v="7"/>
    </i>
    <i r="4">
      <x/>
    </i>
    <i r="5">
      <x/>
    </i>
    <i r="6">
      <x v="3"/>
    </i>
    <i r="6">
      <x v="6"/>
    </i>
    <i r="6">
      <x v="7"/>
    </i>
    <i r="6">
      <x v="9"/>
    </i>
    <i r="6">
      <x v="10"/>
    </i>
    <i r="6">
      <x v="12"/>
    </i>
    <i r="6">
      <x v="13"/>
    </i>
    <i r="1">
      <x v="5"/>
    </i>
    <i r="2">
      <x v="9"/>
    </i>
    <i r="3">
      <x v="22"/>
    </i>
    <i r="4">
      <x/>
    </i>
    <i r="5">
      <x/>
    </i>
    <i r="6">
      <x v="3"/>
    </i>
    <i r="6">
      <x v="6"/>
    </i>
    <i r="6">
      <x v="7"/>
    </i>
    <i r="6">
      <x v="9"/>
    </i>
    <i r="6">
      <x v="10"/>
    </i>
    <i r="6">
      <x v="12"/>
    </i>
    <i r="6">
      <x v="13"/>
    </i>
    <i r="1">
      <x v="8"/>
    </i>
    <i r="2">
      <x v="12"/>
    </i>
    <i r="3">
      <x v="3"/>
    </i>
    <i r="4">
      <x/>
    </i>
    <i r="5">
      <x/>
    </i>
    <i r="6">
      <x v="3"/>
    </i>
    <i r="6">
      <x v="6"/>
    </i>
    <i r="6">
      <x v="9"/>
    </i>
    <i r="6">
      <x v="10"/>
    </i>
    <i r="6">
      <x v="12"/>
    </i>
    <i r="6">
      <x v="13"/>
    </i>
    <i>
      <x v="2"/>
    </i>
    <i r="1">
      <x v="13"/>
    </i>
    <i r="2">
      <x v="5"/>
    </i>
    <i r="3">
      <x v="20"/>
    </i>
    <i r="4">
      <x/>
    </i>
    <i r="5">
      <x/>
    </i>
    <i r="6">
      <x v="3"/>
    </i>
    <i r="6">
      <x v="6"/>
    </i>
    <i r="6">
      <x v="7"/>
    </i>
    <i r="6">
      <x v="9"/>
    </i>
    <i r="6">
      <x v="10"/>
    </i>
    <i r="6">
      <x v="12"/>
    </i>
    <i r="6">
      <x v="13"/>
    </i>
    <i>
      <x v="4"/>
    </i>
    <i r="1">
      <x v="15"/>
    </i>
    <i r="2">
      <x v="13"/>
    </i>
    <i r="3">
      <x/>
    </i>
    <i r="4">
      <x/>
    </i>
    <i r="5">
      <x/>
    </i>
    <i r="6">
      <x v="1"/>
    </i>
    <i r="6">
      <x v="2"/>
    </i>
    <i r="6">
      <x v="9"/>
    </i>
    <i r="6">
      <x v="10"/>
    </i>
    <i r="6">
      <x v="12"/>
    </i>
    <i r="6">
      <x v="13"/>
    </i>
    <i r="1">
      <x v="16"/>
    </i>
    <i r="2">
      <x v="13"/>
    </i>
    <i r="3">
      <x v="1"/>
    </i>
    <i r="4">
      <x/>
    </i>
    <i r="5">
      <x/>
    </i>
    <i r="6">
      <x/>
    </i>
    <i r="6">
      <x v="1"/>
    </i>
    <i r="6">
      <x v="2"/>
    </i>
    <i r="6">
      <x v="9"/>
    </i>
    <i r="6">
      <x v="10"/>
    </i>
    <i r="6">
      <x v="12"/>
    </i>
    <i r="6">
      <x v="13"/>
    </i>
    <i r="1">
      <x v="17"/>
    </i>
    <i r="2">
      <x v="13"/>
    </i>
    <i r="3">
      <x v="2"/>
    </i>
    <i r="4">
      <x/>
    </i>
    <i r="5">
      <x/>
    </i>
    <i r="6">
      <x v="3"/>
    </i>
    <i r="6">
      <x v="6"/>
    </i>
    <i r="6">
      <x v="9"/>
    </i>
    <i r="6">
      <x v="12"/>
    </i>
    <i r="6">
      <x v="13"/>
    </i>
    <i r="6">
      <x v="78"/>
    </i>
    <i r="1">
      <x v="36"/>
    </i>
    <i r="2">
      <x v="13"/>
    </i>
    <i r="3">
      <x v="1"/>
    </i>
    <i r="4">
      <x/>
    </i>
    <i r="5">
      <x v="5"/>
    </i>
    <i r="6">
      <x v="77"/>
    </i>
    <i>
      <x v="5"/>
    </i>
    <i r="1">
      <x v="19"/>
    </i>
    <i r="2">
      <x v="13"/>
    </i>
    <i r="3">
      <x v="9"/>
    </i>
    <i r="4">
      <x/>
    </i>
    <i r="5">
      <x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0"/>
    </i>
    <i r="2">
      <x v="13"/>
    </i>
    <i r="3">
      <x v="10"/>
    </i>
    <i r="4">
      <x/>
    </i>
    <i r="5">
      <x/>
    </i>
    <i r="6">
      <x v="3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1"/>
    </i>
    <i r="2">
      <x v="13"/>
    </i>
    <i r="3">
      <x v="11"/>
    </i>
    <i r="4">
      <x/>
    </i>
    <i r="5">
      <x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2"/>
    </i>
    <i r="2">
      <x v="13"/>
    </i>
    <i r="3">
      <x v="12"/>
    </i>
    <i r="4">
      <x/>
    </i>
    <i r="5">
      <x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3"/>
    </i>
    <i r="2">
      <x v="13"/>
    </i>
    <i r="3">
      <x v="13"/>
    </i>
    <i r="4">
      <x/>
    </i>
    <i r="5">
      <x/>
    </i>
    <i r="6">
      <x v="3"/>
    </i>
    <i r="6">
      <x v="4"/>
    </i>
    <i r="6">
      <x v="5"/>
    </i>
    <i r="6">
      <x v="6"/>
    </i>
    <i r="6">
      <x v="7"/>
    </i>
    <i r="6">
      <x v="8"/>
    </i>
    <i r="6">
      <x v="9"/>
    </i>
    <i r="6">
      <x v="10"/>
    </i>
    <i r="6">
      <x v="12"/>
    </i>
    <i r="6">
      <x v="13"/>
    </i>
    <i r="1">
      <x v="24"/>
    </i>
    <i r="2">
      <x v="13"/>
    </i>
    <i r="3">
      <x v="14"/>
    </i>
    <i r="4">
      <x/>
    </i>
    <i r="5">
      <x/>
    </i>
    <i r="6">
      <x v="3"/>
    </i>
    <i r="6">
      <x v="5"/>
    </i>
    <i r="6">
      <x v="6"/>
    </i>
    <i r="6">
      <x v="8"/>
    </i>
    <i r="6">
      <x v="9"/>
    </i>
    <i r="6">
      <x v="10"/>
    </i>
    <i r="6">
      <x v="12"/>
    </i>
    <i r="6">
      <x v="13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PIA" fld="35" baseField="0" baseItem="0"/>
    <dataField name="MOFIFICA" fld="36" baseField="0" baseItem="0"/>
    <dataField name="PIM" fld="37" baseField="0" baseItem="0"/>
    <dataField name="CERTIFICA" fld="38" baseField="0" baseItem="0"/>
    <dataField name=" % CERTI" fld="98" baseField="0" baseItem="0"/>
    <dataField name="ENERO" fld="52" baseField="0" baseItem="0"/>
    <dataField name="FEBRERO" fld="53" baseField="0" baseItem="0"/>
    <dataField name="MARZO" fld="54" baseField="0" baseItem="0"/>
    <dataField name="ABRIL" fld="55" baseField="0" baseItem="0"/>
    <dataField name="MAYO" fld="56" baseField="0" baseItem="0"/>
    <dataField name="JUNIO" fld="57" baseField="0" baseItem="0"/>
    <dataField name="JULIO" fld="58" baseField="0" baseItem="0"/>
    <dataField name="AGOSTO" fld="59" baseField="0" baseItem="0"/>
    <dataField name="SETIEMBRE" fld="60" baseField="0" baseItem="0"/>
    <dataField name="OCTUBRE" fld="61" baseField="0" baseItem="0"/>
    <dataField name="NOVIEMBRE" fld="62" baseField="0" baseItem="0"/>
    <dataField name="DICIEMBRE" fld="63" baseField="0" baseItem="0"/>
    <dataField name="EJEC_DEVEN" fld="92" baseField="0" baseItem="0"/>
    <dataField name="SALDO_PIM " fld="93" baseField="0" baseItem="0" numFmtId="4"/>
    <dataField name="% DEV/ PIM " fld="99" baseField="0" baseItem="0"/>
  </dataFields>
  <formats count="190">
    <format dxfId="528">
      <pivotArea dataOnly="0" fieldPosition="0">
        <references count="1">
          <reference field="21" count="1">
            <x v="0"/>
          </reference>
        </references>
      </pivotArea>
    </format>
    <format dxfId="527">
      <pivotArea dataOnly="0" fieldPosition="0">
        <references count="1">
          <reference field="21" count="1">
            <x v="0"/>
          </reference>
        </references>
      </pivotArea>
    </format>
    <format dxfId="526">
      <pivotArea dataOnly="0" fieldPosition="0">
        <references count="1">
          <reference field="89" count="1">
            <x v="0"/>
          </reference>
        </references>
      </pivotArea>
    </format>
    <format dxfId="525">
      <pivotArea dataOnly="0" fieldPosition="0">
        <references count="1">
          <reference field="89" count="1">
            <x v="1"/>
          </reference>
        </references>
      </pivotArea>
    </format>
    <format dxfId="524">
      <pivotArea dataOnly="0" fieldPosition="0">
        <references count="1">
          <reference field="21" count="1">
            <x v="1"/>
          </reference>
        </references>
      </pivotArea>
    </format>
    <format dxfId="523">
      <pivotArea dataOnly="0" fieldPosition="0">
        <references count="1">
          <reference field="21" count="1">
            <x v="1"/>
          </reference>
        </references>
      </pivotArea>
    </format>
    <format dxfId="522">
      <pivotArea dataOnly="0" fieldPosition="0">
        <references count="1">
          <reference field="21" count="1">
            <x v="2"/>
          </reference>
        </references>
      </pivotArea>
    </format>
    <format dxfId="521">
      <pivotArea dataOnly="0" fieldPosition="0">
        <references count="1">
          <reference field="21" count="1">
            <x v="2"/>
          </reference>
        </references>
      </pivotArea>
    </format>
    <format dxfId="520">
      <pivotArea dataOnly="0" fieldPosition="0">
        <references count="1">
          <reference field="21" count="1">
            <x v="3"/>
          </reference>
        </references>
      </pivotArea>
    </format>
    <format dxfId="519">
      <pivotArea dataOnly="0" fieldPosition="0">
        <references count="1">
          <reference field="21" count="1">
            <x v="3"/>
          </reference>
        </references>
      </pivotArea>
    </format>
    <format dxfId="518">
      <pivotArea dataOnly="0" fieldPosition="0">
        <references count="1">
          <reference field="21" count="1">
            <x v="4"/>
          </reference>
        </references>
      </pivotArea>
    </format>
    <format dxfId="517">
      <pivotArea dataOnly="0" fieldPosition="0">
        <references count="1">
          <reference field="21" count="1">
            <x v="4"/>
          </reference>
        </references>
      </pivotArea>
    </format>
    <format dxfId="516">
      <pivotArea dataOnly="0" fieldPosition="0">
        <references count="1">
          <reference field="21" count="1">
            <x v="5"/>
          </reference>
        </references>
      </pivotArea>
    </format>
    <format dxfId="515">
      <pivotArea dataOnly="0" fieldPosition="0">
        <references count="1">
          <reference field="21" count="1">
            <x v="5"/>
          </reference>
        </references>
      </pivotArea>
    </format>
    <format dxfId="514">
      <pivotArea dataOnly="0" fieldPosition="0">
        <references count="1">
          <reference field="21" count="1">
            <x v="6"/>
          </reference>
        </references>
      </pivotArea>
    </format>
    <format dxfId="513">
      <pivotArea dataOnly="0" fieldPosition="0">
        <references count="1">
          <reference field="21" count="1">
            <x v="6"/>
          </reference>
        </references>
      </pivotArea>
    </format>
    <format dxfId="512">
      <pivotArea dataOnly="0" fieldPosition="0">
        <references count="1">
          <reference field="21" count="1">
            <x v="7"/>
          </reference>
        </references>
      </pivotArea>
    </format>
    <format dxfId="511">
      <pivotArea dataOnly="0" fieldPosition="0">
        <references count="1">
          <reference field="21" count="1">
            <x v="7"/>
          </reference>
        </references>
      </pivotArea>
    </format>
    <format dxfId="510">
      <pivotArea dataOnly="0" fieldPosition="0">
        <references count="1">
          <reference field="21" count="1">
            <x v="8"/>
          </reference>
        </references>
      </pivotArea>
    </format>
    <format dxfId="509">
      <pivotArea dataOnly="0" fieldPosition="0">
        <references count="1">
          <reference field="21" count="1">
            <x v="8"/>
          </reference>
        </references>
      </pivotArea>
    </format>
    <format dxfId="508">
      <pivotArea dataOnly="0" fieldPosition="0">
        <references count="1">
          <reference field="21" count="1">
            <x v="9"/>
          </reference>
        </references>
      </pivotArea>
    </format>
    <format dxfId="507">
      <pivotArea dataOnly="0" fieldPosition="0">
        <references count="1">
          <reference field="21" count="1">
            <x v="9"/>
          </reference>
        </references>
      </pivotArea>
    </format>
    <format dxfId="506">
      <pivotArea dataOnly="0" fieldPosition="0">
        <references count="1">
          <reference field="21" count="1">
            <x v="10"/>
          </reference>
        </references>
      </pivotArea>
    </format>
    <format dxfId="505">
      <pivotArea dataOnly="0" fieldPosition="0">
        <references count="1">
          <reference field="21" count="1">
            <x v="10"/>
          </reference>
        </references>
      </pivotArea>
    </format>
    <format dxfId="504">
      <pivotArea dataOnly="0" fieldPosition="0">
        <references count="1">
          <reference field="21" count="1">
            <x v="11"/>
          </reference>
        </references>
      </pivotArea>
    </format>
    <format dxfId="503">
      <pivotArea dataOnly="0" fieldPosition="0">
        <references count="1">
          <reference field="21" count="1">
            <x v="11"/>
          </reference>
        </references>
      </pivotArea>
    </format>
    <format dxfId="502">
      <pivotArea dataOnly="0" fieldPosition="0">
        <references count="1">
          <reference field="21" count="1">
            <x v="12"/>
          </reference>
        </references>
      </pivotArea>
    </format>
    <format dxfId="501">
      <pivotArea dataOnly="0" fieldPosition="0">
        <references count="1">
          <reference field="21" count="1">
            <x v="12"/>
          </reference>
        </references>
      </pivotArea>
    </format>
    <format dxfId="500">
      <pivotArea dataOnly="0" fieldPosition="0">
        <references count="1">
          <reference field="21" count="1">
            <x v="13"/>
          </reference>
        </references>
      </pivotArea>
    </format>
    <format dxfId="499">
      <pivotArea dataOnly="0" fieldPosition="0">
        <references count="1">
          <reference field="21" count="1">
            <x v="13"/>
          </reference>
        </references>
      </pivotArea>
    </format>
    <format dxfId="498">
      <pivotArea dataOnly="0" fieldPosition="0">
        <references count="1">
          <reference field="6" count="1">
            <x v="3"/>
          </reference>
        </references>
      </pivotArea>
    </format>
    <format dxfId="497">
      <pivotArea dataOnly="0" fieldPosition="0">
        <references count="1">
          <reference field="6" count="1">
            <x v="3"/>
          </reference>
        </references>
      </pivotArea>
    </format>
    <format dxfId="496">
      <pivotArea dataOnly="0" fieldPosition="0">
        <references count="1">
          <reference field="21" count="1">
            <x v="15"/>
          </reference>
        </references>
      </pivotArea>
    </format>
    <format dxfId="495">
      <pivotArea dataOnly="0" fieldPosition="0">
        <references count="1">
          <reference field="21" count="1">
            <x v="15"/>
          </reference>
        </references>
      </pivotArea>
    </format>
    <format dxfId="494">
      <pivotArea dataOnly="0" fieldPosition="0">
        <references count="1">
          <reference field="21" count="1">
            <x v="16"/>
          </reference>
        </references>
      </pivotArea>
    </format>
    <format dxfId="493">
      <pivotArea dataOnly="0" fieldPosition="0">
        <references count="1">
          <reference field="21" count="1">
            <x v="16"/>
          </reference>
        </references>
      </pivotArea>
    </format>
    <format dxfId="492">
      <pivotArea dataOnly="0" fieldPosition="0">
        <references count="1">
          <reference field="21" count="1">
            <x v="17"/>
          </reference>
        </references>
      </pivotArea>
    </format>
    <format dxfId="491">
      <pivotArea dataOnly="0" fieldPosition="0">
        <references count="1">
          <reference field="21" count="1">
            <x v="17"/>
          </reference>
        </references>
      </pivotArea>
    </format>
    <format dxfId="490">
      <pivotArea dataOnly="0" fieldPosition="0">
        <references count="1">
          <reference field="21" count="1">
            <x v="18"/>
          </reference>
        </references>
      </pivotArea>
    </format>
    <format dxfId="489">
      <pivotArea dataOnly="0" fieldPosition="0">
        <references count="1">
          <reference field="21" count="1">
            <x v="18"/>
          </reference>
        </references>
      </pivotArea>
    </format>
    <format dxfId="488">
      <pivotArea dataOnly="0" fieldPosition="0">
        <references count="1">
          <reference field="21" count="1">
            <x v="19"/>
          </reference>
        </references>
      </pivotArea>
    </format>
    <format dxfId="487">
      <pivotArea dataOnly="0" fieldPosition="0">
        <references count="1">
          <reference field="21" count="1">
            <x v="19"/>
          </reference>
        </references>
      </pivotArea>
    </format>
    <format dxfId="486">
      <pivotArea dataOnly="0" fieldPosition="0">
        <references count="1">
          <reference field="21" count="1">
            <x v="20"/>
          </reference>
        </references>
      </pivotArea>
    </format>
    <format dxfId="485">
      <pivotArea dataOnly="0" fieldPosition="0">
        <references count="1">
          <reference field="21" count="1">
            <x v="20"/>
          </reference>
        </references>
      </pivotArea>
    </format>
    <format dxfId="484">
      <pivotArea dataOnly="0" fieldPosition="0">
        <references count="1">
          <reference field="21" count="1">
            <x v="21"/>
          </reference>
        </references>
      </pivotArea>
    </format>
    <format dxfId="483">
      <pivotArea dataOnly="0" fieldPosition="0">
        <references count="1">
          <reference field="21" count="1">
            <x v="21"/>
          </reference>
        </references>
      </pivotArea>
    </format>
    <format dxfId="482">
      <pivotArea dataOnly="0" fieldPosition="0">
        <references count="1">
          <reference field="21" count="1">
            <x v="22"/>
          </reference>
        </references>
      </pivotArea>
    </format>
    <format dxfId="481">
      <pivotArea dataOnly="0" fieldPosition="0">
        <references count="1">
          <reference field="21" count="1">
            <x v="22"/>
          </reference>
        </references>
      </pivotArea>
    </format>
    <format dxfId="480">
      <pivotArea dataOnly="0" fieldPosition="0">
        <references count="1">
          <reference field="21" count="1">
            <x v="23"/>
          </reference>
        </references>
      </pivotArea>
    </format>
    <format dxfId="479">
      <pivotArea dataOnly="0" fieldPosition="0">
        <references count="1">
          <reference field="21" count="1">
            <x v="23"/>
          </reference>
        </references>
      </pivotArea>
    </format>
    <format dxfId="478">
      <pivotArea dataOnly="0" fieldPosition="0">
        <references count="1">
          <reference field="21" count="1">
            <x v="24"/>
          </reference>
        </references>
      </pivotArea>
    </format>
    <format dxfId="477">
      <pivotArea dataOnly="0" fieldPosition="0">
        <references count="1">
          <reference field="21" count="1">
            <x v="24"/>
          </reference>
        </references>
      </pivotArea>
    </format>
    <format dxfId="476">
      <pivotArea dataOnly="0" labelOnly="1" grandRow="1" fieldPosition="0"/>
    </format>
    <format dxfId="475">
      <pivotArea dataOnly="0" labelOnly="1" grandRow="1" fieldPosition="0"/>
    </format>
    <format dxfId="474">
      <pivotArea dataOnly="0" grandRow="1" fieldPosition="0"/>
    </format>
    <format dxfId="473">
      <pivotArea dataOnly="0" grandRow="1" fieldPosition="0"/>
    </format>
    <format dxfId="472">
      <pivotArea dataOnly="0" fieldPosition="0">
        <references count="1">
          <reference field="8" count="1">
            <x v="13"/>
          </reference>
        </references>
      </pivotArea>
    </format>
    <format dxfId="471">
      <pivotArea dataOnly="0" fieldPosition="0">
        <references count="1">
          <reference field="6" count="1">
            <x v="5"/>
          </reference>
        </references>
      </pivotArea>
    </format>
    <format dxfId="470">
      <pivotArea dataOnly="0" fieldPosition="0">
        <references count="1">
          <reference field="6" count="1">
            <x v="5"/>
          </reference>
        </references>
      </pivotArea>
    </format>
    <format dxfId="469">
      <pivotArea dataOnly="0" fieldPosition="0">
        <references count="1">
          <reference field="6" count="1">
            <x v="4"/>
          </reference>
        </references>
      </pivotArea>
    </format>
    <format dxfId="468">
      <pivotArea dataOnly="0" fieldPosition="0">
        <references count="1">
          <reference field="6" count="1">
            <x v="4"/>
          </reference>
        </references>
      </pivotArea>
    </format>
    <format dxfId="467">
      <pivotArea dataOnly="0" fieldPosition="0">
        <references count="1">
          <reference field="6" count="1">
            <x v="1"/>
          </reference>
        </references>
      </pivotArea>
    </format>
    <format dxfId="466">
      <pivotArea dataOnly="0" fieldPosition="0">
        <references count="1">
          <reference field="6" count="1">
            <x v="1"/>
          </reference>
        </references>
      </pivotArea>
    </format>
    <format dxfId="465">
      <pivotArea dataOnly="0" fieldPosition="0">
        <references count="1">
          <reference field="6" count="1">
            <x v="2"/>
          </reference>
        </references>
      </pivotArea>
    </format>
    <format dxfId="464">
      <pivotArea dataOnly="0" fieldPosition="0">
        <references count="1">
          <reference field="6" count="1">
            <x v="2"/>
          </reference>
        </references>
      </pivotArea>
    </format>
    <format dxfId="463">
      <pivotArea dataOnly="0" fieldPosition="0">
        <references count="1">
          <reference field="6" count="1">
            <x v="3"/>
          </reference>
        </references>
      </pivotArea>
    </format>
    <format dxfId="462">
      <pivotArea dataOnly="0" fieldPosition="0">
        <references count="1">
          <reference field="6" count="1">
            <x v="3"/>
          </reference>
        </references>
      </pivotArea>
    </format>
    <format dxfId="461">
      <pivotArea dataOnly="0" fieldPosition="0">
        <references count="1">
          <reference field="6" count="1">
            <x v="3"/>
          </reference>
        </references>
      </pivotArea>
    </format>
    <format dxfId="460">
      <pivotArea dataOnly="0" fieldPosition="0">
        <references count="1">
          <reference field="21" count="1">
            <x v="14"/>
          </reference>
        </references>
      </pivotArea>
    </format>
    <format dxfId="459">
      <pivotArea dataOnly="0" fieldPosition="0">
        <references count="1">
          <reference field="21" count="1">
            <x v="14"/>
          </reference>
        </references>
      </pivotArea>
    </format>
    <format dxfId="458">
      <pivotArea dataOnly="0" fieldPosition="0">
        <references count="1">
          <reference field="6" count="1">
            <x v="0"/>
          </reference>
        </references>
      </pivotArea>
    </format>
    <format dxfId="457">
      <pivotArea dataOnly="0" fieldPosition="0">
        <references count="1">
          <reference field="6" count="1">
            <x v="0"/>
          </reference>
        </references>
      </pivotArea>
    </format>
    <format dxfId="45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5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454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45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5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5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50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4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4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4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4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45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44">
      <pivotArea type="origin" dataOnly="0" labelOnly="1" outline="0" fieldPosition="0"/>
    </format>
    <format dxfId="443">
      <pivotArea outline="0" fieldPosition="0"/>
    </format>
    <format dxfId="442">
      <pivotArea field="-2" type="button" dataOnly="0" labelOnly="1" outline="0" axis="axisCol" fieldPosition="0"/>
    </format>
    <format dxfId="441">
      <pivotArea type="topRight" dataOnly="0" labelOnly="1" outline="0" fieldPosition="0"/>
    </format>
    <format dxfId="440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39">
      <pivotArea grandRow="1" outline="0" fieldPosition="0"/>
    </format>
    <format dxfId="438">
      <pivotArea dataOnly="0" labelOnly="1" grandRow="1" fieldPosition="0"/>
    </format>
    <format dxfId="437">
      <pivotArea outline="0" fieldPosition="0"/>
    </format>
    <format dxfId="436">
      <pivotArea field="-2" type="button" dataOnly="0" labelOnly="1" outline="0" axis="axisCol" fieldPosition="0"/>
    </format>
    <format dxfId="435">
      <pivotArea type="topRight" dataOnly="0" labelOnly="1" outline="0" fieldPosition="0"/>
    </format>
    <format dxfId="434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433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32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31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30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429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2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42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3">
      <pivotArea dataOnly="0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42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2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5">
      <pivotArea dataOnly="0" outline="0" fieldPosition="0">
        <references count="1">
          <reference field="4294967294" count="1">
            <x v="17"/>
          </reference>
        </references>
      </pivotArea>
    </format>
    <format dxfId="41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12">
      <pivotArea type="all" dataOnly="0" outline="0" fieldPosition="0"/>
    </format>
    <format dxfId="411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410">
      <pivotArea dataOnly="0" fieldPosition="0">
        <references count="1">
          <reference field="8" count="1">
            <x v="1"/>
          </reference>
        </references>
      </pivotArea>
    </format>
    <format dxfId="409">
      <pivotArea dataOnly="0" fieldPosition="0">
        <references count="1">
          <reference field="8" count="1">
            <x v="2"/>
          </reference>
        </references>
      </pivotArea>
    </format>
    <format dxfId="408">
      <pivotArea dataOnly="0" fieldPosition="0">
        <references count="1">
          <reference field="8" count="1">
            <x v="3"/>
          </reference>
        </references>
      </pivotArea>
    </format>
    <format dxfId="407">
      <pivotArea dataOnly="0" fieldPosition="0">
        <references count="1">
          <reference field="8" count="1">
            <x v="4"/>
          </reference>
        </references>
      </pivotArea>
    </format>
    <format dxfId="406">
      <pivotArea dataOnly="0" fieldPosition="0">
        <references count="1">
          <reference field="8" count="1">
            <x v="8"/>
          </reference>
        </references>
      </pivotArea>
    </format>
    <format dxfId="405">
      <pivotArea dataOnly="0" fieldPosition="0">
        <references count="1">
          <reference field="8" count="1">
            <x v="9"/>
          </reference>
        </references>
      </pivotArea>
    </format>
    <format dxfId="404">
      <pivotArea dataOnly="0" fieldPosition="0">
        <references count="1">
          <reference field="8" count="1">
            <x v="10"/>
          </reference>
        </references>
      </pivotArea>
    </format>
    <format dxfId="403">
      <pivotArea dataOnly="0" fieldPosition="0">
        <references count="1">
          <reference field="8" count="1">
            <x v="11"/>
          </reference>
        </references>
      </pivotArea>
    </format>
    <format dxfId="402">
      <pivotArea dataOnly="0" fieldPosition="0">
        <references count="1">
          <reference field="8" count="1">
            <x v="12"/>
          </reference>
        </references>
      </pivotArea>
    </format>
    <format dxfId="401">
      <pivotArea dataOnly="0" fieldPosition="0">
        <references count="1">
          <reference field="8" count="1">
            <x v="0"/>
          </reference>
        </references>
      </pivotArea>
    </format>
    <format dxfId="400">
      <pivotArea dataOnly="0" fieldPosition="0">
        <references count="1">
          <reference field="8" count="1">
            <x v="7"/>
          </reference>
        </references>
      </pivotArea>
    </format>
    <format dxfId="399">
      <pivotArea dataOnly="0" fieldPosition="0">
        <references count="1">
          <reference field="8" count="1">
            <x v="5"/>
          </reference>
        </references>
      </pivotArea>
    </format>
    <format dxfId="398">
      <pivotArea dataOnly="0" fieldPosition="0">
        <references count="1">
          <reference field="8" count="1">
            <x v="6"/>
          </reference>
        </references>
      </pivotArea>
    </format>
    <format dxfId="397">
      <pivotArea dataOnly="0" fieldPosition="0">
        <references count="1">
          <reference field="8" count="1">
            <x v="13"/>
          </reference>
        </references>
      </pivotArea>
    </format>
    <format dxfId="396">
      <pivotArea dataOnly="0" fieldPosition="0">
        <references count="1">
          <reference field="8" count="1">
            <x v="13"/>
          </reference>
        </references>
      </pivotArea>
    </format>
    <format dxfId="395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394">
      <pivotArea type="all" dataOnly="0" outline="0" fieldPosition="0"/>
    </format>
    <format dxfId="39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9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9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9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89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388">
      <pivotArea dataOnly="0" fieldPosition="0">
        <references count="1">
          <reference field="21" count="1">
            <x v="25"/>
          </reference>
        </references>
      </pivotArea>
    </format>
    <format dxfId="387">
      <pivotArea dataOnly="0" fieldPosition="0">
        <references count="1">
          <reference field="21" count="1">
            <x v="25"/>
          </reference>
        </references>
      </pivotArea>
    </format>
    <format dxfId="386">
      <pivotArea dataOnly="0" fieldPosition="0">
        <references count="1">
          <reference field="89" count="1">
            <x v="3"/>
          </reference>
        </references>
      </pivotArea>
    </format>
    <format dxfId="385">
      <pivotArea dataOnly="0" fieldPosition="0">
        <references count="1">
          <reference field="21" count="1">
            <x v="26"/>
          </reference>
        </references>
      </pivotArea>
    </format>
    <format dxfId="384">
      <pivotArea dataOnly="0" fieldPosition="0">
        <references count="1">
          <reference field="21" count="1">
            <x v="26"/>
          </reference>
        </references>
      </pivotArea>
    </format>
    <format dxfId="383">
      <pivotArea dataOnly="0" fieldPosition="0">
        <references count="1">
          <reference field="88" count="1">
            <x v="0"/>
          </reference>
        </references>
      </pivotArea>
    </format>
    <format dxfId="382">
      <pivotArea dataOnly="0" fieldPosition="0">
        <references count="1">
          <reference field="88" count="1">
            <x v="0"/>
          </reference>
        </references>
      </pivotArea>
    </format>
    <format dxfId="381">
      <pivotArea dataOnly="0" fieldPosition="0">
        <references count="1">
          <reference field="88" count="1">
            <x v="1"/>
          </reference>
        </references>
      </pivotArea>
    </format>
    <format dxfId="380">
      <pivotArea dataOnly="0" fieldPosition="0">
        <references count="1">
          <reference field="88" count="1">
            <x v="1"/>
          </reference>
        </references>
      </pivotArea>
    </format>
    <format dxfId="379">
      <pivotArea dataOnly="0" fieldPosition="0">
        <references count="1">
          <reference field="88" count="1">
            <x v="3"/>
          </reference>
        </references>
      </pivotArea>
    </format>
    <format dxfId="378">
      <pivotArea dataOnly="0" fieldPosition="0">
        <references count="1">
          <reference field="88" count="1">
            <x v="3"/>
          </reference>
        </references>
      </pivotArea>
    </format>
    <format dxfId="377">
      <pivotArea dataOnly="0" fieldPosition="0">
        <references count="1">
          <reference field="88" count="1">
            <x v="4"/>
          </reference>
        </references>
      </pivotArea>
    </format>
    <format dxfId="376">
      <pivotArea dataOnly="0" fieldPosition="0">
        <references count="1">
          <reference field="88" count="1">
            <x v="4"/>
          </reference>
        </references>
      </pivotArea>
    </format>
    <format dxfId="375">
      <pivotArea dataOnly="0" fieldPosition="0">
        <references count="1">
          <reference field="88" count="1">
            <x v="4"/>
          </reference>
        </references>
      </pivotArea>
    </format>
    <format dxfId="374">
      <pivotArea dataOnly="0" fieldPosition="0">
        <references count="1">
          <reference field="88" count="1">
            <x v="4"/>
          </reference>
        </references>
      </pivotArea>
    </format>
    <format dxfId="373">
      <pivotArea dataOnly="0" fieldPosition="0">
        <references count="1">
          <reference field="89" count="1">
            <x v="4"/>
          </reference>
        </references>
      </pivotArea>
    </format>
    <format dxfId="372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371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1"/>
          </reference>
          <reference field="10" count="1" selected="0">
            <x v="4"/>
          </reference>
          <reference field="21" count="1" selected="0">
            <x v="0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6"/>
          </reference>
        </references>
      </pivotArea>
    </format>
    <format dxfId="370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2"/>
          </reference>
          <reference field="10" count="1" selected="0">
            <x v="5"/>
          </reference>
          <reference field="21" count="1" selected="0">
            <x v="1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12"/>
          </reference>
        </references>
      </pivotArea>
    </format>
    <format dxfId="369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4"/>
          </reference>
          <reference field="10" count="1" selected="0">
            <x v="7"/>
          </reference>
          <reference field="21" count="1" selected="0">
            <x v="3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6"/>
          </reference>
        </references>
      </pivotArea>
    </format>
    <format dxfId="368">
      <pivotArea collapsedLevelsAreSubtotals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8"/>
          </reference>
        </references>
      </pivotArea>
    </format>
    <format dxfId="367">
      <pivotArea dataOnly="0" labelOnly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8"/>
          </reference>
        </references>
      </pivotArea>
    </format>
    <format dxfId="366">
      <pivotArea collapsedLevelsAreSubtotals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4"/>
          </reference>
          <reference field="91" count="1">
            <x v="71"/>
          </reference>
        </references>
      </pivotArea>
    </format>
    <format dxfId="365">
      <pivotArea dataOnly="0" labelOnly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4"/>
          </reference>
          <reference field="91" count="1">
            <x v="71"/>
          </reference>
        </references>
      </pivotArea>
    </format>
    <format dxfId="364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9"/>
          </reference>
          <reference field="21" count="1" selected="0">
            <x v="19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6"/>
          </reference>
        </references>
      </pivotArea>
    </format>
    <format dxfId="363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3"/>
          </reference>
          <reference field="21" count="1" selected="0">
            <x v="23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6"/>
          </reference>
        </references>
      </pivotArea>
    </format>
    <format dxfId="362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4"/>
          </reference>
          <reference field="21" count="1" selected="0">
            <x v="24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6"/>
          </reference>
        </references>
      </pivotArea>
    </format>
    <format dxfId="361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0"/>
          </reference>
          <reference field="21" count="1" selected="0">
            <x v="15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2"/>
          </reference>
        </references>
      </pivotArea>
    </format>
    <format dxfId="360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1"/>
          </reference>
          <reference field="21" count="1" selected="0">
            <x v="16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2"/>
          </reference>
        </references>
      </pivotArea>
    </format>
    <format dxfId="359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3"/>
          </reference>
          <reference field="21" count="1" selected="0">
            <x v="23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13"/>
          </reference>
        </references>
      </pivotArea>
    </format>
    <format dxfId="358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1"/>
          </reference>
          <reference field="21" count="1" selected="0">
            <x v="21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"/>
          </reference>
        </references>
      </pivotArea>
    </format>
    <format dxfId="357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2"/>
          </reference>
          <reference field="21" count="1" selected="0">
            <x v="22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"/>
          </reference>
        </references>
      </pivotArea>
    </format>
    <format dxfId="356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1"/>
          </reference>
          <reference field="21" count="1" selected="0">
            <x v="21"/>
          </reference>
          <reference field="88" count="1" selected="0">
            <x v="0"/>
          </reference>
          <reference field="89" count="1" selected="0">
            <x v="0"/>
          </reference>
          <reference field="91" count="2">
            <x v="12"/>
            <x v="13"/>
          </reference>
        </references>
      </pivotArea>
    </format>
    <format dxfId="355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4"/>
          </reference>
          <reference field="10" count="1" selected="0">
            <x v="7"/>
          </reference>
          <reference field="21" count="1" selected="0">
            <x v="3"/>
          </reference>
          <reference field="88" count="1" selected="0">
            <x v="0"/>
          </reference>
          <reference field="89" count="1" selected="0">
            <x v="0"/>
          </reference>
          <reference field="91" count="2">
            <x v="12"/>
            <x v="13"/>
          </reference>
        </references>
      </pivotArea>
    </format>
    <format dxfId="354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9"/>
          </reference>
          <reference field="10" count="1" selected="0">
            <x v="22"/>
          </reference>
          <reference field="21" count="1" selected="0">
            <x v="5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"/>
          </reference>
        </references>
      </pivotArea>
    </format>
    <format dxfId="353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9"/>
          </reference>
          <reference field="10" count="1" selected="0">
            <x v="22"/>
          </reference>
          <reference field="21" count="1" selected="0">
            <x v="5"/>
          </reference>
          <reference field="88" count="1" selected="0">
            <x v="0"/>
          </reference>
          <reference field="89" count="1" selected="0">
            <x v="0"/>
          </reference>
          <reference field="91" count="2">
            <x v="12"/>
            <x v="13"/>
          </reference>
        </references>
      </pivotArea>
    </format>
    <format dxfId="352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0"/>
          </reference>
          <reference field="8" count="1" selected="0">
            <x v="12"/>
          </reference>
          <reference field="10" count="1" selected="0">
            <x v="3"/>
          </reference>
          <reference field="21" count="1" selected="0">
            <x v="8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3"/>
          </reference>
        </references>
      </pivotArea>
    </format>
    <format dxfId="351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0"/>
          </reference>
          <reference field="21" count="1" selected="0">
            <x v="20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"/>
          </reference>
        </references>
      </pivotArea>
    </format>
    <format dxfId="350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0"/>
          </reference>
          <reference field="21" count="1" selected="0">
            <x v="20"/>
          </reference>
          <reference field="88" count="1" selected="0">
            <x v="0"/>
          </reference>
          <reference field="89" count="1" selected="0">
            <x v="0"/>
          </reference>
          <reference field="91" count="2">
            <x v="12"/>
            <x v="13"/>
          </reference>
        </references>
      </pivotArea>
    </format>
    <format dxfId="349">
      <pivotArea collapsedLevelsAreSubtotals="1" fieldPosition="0">
        <references count="8">
          <reference field="4294967294" count="1" selected="0">
            <x v="15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0"/>
          </reference>
          <reference field="21" count="1" selected="0">
            <x v="15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2"/>
          </reference>
        </references>
      </pivotArea>
    </format>
    <format dxfId="348">
      <pivotArea collapsedLevelsAreSubtotals="1" fieldPosition="0">
        <references count="8">
          <reference field="4294967294" count="1" selected="0">
            <x v="15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1"/>
          </reference>
          <reference field="21" count="1" selected="0">
            <x v="16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2"/>
          </reference>
        </references>
      </pivotArea>
    </format>
    <format dxfId="16">
      <pivotArea collapsedLevelsAreSubtotals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8"/>
          </reference>
        </references>
      </pivotArea>
    </format>
    <format dxfId="13">
      <pivotArea collapsedLevelsAreSubtotals="1" fieldPosition="0">
        <references count="2">
          <reference field="6" count="1" selected="0">
            <x v="4"/>
          </reference>
          <reference field="21" count="1">
            <x v="36"/>
          </reference>
        </references>
      </pivotArea>
    </format>
    <format dxfId="11">
      <pivotArea collapsedLevelsAreSubtotals="1" fieldPosition="0">
        <references count="3">
          <reference field="6" count="1" selected="0">
            <x v="4"/>
          </reference>
          <reference field="8" count="1">
            <x v="13"/>
          </reference>
          <reference field="21" count="1" selected="0">
            <x v="36"/>
          </reference>
        </references>
      </pivotArea>
    </format>
    <format dxfId="9">
      <pivotArea collapsedLevelsAreSubtotals="1" fieldPosition="0">
        <references count="4">
          <reference field="6" count="1" selected="0">
            <x v="4"/>
          </reference>
          <reference field="8" count="1" selected="0">
            <x v="13"/>
          </reference>
          <reference field="10" count="1">
            <x v="1"/>
          </reference>
          <reference field="21" count="1" selected="0">
            <x v="36"/>
          </reference>
        </references>
      </pivotArea>
    </format>
    <format dxfId="7">
      <pivotArea dataOnly="0" labelOnly="1" fieldPosition="0">
        <references count="2">
          <reference field="6" count="1" selected="0">
            <x v="4"/>
          </reference>
          <reference field="21" count="1">
            <x v="36"/>
          </reference>
        </references>
      </pivotArea>
    </format>
    <format dxfId="5">
      <pivotArea dataOnly="0" labelOnly="1" fieldPosition="0">
        <references count="3">
          <reference field="6" count="1" selected="0">
            <x v="4"/>
          </reference>
          <reference field="8" count="1">
            <x v="13"/>
          </reference>
          <reference field="21" count="1" selected="0">
            <x v="36"/>
          </reference>
        </references>
      </pivotArea>
    </format>
    <format dxfId="3">
      <pivotArea dataOnly="0" labelOnly="1" fieldPosition="0">
        <references count="4">
          <reference field="6" count="1" selected="0">
            <x v="4"/>
          </reference>
          <reference field="8" count="1" selected="0">
            <x v="13"/>
          </reference>
          <reference field="10" count="1">
            <x v="1"/>
          </reference>
          <reference field="21" count="1" selected="0">
            <x v="36"/>
          </reference>
        </references>
      </pivotArea>
    </format>
    <format dxfId="1">
      <pivotArea dataOnly="0" labelOnly="1" fieldPosition="0">
        <references count="7">
          <reference field="6" count="1" selected="0">
            <x v="4"/>
          </reference>
          <reference field="8" count="1" selected="0">
            <x v="13"/>
          </reference>
          <reference field="10" count="1" selected="0">
            <x v="2"/>
          </reference>
          <reference field="21" count="1" selected="0">
            <x v="17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78"/>
          </reference>
        </references>
      </pivotArea>
    </format>
    <format dxfId="0">
      <pivotArea collapsedLevelsAreSubtotals="1" fieldPosition="0">
        <references count="8">
          <reference field="4294967294" count="1" selected="0">
            <x v="18"/>
          </reference>
          <reference field="6" count="1" selected="0">
            <x v="5"/>
          </reference>
          <reference field="8" count="1" selected="0">
            <x v="13"/>
          </reference>
          <reference field="10" count="1" selected="0">
            <x v="12"/>
          </reference>
          <reference field="21" count="1" selected="0">
            <x v="22"/>
          </reference>
          <reference field="88" count="1" selected="0">
            <x v="0"/>
          </reference>
          <reference field="89" count="1" selected="0">
            <x v="0"/>
          </reference>
          <reference field="91" count="1">
            <x v="13"/>
          </reference>
        </references>
      </pivotArea>
    </format>
  </formats>
  <conditionalFormats count="8">
    <conditionalFormat priority="13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12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11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Datos" grandTotalCaption="TOTAL GENERAL ==================&gt;" showMissing="0" updatedVersion="5" minRefreshableVersion="3" showMultipleLabel="0" showMemberPropertyTips="0" itemPrintTitles="1" createdVersion="6" indent="0" outline="1" outlineData="1" gridDropZones="1" rowHeaderCaption="Programa, Producto, Actividad, Fte. Fto, Generica, Especifica Detalle">
  <location ref="B5:Y113" firstHeaderRow="1" firstDataRow="2" firstDataCol="1"/>
  <pivotFields count="102">
    <pivotField showAll="0" defaultSubtotal="0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>
      <items count="8">
        <item x="1"/>
        <item x="4"/>
        <item x="2"/>
        <item x="5"/>
        <item x="0"/>
        <item x="3"/>
        <item x="6"/>
        <item t="default"/>
      </items>
    </pivotField>
    <pivotField showAll="0" includeNewItemsInFilter="1"/>
    <pivotField axis="axisRow" showAll="0" includeNewItemsInFilter="1">
      <items count="17">
        <item x="10"/>
        <item x="1"/>
        <item x="2"/>
        <item x="3"/>
        <item x="4"/>
        <item x="7"/>
        <item x="13"/>
        <item x="8"/>
        <item x="9"/>
        <item x="5"/>
        <item x="11"/>
        <item x="12"/>
        <item x="6"/>
        <item x="0"/>
        <item x="15"/>
        <item x="14"/>
        <item t="default"/>
      </items>
    </pivotField>
    <pivotField showAll="0" includeNewItemsInFilter="1"/>
    <pivotField axis="axisRow" showAll="0" includeNewItemsInFilter="1">
      <items count="30">
        <item x="1"/>
        <item x="0"/>
        <item x="9"/>
        <item x="7"/>
        <item x="2"/>
        <item x="3"/>
        <item x="4"/>
        <item x="5"/>
        <item x="25"/>
        <item x="10"/>
        <item x="11"/>
        <item x="15"/>
        <item x="12"/>
        <item x="13"/>
        <item x="14"/>
        <item x="20"/>
        <item x="24"/>
        <item x="17"/>
        <item x="18"/>
        <item x="21"/>
        <item x="8"/>
        <item x="19"/>
        <item x="6"/>
        <item x="22"/>
        <item x="23"/>
        <item x="16"/>
        <item x="28"/>
        <item x="27"/>
        <item x="26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>
      <items count="39">
        <item x="2"/>
        <item x="3"/>
        <item x="4"/>
        <item x="5"/>
        <item x="19"/>
        <item x="6"/>
        <item x="22"/>
        <item x="23"/>
        <item x="7"/>
        <item x="20"/>
        <item x="17"/>
        <item x="18"/>
        <item x="21"/>
        <item x="8"/>
        <item x="24"/>
        <item x="1"/>
        <item x="0"/>
        <item x="9"/>
        <item x="25"/>
        <item x="10"/>
        <item x="11"/>
        <item x="15"/>
        <item x="12"/>
        <item x="13"/>
        <item x="14"/>
        <item h="1" x="16"/>
        <item h="1" x="37"/>
        <item h="1" x="33"/>
        <item h="1" x="36"/>
        <item h="1" x="31"/>
        <item h="1" x="34"/>
        <item h="1" x="30"/>
        <item h="1" x="35"/>
        <item h="1" x="26"/>
        <item h="1" x="28"/>
        <item h="1" x="32"/>
        <item h="1" x="29"/>
        <item h="1" x="27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multipleItemSelectionAllowed="1" showAll="0" includeNewItemsInFilter="1">
      <items count="6">
        <item x="0"/>
        <item h="1" x="1"/>
        <item h="1" x="4"/>
        <item h="1" x="2"/>
        <item x="3"/>
        <item t="default"/>
      </items>
    </pivotField>
    <pivotField axis="axisRow" showAll="0" includeNewItemsInFilter="1">
      <items count="7">
        <item h="1" x="0"/>
        <item x="2"/>
        <item h="1" x="5"/>
        <item h="1" x="4"/>
        <item x="1"/>
        <item x="3"/>
        <item t="default"/>
      </items>
    </pivotField>
    <pivotField showAll="0" includeNewItemsInFilter="1"/>
    <pivotField axis="axisRow" showAll="0" includeNewItemsInFilter="1" sortType="ascending">
      <items count="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78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59"/>
        <item h="1" x="19"/>
        <item h="1" x="20"/>
        <item h="1" x="60"/>
        <item h="1" x="21"/>
        <item h="1" x="22"/>
        <item h="1" x="23"/>
        <item h="1" x="24"/>
        <item h="1" x="25"/>
        <item h="1" x="26"/>
        <item h="1" x="61"/>
        <item h="1" x="62"/>
        <item h="1" x="63"/>
        <item h="1" x="27"/>
        <item h="1" x="64"/>
        <item h="1" x="65"/>
        <item h="1" x="66"/>
        <item h="1" x="67"/>
        <item h="1" x="28"/>
        <item h="1" x="29"/>
        <item h="1" x="6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75"/>
        <item h="1" x="41"/>
        <item h="1" x="69"/>
        <item h="1" x="76"/>
        <item x="42"/>
        <item h="1" x="70"/>
        <item h="1" x="43"/>
        <item h="1" x="44"/>
        <item h="1" x="45"/>
        <item h="1" x="46"/>
        <item h="1" x="47"/>
        <item h="1" x="48"/>
        <item x="49"/>
        <item x="50"/>
        <item x="51"/>
        <item x="52"/>
        <item h="1" x="79"/>
        <item h="1" x="53"/>
        <item h="1" x="54"/>
        <item h="1" x="55"/>
        <item h="1" x="56"/>
        <item h="1" x="57"/>
        <item h="1" x="58"/>
        <item h="1" x="77"/>
        <item h="1" x="71"/>
        <item h="1" x="72"/>
        <item h="1" x="73"/>
        <item h="1" x="74"/>
        <item h="1" x="80"/>
        <item t="default"/>
      </items>
    </pivotField>
    <pivotField dataField="1" showAll="0" includeNewItemsInFilter="1"/>
    <pivotField dataField="1" showAll="0"/>
    <pivotField dataField="1" showAll="0" defaultSubtotal="0"/>
    <pivotField dataField="1" showAll="0" defaultSubtotal="0"/>
    <pivotField dataField="1" showAll="0" defaultSubtotal="0"/>
    <pivotField showAll="0" includeNewItemsInFilter="1"/>
    <pivotField dataField="1" dragToRow="0" dragToCol="0" dragToPage="0" showAll="0" includeNewItemsInFilter="1" defaultSubtotal="0"/>
    <pivotField dataField="1" dragToRow="0" dragToCol="0" dragToPage="0" showAll="0" includeNewItemsInFilter="1" defaultSubtotal="0"/>
    <pivotField dragToRow="0" dragToCol="0" dragToPage="0" showAll="0" defaultSubtotal="0"/>
    <pivotField dragToRow="0" dragToCol="0" dragToPage="0" showAll="0" defaultSubtotal="0"/>
  </pivotFields>
  <rowFields count="7">
    <field x="6"/>
    <field x="21"/>
    <field x="8"/>
    <field x="10"/>
    <field x="88"/>
    <field x="89"/>
    <field x="91"/>
  </rowFields>
  <rowItems count="107">
    <i>
      <x/>
    </i>
    <i r="1">
      <x/>
    </i>
    <i r="2">
      <x v="1"/>
    </i>
    <i r="3">
      <x v="4"/>
    </i>
    <i r="4">
      <x/>
    </i>
    <i r="5">
      <x v="1"/>
    </i>
    <i r="6">
      <x v="56"/>
    </i>
    <i r="6">
      <x v="64"/>
    </i>
    <i r="6">
      <x v="65"/>
    </i>
    <i r="6">
      <x v="66"/>
    </i>
    <i r="1">
      <x v="1"/>
    </i>
    <i r="2">
      <x v="2"/>
    </i>
    <i r="3">
      <x v="5"/>
    </i>
    <i r="4">
      <x/>
    </i>
    <i r="5">
      <x v="1"/>
    </i>
    <i r="6">
      <x v="56"/>
    </i>
    <i r="6">
      <x v="64"/>
    </i>
    <i r="6">
      <x v="65"/>
    </i>
    <i r="6">
      <x v="66"/>
    </i>
    <i r="1">
      <x v="2"/>
    </i>
    <i r="2">
      <x v="3"/>
    </i>
    <i r="3">
      <x v="6"/>
    </i>
    <i r="4">
      <x/>
    </i>
    <i r="5">
      <x v="1"/>
    </i>
    <i r="6">
      <x v="56"/>
    </i>
    <i r="6">
      <x v="64"/>
    </i>
    <i r="6">
      <x v="65"/>
    </i>
    <i r="6">
      <x v="66"/>
    </i>
    <i>
      <x v="1"/>
    </i>
    <i r="1">
      <x v="12"/>
    </i>
    <i r="2">
      <x v="7"/>
    </i>
    <i r="3">
      <x v="19"/>
    </i>
    <i r="4">
      <x/>
    </i>
    <i r="5">
      <x v="1"/>
    </i>
    <i r="6">
      <x v="56"/>
    </i>
    <i r="6">
      <x v="64"/>
    </i>
    <i r="6">
      <x v="65"/>
    </i>
    <i r="6">
      <x v="66"/>
    </i>
    <i>
      <x v="4"/>
    </i>
    <i r="1">
      <x v="15"/>
    </i>
    <i r="2">
      <x v="13"/>
    </i>
    <i r="3">
      <x/>
    </i>
    <i r="4">
      <x/>
    </i>
    <i r="5">
      <x v="1"/>
    </i>
    <i r="6">
      <x v="56"/>
    </i>
    <i r="6">
      <x v="64"/>
    </i>
    <i r="6">
      <x v="65"/>
    </i>
    <i r="6">
      <x v="66"/>
    </i>
    <i r="1">
      <x v="16"/>
    </i>
    <i r="2">
      <x v="13"/>
    </i>
    <i r="3">
      <x v="1"/>
    </i>
    <i r="4">
      <x/>
    </i>
    <i r="5">
      <x v="1"/>
    </i>
    <i r="6">
      <x v="56"/>
    </i>
    <i r="6">
      <x v="64"/>
    </i>
    <i r="6">
      <x v="65"/>
    </i>
    <i r="6">
      <x v="66"/>
    </i>
    <i r="6">
      <x v="67"/>
    </i>
    <i r="1">
      <x v="17"/>
    </i>
    <i r="2">
      <x v="13"/>
    </i>
    <i r="3">
      <x v="2"/>
    </i>
    <i r="4">
      <x/>
    </i>
    <i r="5">
      <x v="1"/>
    </i>
    <i r="6">
      <x v="56"/>
    </i>
    <i r="6">
      <x v="64"/>
    </i>
    <i r="6">
      <x v="65"/>
    </i>
    <i r="6">
      <x v="66"/>
    </i>
    <i r="6">
      <x v="67"/>
    </i>
    <i>
      <x v="5"/>
    </i>
    <i r="1">
      <x v="18"/>
    </i>
    <i r="2">
      <x v="13"/>
    </i>
    <i r="3">
      <x v="8"/>
    </i>
    <i r="4">
      <x/>
    </i>
    <i r="5">
      <x v="1"/>
    </i>
    <i r="6">
      <x v="56"/>
    </i>
    <i r="6">
      <x v="64"/>
    </i>
    <i r="6">
      <x v="65"/>
    </i>
    <i r="6">
      <x v="66"/>
    </i>
    <i r="1">
      <x v="22"/>
    </i>
    <i r="2">
      <x v="13"/>
    </i>
    <i r="3">
      <x v="12"/>
    </i>
    <i r="4">
      <x/>
    </i>
    <i r="5">
      <x v="1"/>
    </i>
    <i r="6">
      <x v="56"/>
    </i>
    <i r="6">
      <x v="64"/>
    </i>
    <i r="6">
      <x v="65"/>
    </i>
    <i r="6">
      <x v="66"/>
    </i>
    <i r="6">
      <x v="67"/>
    </i>
    <i r="1">
      <x v="23"/>
    </i>
    <i r="2">
      <x v="13"/>
    </i>
    <i r="3">
      <x v="13"/>
    </i>
    <i r="4">
      <x/>
    </i>
    <i r="5">
      <x v="1"/>
    </i>
    <i r="6">
      <x v="56"/>
    </i>
    <i r="6">
      <x v="64"/>
    </i>
    <i r="6">
      <x v="65"/>
    </i>
    <i r="6">
      <x v="66"/>
    </i>
    <i r="1">
      <x v="24"/>
    </i>
    <i r="2">
      <x v="13"/>
    </i>
    <i r="3">
      <x v="14"/>
    </i>
    <i r="4">
      <x/>
    </i>
    <i r="5">
      <x v="1"/>
    </i>
    <i r="6">
      <x v="56"/>
    </i>
    <i r="6">
      <x v="64"/>
    </i>
    <i r="6">
      <x v="65"/>
    </i>
    <i r="6">
      <x v="66"/>
    </i>
    <i t="grand">
      <x/>
    </i>
  </rowItems>
  <colFields count="1">
    <field x="-2"/>
  </colFields>
  <colItems count="2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</colItems>
  <dataFields count="23">
    <dataField name="PIA" fld="35" baseField="0" baseItem="0"/>
    <dataField name="MOFIFICA" fld="36" baseField="0" baseItem="0"/>
    <dataField name="PIM" fld="37" baseField="0" baseItem="0"/>
    <dataField name="CERTIFICA" fld="38" baseField="0" baseItem="0"/>
    <dataField name=" % CERTI" fld="98" baseField="0" baseItem="0"/>
    <dataField name="ENERO" fld="52" baseField="0" baseItem="0"/>
    <dataField name="FEBRERO" fld="53" baseField="0" baseItem="0"/>
    <dataField name="MARZO" fld="54" baseField="0" baseItem="0"/>
    <dataField name="ABRIL" fld="55" baseField="0" baseItem="0"/>
    <dataField name="MAYO" fld="56" baseField="0" baseItem="0"/>
    <dataField name="JUNIO" fld="57" baseField="0" baseItem="0"/>
    <dataField name="JULIO" fld="58" baseField="0" baseItem="0"/>
    <dataField name="AGOSTO" fld="59" baseField="0" baseItem="0"/>
    <dataField name="SETIEMBRE" fld="60" baseField="0" baseItem="0"/>
    <dataField name="OCTUBRE" fld="61" baseField="0" baseItem="0"/>
    <dataField name="NOVIEMBRE" fld="62" baseField="0" baseItem="0"/>
    <dataField name="DICIEMBRE" fld="63" baseField="0" baseItem="0"/>
    <dataField name="EJEC_DEVEN" fld="92" baseField="0" baseItem="0"/>
    <dataField name="SALDO_PIM " fld="93" baseField="0" baseItem="0" numFmtId="165"/>
    <dataField name="% DEV/ PIM " fld="99" baseField="0" baseItem="0"/>
    <dataField name="DE " fld="94" baseField="6" baseItem="0" numFmtId="167"/>
    <dataField name="A " fld="95" baseField="6" baseItem="0" numFmtId="167"/>
    <dataField name=" Nuevo-Saldo" fld="96" baseField="6" baseItem="0" numFmtId="165"/>
  </dataFields>
  <formats count="168">
    <format dxfId="339">
      <pivotArea dataOnly="0" fieldPosition="0">
        <references count="1">
          <reference field="21" count="1">
            <x v="0"/>
          </reference>
        </references>
      </pivotArea>
    </format>
    <format dxfId="338">
      <pivotArea dataOnly="0" fieldPosition="0">
        <references count="1">
          <reference field="21" count="1">
            <x v="0"/>
          </reference>
        </references>
      </pivotArea>
    </format>
    <format dxfId="337">
      <pivotArea dataOnly="0" fieldPosition="0">
        <references count="1">
          <reference field="89" count="1">
            <x v="0"/>
          </reference>
        </references>
      </pivotArea>
    </format>
    <format dxfId="336">
      <pivotArea dataOnly="0" fieldPosition="0">
        <references count="1">
          <reference field="89" count="1">
            <x v="1"/>
          </reference>
        </references>
      </pivotArea>
    </format>
    <format dxfId="335">
      <pivotArea dataOnly="0" fieldPosition="0">
        <references count="1">
          <reference field="21" count="1">
            <x v="1"/>
          </reference>
        </references>
      </pivotArea>
    </format>
    <format dxfId="334">
      <pivotArea dataOnly="0" fieldPosition="0">
        <references count="1">
          <reference field="21" count="1">
            <x v="1"/>
          </reference>
        </references>
      </pivotArea>
    </format>
    <format dxfId="333">
      <pivotArea dataOnly="0" fieldPosition="0">
        <references count="1">
          <reference field="21" count="1">
            <x v="2"/>
          </reference>
        </references>
      </pivotArea>
    </format>
    <format dxfId="332">
      <pivotArea dataOnly="0" fieldPosition="0">
        <references count="1">
          <reference field="21" count="1">
            <x v="2"/>
          </reference>
        </references>
      </pivotArea>
    </format>
    <format dxfId="331">
      <pivotArea dataOnly="0" fieldPosition="0">
        <references count="1">
          <reference field="21" count="1">
            <x v="3"/>
          </reference>
        </references>
      </pivotArea>
    </format>
    <format dxfId="330">
      <pivotArea dataOnly="0" fieldPosition="0">
        <references count="1">
          <reference field="21" count="1">
            <x v="3"/>
          </reference>
        </references>
      </pivotArea>
    </format>
    <format dxfId="329">
      <pivotArea dataOnly="0" fieldPosition="0">
        <references count="1">
          <reference field="21" count="1">
            <x v="4"/>
          </reference>
        </references>
      </pivotArea>
    </format>
    <format dxfId="328">
      <pivotArea dataOnly="0" fieldPosition="0">
        <references count="1">
          <reference field="21" count="1">
            <x v="4"/>
          </reference>
        </references>
      </pivotArea>
    </format>
    <format dxfId="327">
      <pivotArea dataOnly="0" fieldPosition="0">
        <references count="1">
          <reference field="21" count="1">
            <x v="5"/>
          </reference>
        </references>
      </pivotArea>
    </format>
    <format dxfId="326">
      <pivotArea dataOnly="0" fieldPosition="0">
        <references count="1">
          <reference field="21" count="1">
            <x v="5"/>
          </reference>
        </references>
      </pivotArea>
    </format>
    <format dxfId="325">
      <pivotArea dataOnly="0" fieldPosition="0">
        <references count="1">
          <reference field="21" count="1">
            <x v="6"/>
          </reference>
        </references>
      </pivotArea>
    </format>
    <format dxfId="324">
      <pivotArea dataOnly="0" fieldPosition="0">
        <references count="1">
          <reference field="21" count="1">
            <x v="6"/>
          </reference>
        </references>
      </pivotArea>
    </format>
    <format dxfId="323">
      <pivotArea dataOnly="0" fieldPosition="0">
        <references count="1">
          <reference field="21" count="1">
            <x v="7"/>
          </reference>
        </references>
      </pivotArea>
    </format>
    <format dxfId="322">
      <pivotArea dataOnly="0" fieldPosition="0">
        <references count="1">
          <reference field="21" count="1">
            <x v="7"/>
          </reference>
        </references>
      </pivotArea>
    </format>
    <format dxfId="321">
      <pivotArea dataOnly="0" fieldPosition="0">
        <references count="1">
          <reference field="21" count="1">
            <x v="8"/>
          </reference>
        </references>
      </pivotArea>
    </format>
    <format dxfId="320">
      <pivotArea dataOnly="0" fieldPosition="0">
        <references count="1">
          <reference field="21" count="1">
            <x v="8"/>
          </reference>
        </references>
      </pivotArea>
    </format>
    <format dxfId="319">
      <pivotArea dataOnly="0" fieldPosition="0">
        <references count="1">
          <reference field="21" count="1">
            <x v="9"/>
          </reference>
        </references>
      </pivotArea>
    </format>
    <format dxfId="318">
      <pivotArea dataOnly="0" fieldPosition="0">
        <references count="1">
          <reference field="21" count="1">
            <x v="9"/>
          </reference>
        </references>
      </pivotArea>
    </format>
    <format dxfId="317">
      <pivotArea dataOnly="0" fieldPosition="0">
        <references count="1">
          <reference field="21" count="1">
            <x v="10"/>
          </reference>
        </references>
      </pivotArea>
    </format>
    <format dxfId="316">
      <pivotArea dataOnly="0" fieldPosition="0">
        <references count="1">
          <reference field="21" count="1">
            <x v="10"/>
          </reference>
        </references>
      </pivotArea>
    </format>
    <format dxfId="315">
      <pivotArea dataOnly="0" fieldPosition="0">
        <references count="1">
          <reference field="21" count="1">
            <x v="11"/>
          </reference>
        </references>
      </pivotArea>
    </format>
    <format dxfId="314">
      <pivotArea dataOnly="0" fieldPosition="0">
        <references count="1">
          <reference field="21" count="1">
            <x v="11"/>
          </reference>
        </references>
      </pivotArea>
    </format>
    <format dxfId="313">
      <pivotArea dataOnly="0" fieldPosition="0">
        <references count="1">
          <reference field="21" count="1">
            <x v="12"/>
          </reference>
        </references>
      </pivotArea>
    </format>
    <format dxfId="312">
      <pivotArea dataOnly="0" fieldPosition="0">
        <references count="1">
          <reference field="21" count="1">
            <x v="12"/>
          </reference>
        </references>
      </pivotArea>
    </format>
    <format dxfId="311">
      <pivotArea dataOnly="0" fieldPosition="0">
        <references count="1">
          <reference field="21" count="1">
            <x v="13"/>
          </reference>
        </references>
      </pivotArea>
    </format>
    <format dxfId="310">
      <pivotArea dataOnly="0" fieldPosition="0">
        <references count="1">
          <reference field="21" count="1">
            <x v="13"/>
          </reference>
        </references>
      </pivotArea>
    </format>
    <format dxfId="309">
      <pivotArea dataOnly="0" fieldPosition="0">
        <references count="1">
          <reference field="6" count="1">
            <x v="3"/>
          </reference>
        </references>
      </pivotArea>
    </format>
    <format dxfId="308">
      <pivotArea dataOnly="0" fieldPosition="0">
        <references count="1">
          <reference field="6" count="1">
            <x v="3"/>
          </reference>
        </references>
      </pivotArea>
    </format>
    <format dxfId="307">
      <pivotArea dataOnly="0" fieldPosition="0">
        <references count="1">
          <reference field="21" count="1">
            <x v="15"/>
          </reference>
        </references>
      </pivotArea>
    </format>
    <format dxfId="306">
      <pivotArea dataOnly="0" fieldPosition="0">
        <references count="1">
          <reference field="21" count="1">
            <x v="15"/>
          </reference>
        </references>
      </pivotArea>
    </format>
    <format dxfId="305">
      <pivotArea dataOnly="0" fieldPosition="0">
        <references count="1">
          <reference field="21" count="1">
            <x v="16"/>
          </reference>
        </references>
      </pivotArea>
    </format>
    <format dxfId="304">
      <pivotArea dataOnly="0" fieldPosition="0">
        <references count="1">
          <reference field="21" count="1">
            <x v="16"/>
          </reference>
        </references>
      </pivotArea>
    </format>
    <format dxfId="303">
      <pivotArea dataOnly="0" fieldPosition="0">
        <references count="1">
          <reference field="21" count="1">
            <x v="17"/>
          </reference>
        </references>
      </pivotArea>
    </format>
    <format dxfId="302">
      <pivotArea dataOnly="0" fieldPosition="0">
        <references count="1">
          <reference field="21" count="1">
            <x v="17"/>
          </reference>
        </references>
      </pivotArea>
    </format>
    <format dxfId="301">
      <pivotArea dataOnly="0" fieldPosition="0">
        <references count="1">
          <reference field="21" count="1">
            <x v="18"/>
          </reference>
        </references>
      </pivotArea>
    </format>
    <format dxfId="300">
      <pivotArea dataOnly="0" fieldPosition="0">
        <references count="1">
          <reference field="21" count="1">
            <x v="18"/>
          </reference>
        </references>
      </pivotArea>
    </format>
    <format dxfId="299">
      <pivotArea dataOnly="0" fieldPosition="0">
        <references count="1">
          <reference field="21" count="1">
            <x v="19"/>
          </reference>
        </references>
      </pivotArea>
    </format>
    <format dxfId="298">
      <pivotArea dataOnly="0" fieldPosition="0">
        <references count="1">
          <reference field="21" count="1">
            <x v="19"/>
          </reference>
        </references>
      </pivotArea>
    </format>
    <format dxfId="297">
      <pivotArea dataOnly="0" fieldPosition="0">
        <references count="1">
          <reference field="21" count="1">
            <x v="20"/>
          </reference>
        </references>
      </pivotArea>
    </format>
    <format dxfId="296">
      <pivotArea dataOnly="0" fieldPosition="0">
        <references count="1">
          <reference field="21" count="1">
            <x v="20"/>
          </reference>
        </references>
      </pivotArea>
    </format>
    <format dxfId="295">
      <pivotArea dataOnly="0" fieldPosition="0">
        <references count="1">
          <reference field="21" count="1">
            <x v="21"/>
          </reference>
        </references>
      </pivotArea>
    </format>
    <format dxfId="294">
      <pivotArea dataOnly="0" fieldPosition="0">
        <references count="1">
          <reference field="21" count="1">
            <x v="21"/>
          </reference>
        </references>
      </pivotArea>
    </format>
    <format dxfId="293">
      <pivotArea dataOnly="0" fieldPosition="0">
        <references count="1">
          <reference field="21" count="1">
            <x v="22"/>
          </reference>
        </references>
      </pivotArea>
    </format>
    <format dxfId="292">
      <pivotArea dataOnly="0" fieldPosition="0">
        <references count="1">
          <reference field="21" count="1">
            <x v="22"/>
          </reference>
        </references>
      </pivotArea>
    </format>
    <format dxfId="291">
      <pivotArea dataOnly="0" fieldPosition="0">
        <references count="1">
          <reference field="21" count="1">
            <x v="23"/>
          </reference>
        </references>
      </pivotArea>
    </format>
    <format dxfId="290">
      <pivotArea dataOnly="0" fieldPosition="0">
        <references count="1">
          <reference field="21" count="1">
            <x v="23"/>
          </reference>
        </references>
      </pivotArea>
    </format>
    <format dxfId="289">
      <pivotArea dataOnly="0" fieldPosition="0">
        <references count="1">
          <reference field="21" count="1">
            <x v="24"/>
          </reference>
        </references>
      </pivotArea>
    </format>
    <format dxfId="288">
      <pivotArea dataOnly="0" fieldPosition="0">
        <references count="1">
          <reference field="21" count="1">
            <x v="24"/>
          </reference>
        </references>
      </pivotArea>
    </format>
    <format dxfId="287">
      <pivotArea dataOnly="0" labelOnly="1" grandRow="1" fieldPosition="0"/>
    </format>
    <format dxfId="286">
      <pivotArea dataOnly="0" labelOnly="1" grandRow="1" fieldPosition="0"/>
    </format>
    <format dxfId="285">
      <pivotArea dataOnly="0" grandRow="1" fieldPosition="0"/>
    </format>
    <format dxfId="284">
      <pivotArea dataOnly="0" grandRow="1" fieldPosition="0"/>
    </format>
    <format dxfId="283">
      <pivotArea dataOnly="0" fieldPosition="0">
        <references count="1">
          <reference field="8" count="1">
            <x v="13"/>
          </reference>
        </references>
      </pivotArea>
    </format>
    <format dxfId="282">
      <pivotArea dataOnly="0" fieldPosition="0">
        <references count="1">
          <reference field="6" count="1">
            <x v="5"/>
          </reference>
        </references>
      </pivotArea>
    </format>
    <format dxfId="281">
      <pivotArea dataOnly="0" fieldPosition="0">
        <references count="1">
          <reference field="6" count="1">
            <x v="5"/>
          </reference>
        </references>
      </pivotArea>
    </format>
    <format dxfId="280">
      <pivotArea dataOnly="0" fieldPosition="0">
        <references count="1">
          <reference field="6" count="1">
            <x v="4"/>
          </reference>
        </references>
      </pivotArea>
    </format>
    <format dxfId="279">
      <pivotArea dataOnly="0" fieldPosition="0">
        <references count="1">
          <reference field="6" count="1">
            <x v="4"/>
          </reference>
        </references>
      </pivotArea>
    </format>
    <format dxfId="278">
      <pivotArea dataOnly="0" fieldPosition="0">
        <references count="1">
          <reference field="6" count="1">
            <x v="1"/>
          </reference>
        </references>
      </pivotArea>
    </format>
    <format dxfId="277">
      <pivotArea dataOnly="0" fieldPosition="0">
        <references count="1">
          <reference field="6" count="1">
            <x v="1"/>
          </reference>
        </references>
      </pivotArea>
    </format>
    <format dxfId="276">
      <pivotArea dataOnly="0" fieldPosition="0">
        <references count="1">
          <reference field="6" count="1">
            <x v="2"/>
          </reference>
        </references>
      </pivotArea>
    </format>
    <format dxfId="275">
      <pivotArea dataOnly="0" fieldPosition="0">
        <references count="1">
          <reference field="6" count="1">
            <x v="2"/>
          </reference>
        </references>
      </pivotArea>
    </format>
    <format dxfId="274">
      <pivotArea dataOnly="0" fieldPosition="0">
        <references count="1">
          <reference field="6" count="1">
            <x v="3"/>
          </reference>
        </references>
      </pivotArea>
    </format>
    <format dxfId="273">
      <pivotArea dataOnly="0" fieldPosition="0">
        <references count="1">
          <reference field="6" count="1">
            <x v="3"/>
          </reference>
        </references>
      </pivotArea>
    </format>
    <format dxfId="272">
      <pivotArea dataOnly="0" fieldPosition="0">
        <references count="1">
          <reference field="6" count="1">
            <x v="3"/>
          </reference>
        </references>
      </pivotArea>
    </format>
    <format dxfId="271">
      <pivotArea dataOnly="0" fieldPosition="0">
        <references count="1">
          <reference field="21" count="1">
            <x v="14"/>
          </reference>
        </references>
      </pivotArea>
    </format>
    <format dxfId="270">
      <pivotArea dataOnly="0" fieldPosition="0">
        <references count="1">
          <reference field="21" count="1">
            <x v="14"/>
          </reference>
        </references>
      </pivotArea>
    </format>
    <format dxfId="269">
      <pivotArea dataOnly="0" fieldPosition="0">
        <references count="1">
          <reference field="6" count="1">
            <x v="0"/>
          </reference>
        </references>
      </pivotArea>
    </format>
    <format dxfId="268">
      <pivotArea dataOnly="0" fieldPosition="0">
        <references count="1">
          <reference field="6" count="1">
            <x v="0"/>
          </reference>
        </references>
      </pivotArea>
    </format>
    <format dxfId="26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65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26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6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6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61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6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5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5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56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55">
      <pivotArea type="origin" dataOnly="0" labelOnly="1" outline="0" fieldPosition="0"/>
    </format>
    <format dxfId="254">
      <pivotArea outline="0" fieldPosition="0"/>
    </format>
    <format dxfId="253">
      <pivotArea field="-2" type="button" dataOnly="0" labelOnly="1" outline="0" axis="axisCol" fieldPosition="0"/>
    </format>
    <format dxfId="252">
      <pivotArea type="topRight" dataOnly="0" labelOnly="1" outline="0" fieldPosition="0"/>
    </format>
    <format dxfId="251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50">
      <pivotArea grandRow="1" outline="0" fieldPosition="0"/>
    </format>
    <format dxfId="249">
      <pivotArea dataOnly="0" labelOnly="1" grandRow="1" fieldPosition="0"/>
    </format>
    <format dxfId="248">
      <pivotArea outline="0" fieldPosition="0"/>
    </format>
    <format dxfId="247">
      <pivotArea field="-2" type="button" dataOnly="0" labelOnly="1" outline="0" axis="axisCol" fieldPosition="0"/>
    </format>
    <format dxfId="246">
      <pivotArea type="topRight" dataOnly="0" labelOnly="1" outline="0" fieldPosition="0"/>
    </format>
    <format dxfId="245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24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43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42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41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240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39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23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4">
      <pivotArea dataOnly="0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23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3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6">
      <pivotArea dataOnly="0" outline="0" fieldPosition="0">
        <references count="1">
          <reference field="4294967294" count="1">
            <x v="17"/>
          </reference>
        </references>
      </pivotArea>
    </format>
    <format dxfId="22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223">
      <pivotArea type="all" dataOnly="0" outline="0" fieldPosition="0"/>
    </format>
    <format dxfId="222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221">
      <pivotArea dataOnly="0" fieldPosition="0">
        <references count="1">
          <reference field="8" count="1">
            <x v="1"/>
          </reference>
        </references>
      </pivotArea>
    </format>
    <format dxfId="220">
      <pivotArea dataOnly="0" fieldPosition="0">
        <references count="1">
          <reference field="8" count="1">
            <x v="2"/>
          </reference>
        </references>
      </pivotArea>
    </format>
    <format dxfId="219">
      <pivotArea dataOnly="0" fieldPosition="0">
        <references count="1">
          <reference field="8" count="1">
            <x v="3"/>
          </reference>
        </references>
      </pivotArea>
    </format>
    <format dxfId="218">
      <pivotArea dataOnly="0" fieldPosition="0">
        <references count="1">
          <reference field="8" count="1">
            <x v="4"/>
          </reference>
        </references>
      </pivotArea>
    </format>
    <format dxfId="217">
      <pivotArea dataOnly="0" fieldPosition="0">
        <references count="1">
          <reference field="8" count="1">
            <x v="8"/>
          </reference>
        </references>
      </pivotArea>
    </format>
    <format dxfId="216">
      <pivotArea dataOnly="0" fieldPosition="0">
        <references count="1">
          <reference field="8" count="1">
            <x v="9"/>
          </reference>
        </references>
      </pivotArea>
    </format>
    <format dxfId="215">
      <pivotArea dataOnly="0" fieldPosition="0">
        <references count="1">
          <reference field="8" count="1">
            <x v="10"/>
          </reference>
        </references>
      </pivotArea>
    </format>
    <format dxfId="214">
      <pivotArea dataOnly="0" fieldPosition="0">
        <references count="1">
          <reference field="8" count="1">
            <x v="11"/>
          </reference>
        </references>
      </pivotArea>
    </format>
    <format dxfId="213">
      <pivotArea dataOnly="0" fieldPosition="0">
        <references count="1">
          <reference field="8" count="1">
            <x v="12"/>
          </reference>
        </references>
      </pivotArea>
    </format>
    <format dxfId="212">
      <pivotArea dataOnly="0" fieldPosition="0">
        <references count="1">
          <reference field="8" count="1">
            <x v="0"/>
          </reference>
        </references>
      </pivotArea>
    </format>
    <format dxfId="211">
      <pivotArea dataOnly="0" fieldPosition="0">
        <references count="1">
          <reference field="8" count="1">
            <x v="7"/>
          </reference>
        </references>
      </pivotArea>
    </format>
    <format dxfId="210">
      <pivotArea dataOnly="0" fieldPosition="0">
        <references count="1">
          <reference field="8" count="1">
            <x v="5"/>
          </reference>
        </references>
      </pivotArea>
    </format>
    <format dxfId="209">
      <pivotArea dataOnly="0" fieldPosition="0">
        <references count="1">
          <reference field="8" count="1">
            <x v="6"/>
          </reference>
        </references>
      </pivotArea>
    </format>
    <format dxfId="208">
      <pivotArea dataOnly="0" fieldPosition="0">
        <references count="1">
          <reference field="8" count="1">
            <x v="13"/>
          </reference>
        </references>
      </pivotArea>
    </format>
    <format dxfId="207">
      <pivotArea dataOnly="0" fieldPosition="0">
        <references count="1">
          <reference field="8" count="1">
            <x v="13"/>
          </reference>
        </references>
      </pivotArea>
    </format>
    <format dxfId="206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205">
      <pivotArea type="all" dataOnly="0" outline="0" fieldPosition="0"/>
    </format>
    <format dxfId="204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03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02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01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00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199">
      <pivotArea dataOnly="0" fieldPosition="0">
        <references count="1">
          <reference field="21" count="1">
            <x v="25"/>
          </reference>
        </references>
      </pivotArea>
    </format>
    <format dxfId="198">
      <pivotArea dataOnly="0" fieldPosition="0">
        <references count="1">
          <reference field="21" count="1">
            <x v="25"/>
          </reference>
        </references>
      </pivotArea>
    </format>
    <format dxfId="197">
      <pivotArea dataOnly="0" fieldPosition="0">
        <references count="1">
          <reference field="89" count="1">
            <x v="3"/>
          </reference>
        </references>
      </pivotArea>
    </format>
    <format dxfId="196">
      <pivotArea dataOnly="0" fieldPosition="0">
        <references count="1">
          <reference field="21" count="1">
            <x v="27"/>
          </reference>
        </references>
      </pivotArea>
    </format>
    <format dxfId="195">
      <pivotArea dataOnly="0" fieldPosition="0">
        <references count="1">
          <reference field="21" count="1">
            <x v="27"/>
          </reference>
        </references>
      </pivotArea>
    </format>
    <format dxfId="194">
      <pivotArea dataOnly="0" fieldPosition="0">
        <references count="1">
          <reference field="88" count="1">
            <x v="0"/>
          </reference>
        </references>
      </pivotArea>
    </format>
    <format dxfId="193">
      <pivotArea dataOnly="0" fieldPosition="0">
        <references count="1">
          <reference field="88" count="1">
            <x v="0"/>
          </reference>
        </references>
      </pivotArea>
    </format>
    <format dxfId="192">
      <pivotArea dataOnly="0" fieldPosition="0">
        <references count="1">
          <reference field="88" count="1">
            <x v="1"/>
          </reference>
        </references>
      </pivotArea>
    </format>
    <format dxfId="191">
      <pivotArea dataOnly="0" fieldPosition="0">
        <references count="1">
          <reference field="88" count="1">
            <x v="1"/>
          </reference>
        </references>
      </pivotArea>
    </format>
    <format dxfId="190">
      <pivotArea dataOnly="0" fieldPosition="0">
        <references count="1">
          <reference field="88" count="1">
            <x v="3"/>
          </reference>
        </references>
      </pivotArea>
    </format>
    <format dxfId="189">
      <pivotArea dataOnly="0" fieldPosition="0">
        <references count="1">
          <reference field="88" count="1">
            <x v="3"/>
          </reference>
        </references>
      </pivotArea>
    </format>
    <format dxfId="188">
      <pivotArea dataOnly="0" fieldPosition="0">
        <references count="1">
          <reference field="88" count="1">
            <x v="4"/>
          </reference>
        </references>
      </pivotArea>
    </format>
    <format dxfId="187">
      <pivotArea dataOnly="0" fieldPosition="0">
        <references count="1">
          <reference field="88" count="1">
            <x v="4"/>
          </reference>
        </references>
      </pivotArea>
    </format>
    <format dxfId="186">
      <pivotArea dataOnly="0" fieldPosition="0">
        <references count="1">
          <reference field="21" count="1">
            <x v="33"/>
          </reference>
        </references>
      </pivotArea>
    </format>
    <format dxfId="185">
      <pivotArea dataOnly="0" fieldPosition="0">
        <references count="1">
          <reference field="21" count="1">
            <x v="33"/>
          </reference>
        </references>
      </pivotArea>
    </format>
    <format dxfId="184">
      <pivotArea outline="0" collapsedLevelsAreSubtotals="1" fieldPosition="0">
        <references count="1">
          <reference field="4294967294" count="1" selected="0">
            <x v="18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2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181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80">
      <pivotArea dataOnly="0" labelOnly="1" outline="0" fieldPosition="0">
        <references count="1">
          <reference field="4294967294" count="1">
            <x v="21"/>
          </reference>
        </references>
      </pivotArea>
    </format>
    <format dxfId="179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78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177">
      <pivotArea dataOnly="0" labelOnly="1" outline="0" fieldPosition="0">
        <references count="1">
          <reference field="4294967294" count="3">
            <x v="20"/>
            <x v="21"/>
            <x v="22"/>
          </reference>
        </references>
      </pivotArea>
    </format>
    <format dxfId="176">
      <pivotArea outline="0" collapsedLevelsAreSubtotals="1" fieldPosition="0">
        <references count="1">
          <reference field="4294967294" count="3" selected="0">
            <x v="20"/>
            <x v="21"/>
            <x v="22"/>
          </reference>
        </references>
      </pivotArea>
    </format>
    <format dxfId="175">
      <pivotArea outline="0" collapsedLevelsAreSubtotals="1" fieldPosition="0">
        <references count="1">
          <reference field="4294967294" count="2" selected="0">
            <x v="20"/>
            <x v="21"/>
          </reference>
        </references>
      </pivotArea>
    </format>
    <format dxfId="174">
      <pivotArea outline="0" collapsedLevelsAreSubtotals="1" fieldPosition="0">
        <references count="1">
          <reference field="4294967294" count="1" selected="0">
            <x v="22"/>
          </reference>
        </references>
      </pivotArea>
    </format>
    <format dxfId="173">
      <pivotArea collapsedLevelsAreSubtotals="1" fieldPosition="0">
        <references count="8">
          <reference field="4294967294" count="2" selected="0">
            <x v="15"/>
            <x v="16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1"/>
          </reference>
          <reference field="21" count="1" selected="0">
            <x v="16"/>
          </reference>
          <reference field="88" count="1" selected="0">
            <x v="0"/>
          </reference>
          <reference field="89" count="1" selected="0">
            <x v="1"/>
          </reference>
          <reference field="91" count="3">
            <x v="56"/>
            <x v="64"/>
            <x v="65"/>
          </reference>
        </references>
      </pivotArea>
    </format>
    <format dxfId="172">
      <pivotArea collapsedLevelsAreSubtotals="1" fieldPosition="0">
        <references count="8">
          <reference field="4294967294" count="2" selected="0">
            <x v="15"/>
            <x v="16"/>
          </reference>
          <reference field="6" count="1" selected="0">
            <x v="4"/>
          </reference>
          <reference field="8" count="1" selected="0">
            <x v="13"/>
          </reference>
          <reference field="10" count="1" selected="0">
            <x v="1"/>
          </reference>
          <reference field="21" count="1" selected="0">
            <x v="16"/>
          </reference>
          <reference field="88" count="1" selected="0">
            <x v="0"/>
          </reference>
          <reference field="89" count="1" selected="0">
            <x v="1"/>
          </reference>
          <reference field="91" count="3">
            <x v="56"/>
            <x v="64"/>
            <x v="65"/>
          </reference>
        </references>
      </pivotArea>
    </format>
  </formats>
  <conditionalFormats count="8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Datos" grandTotalCaption="TOTAL GENERAL ==================&gt;" showMissing="0" updatedVersion="5" minRefreshableVersion="3" showMultipleLabel="0" showMemberPropertyTips="0" itemPrintTitles="1" createdVersion="6" indent="0" outline="1" outlineData="1" gridDropZones="1" rowHeaderCaption="Programa, Producto, Actividad, Fte. Fto, Generica, Especifica Detalle">
  <location ref="B5:V128" firstHeaderRow="1" firstDataRow="2" firstDataCol="1"/>
  <pivotFields count="102">
    <pivotField showAll="0" defaultSubtotal="0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>
      <items count="8">
        <item x="1"/>
        <item x="4"/>
        <item x="2"/>
        <item x="5"/>
        <item x="0"/>
        <item x="3"/>
        <item x="6"/>
        <item t="default"/>
      </items>
    </pivotField>
    <pivotField showAll="0" includeNewItemsInFilter="1"/>
    <pivotField axis="axisRow" showAll="0" includeNewItemsInFilter="1">
      <items count="17">
        <item x="10"/>
        <item x="1"/>
        <item x="2"/>
        <item x="3"/>
        <item x="4"/>
        <item x="7"/>
        <item x="13"/>
        <item x="8"/>
        <item x="9"/>
        <item x="5"/>
        <item x="11"/>
        <item x="12"/>
        <item x="6"/>
        <item x="0"/>
        <item x="15"/>
        <item x="14"/>
        <item t="default"/>
      </items>
    </pivotField>
    <pivotField showAll="0" includeNewItemsInFilter="1"/>
    <pivotField axis="axisRow" showAll="0" includeNewItemsInFilter="1">
      <items count="30">
        <item x="1"/>
        <item x="0"/>
        <item x="9"/>
        <item x="7"/>
        <item x="2"/>
        <item x="3"/>
        <item x="4"/>
        <item x="5"/>
        <item x="25"/>
        <item x="10"/>
        <item x="11"/>
        <item x="15"/>
        <item x="12"/>
        <item x="13"/>
        <item x="14"/>
        <item x="20"/>
        <item x="24"/>
        <item x="17"/>
        <item x="18"/>
        <item x="21"/>
        <item x="8"/>
        <item x="19"/>
        <item x="6"/>
        <item x="22"/>
        <item x="23"/>
        <item x="16"/>
        <item x="28"/>
        <item x="27"/>
        <item x="26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showAll="0" includeNewItemsInFilter="1" sortType="ascending">
      <items count="39">
        <item x="2"/>
        <item x="3"/>
        <item x="4"/>
        <item x="5"/>
        <item x="19"/>
        <item x="6"/>
        <item x="22"/>
        <item x="23"/>
        <item x="7"/>
        <item x="20"/>
        <item x="17"/>
        <item x="18"/>
        <item x="21"/>
        <item x="8"/>
        <item x="24"/>
        <item x="1"/>
        <item x="0"/>
        <item x="9"/>
        <item x="25"/>
        <item x="10"/>
        <item x="11"/>
        <item x="15"/>
        <item x="12"/>
        <item x="13"/>
        <item x="14"/>
        <item h="1" x="16"/>
        <item h="1" x="33"/>
        <item h="1" x="29"/>
        <item h="1" x="31"/>
        <item h="1" x="28"/>
        <item h="1" x="34"/>
        <item h="1" x="30"/>
        <item h="1" x="35"/>
        <item h="1" x="36"/>
        <item h="1" x="26"/>
        <item h="1" x="32"/>
        <item h="1" x="27"/>
        <item h="1" x="37"/>
        <item t="default"/>
      </items>
    </pivotField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dataField="1"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showAll="0" includeNewItemsInFilter="1"/>
    <pivotField axis="axisRow" multipleItemSelectionAllowed="1" showAll="0" includeNewItemsInFilter="1">
      <items count="6">
        <item h="1" x="0"/>
        <item x="1"/>
        <item h="1" x="4"/>
        <item x="2"/>
        <item x="3"/>
        <item t="default"/>
      </items>
    </pivotField>
    <pivotField axis="axisRow" showAll="0" includeNewItemsInFilter="1">
      <items count="7">
        <item h="1" x="0"/>
        <item x="2"/>
        <item h="1" x="5"/>
        <item h="1" x="4"/>
        <item x="1"/>
        <item x="3"/>
        <item t="default"/>
      </items>
    </pivotField>
    <pivotField showAll="0" includeNewItemsInFilter="1"/>
    <pivotField axis="axisRow" showAll="0" includeNewItemsInFilter="1" sortType="ascending">
      <items count="82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78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59"/>
        <item h="1" x="19"/>
        <item h="1" x="20"/>
        <item h="1" x="60"/>
        <item h="1" x="21"/>
        <item h="1" x="22"/>
        <item h="1" x="23"/>
        <item h="1" x="24"/>
        <item h="1" x="25"/>
        <item h="1" x="26"/>
        <item h="1" x="61"/>
        <item h="1" x="62"/>
        <item h="1" x="63"/>
        <item h="1" x="27"/>
        <item h="1" x="64"/>
        <item h="1" x="65"/>
        <item h="1" x="66"/>
        <item h="1" x="67"/>
        <item h="1" x="28"/>
        <item h="1" x="29"/>
        <item h="1" x="6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75"/>
        <item h="1" x="41"/>
        <item h="1" x="69"/>
        <item h="1" x="76"/>
        <item x="42"/>
        <item h="1" x="70"/>
        <item h="1" x="43"/>
        <item h="1" x="44"/>
        <item h="1" x="45"/>
        <item h="1" x="46"/>
        <item h="1" x="47"/>
        <item h="1" x="48"/>
        <item x="49"/>
        <item x="50"/>
        <item x="51"/>
        <item x="52"/>
        <item h="1" x="79"/>
        <item h="1" x="53"/>
        <item h="1" x="54"/>
        <item h="1" x="55"/>
        <item h="1" x="56"/>
        <item h="1" x="57"/>
        <item h="1" x="58"/>
        <item h="1" x="77"/>
        <item h="1" x="71"/>
        <item h="1" x="72"/>
        <item h="1" x="73"/>
        <item h="1" x="74"/>
        <item h="1" x="80"/>
        <item t="default"/>
      </items>
    </pivotField>
    <pivotField dataField="1" showAll="0" includeNewItemsInFilter="1"/>
    <pivotField dataField="1" showAll="0"/>
    <pivotField showAll="0" defaultSubtotal="0"/>
    <pivotField showAll="0" defaultSubtotal="0"/>
    <pivotField showAll="0" defaultSubtotal="0"/>
    <pivotField showAll="0" includeNewItemsInFilter="1"/>
    <pivotField dataField="1" dragToRow="0" dragToCol="0" dragToPage="0" showAll="0" includeNewItemsInFilter="1" defaultSubtotal="0"/>
    <pivotField dataField="1" dragToRow="0" dragToCol="0" dragToPage="0" showAll="0" includeNewItemsInFilter="1" defaultSubtotal="0"/>
    <pivotField dragToRow="0" dragToCol="0" dragToPage="0" showAll="0" defaultSubtotal="0"/>
    <pivotField dragToRow="0" dragToCol="0" dragToPage="0" showAll="0" defaultSubtotal="0"/>
  </pivotFields>
  <rowFields count="7">
    <field x="6"/>
    <field x="21"/>
    <field x="8"/>
    <field x="10"/>
    <field x="88"/>
    <field x="89"/>
    <field x="91"/>
  </rowFields>
  <rowItems count="122">
    <i>
      <x/>
    </i>
    <i r="1">
      <x/>
    </i>
    <i r="2">
      <x v="1"/>
    </i>
    <i r="3">
      <x v="4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2"/>
    </i>
    <i r="2">
      <x v="3"/>
    </i>
    <i r="3">
      <x v="6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8"/>
    </i>
    <i r="2">
      <x v="12"/>
    </i>
    <i r="3">
      <x v="3"/>
    </i>
    <i r="4">
      <x v="1"/>
    </i>
    <i r="5">
      <x v="1"/>
    </i>
    <i r="6">
      <x v="56"/>
    </i>
    <i r="6">
      <x v="64"/>
    </i>
    <i r="6">
      <x v="65"/>
    </i>
    <i r="6">
      <x v="66"/>
    </i>
    <i>
      <x v="2"/>
    </i>
    <i r="1">
      <x v="13"/>
    </i>
    <i r="2">
      <x v="5"/>
    </i>
    <i r="3">
      <x v="20"/>
    </i>
    <i r="4">
      <x v="1"/>
    </i>
    <i r="5">
      <x v="1"/>
    </i>
    <i r="6">
      <x v="56"/>
    </i>
    <i r="6">
      <x v="64"/>
    </i>
    <i r="6">
      <x v="65"/>
    </i>
    <i r="6">
      <x v="66"/>
    </i>
    <i>
      <x v="4"/>
    </i>
    <i r="1">
      <x v="15"/>
    </i>
    <i r="2">
      <x v="13"/>
    </i>
    <i r="3">
      <x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16"/>
    </i>
    <i r="2">
      <x v="13"/>
    </i>
    <i r="3">
      <x v="1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17"/>
    </i>
    <i r="2">
      <x v="13"/>
    </i>
    <i r="3">
      <x v="2"/>
    </i>
    <i r="4">
      <x v="1"/>
    </i>
    <i r="5">
      <x v="1"/>
    </i>
    <i r="6">
      <x v="56"/>
    </i>
    <i r="6">
      <x v="64"/>
    </i>
    <i r="6">
      <x v="65"/>
    </i>
    <i r="6">
      <x v="66"/>
    </i>
    <i>
      <x v="5"/>
    </i>
    <i r="1">
      <x v="18"/>
    </i>
    <i r="2">
      <x v="13"/>
    </i>
    <i r="3">
      <x v="8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19"/>
    </i>
    <i r="2">
      <x v="13"/>
    </i>
    <i r="3">
      <x v="9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21"/>
    </i>
    <i r="2">
      <x v="13"/>
    </i>
    <i r="3">
      <x v="11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22"/>
    </i>
    <i r="2">
      <x v="13"/>
    </i>
    <i r="3">
      <x v="12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23"/>
    </i>
    <i r="2">
      <x v="13"/>
    </i>
    <i r="3">
      <x v="13"/>
    </i>
    <i r="4">
      <x v="1"/>
    </i>
    <i r="5">
      <x v="1"/>
    </i>
    <i r="6">
      <x v="56"/>
    </i>
    <i r="6">
      <x v="64"/>
    </i>
    <i r="6">
      <x v="65"/>
    </i>
    <i r="6">
      <x v="66"/>
    </i>
    <i r="1">
      <x v="24"/>
    </i>
    <i r="2">
      <x v="13"/>
    </i>
    <i r="3">
      <x v="14"/>
    </i>
    <i r="4">
      <x v="1"/>
    </i>
    <i r="5">
      <x v="1"/>
    </i>
    <i r="6">
      <x v="56"/>
    </i>
    <i r="6">
      <x v="64"/>
    </i>
    <i r="6">
      <x v="65"/>
    </i>
    <i r="6">
      <x v="66"/>
    </i>
    <i t="grand">
      <x/>
    </i>
  </rowItems>
  <colFields count="1">
    <field x="-2"/>
  </colFields>
  <colItems count="2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</colItems>
  <dataFields count="20">
    <dataField name="PIA" fld="35" baseField="0" baseItem="0"/>
    <dataField name="MOFIFICA" fld="36" baseField="0" baseItem="0"/>
    <dataField name="PIM" fld="37" baseField="0" baseItem="0"/>
    <dataField name="CERTIFICA" fld="38" baseField="0" baseItem="0"/>
    <dataField name=" % CERTI" fld="98" baseField="0" baseItem="0"/>
    <dataField name="ENERO" fld="52" baseField="0" baseItem="0"/>
    <dataField name="FEBRERO" fld="53" baseField="0" baseItem="0"/>
    <dataField name="MARZO" fld="54" baseField="0" baseItem="0"/>
    <dataField name="ABRIL" fld="55" baseField="0" baseItem="0"/>
    <dataField name="MAYO" fld="56" baseField="0" baseItem="0"/>
    <dataField name="JUNIO" fld="57" baseField="0" baseItem="0"/>
    <dataField name="JULIO" fld="58" baseField="0" baseItem="0"/>
    <dataField name="AGOSTO" fld="59" baseField="0" baseItem="0"/>
    <dataField name="SETIEMBRE" fld="60" baseField="0" baseItem="0"/>
    <dataField name="OCTUBRE" fld="61" baseField="0" baseItem="0"/>
    <dataField name="NOVIEMBRE" fld="62" baseField="0" baseItem="0"/>
    <dataField name="DICIEMBRE" fld="63" baseField="0" baseItem="0"/>
    <dataField name="EJEC_DEVEN" fld="92" baseField="0" baseItem="0"/>
    <dataField name="SALDO_PIM " fld="93" baseField="0" baseItem="0"/>
    <dataField name="% DEV/ PIM " fld="99" baseField="0" baseItem="0"/>
  </dataFields>
  <formats count="147">
    <format dxfId="163">
      <pivotArea dataOnly="0" fieldPosition="0">
        <references count="1">
          <reference field="21" count="1">
            <x v="0"/>
          </reference>
        </references>
      </pivotArea>
    </format>
    <format dxfId="162">
      <pivotArea dataOnly="0" fieldPosition="0">
        <references count="1">
          <reference field="21" count="1">
            <x v="0"/>
          </reference>
        </references>
      </pivotArea>
    </format>
    <format dxfId="161">
      <pivotArea dataOnly="0" fieldPosition="0">
        <references count="1">
          <reference field="89" count="1">
            <x v="0"/>
          </reference>
        </references>
      </pivotArea>
    </format>
    <format dxfId="160">
      <pivotArea dataOnly="0" fieldPosition="0">
        <references count="1">
          <reference field="89" count="1">
            <x v="1"/>
          </reference>
        </references>
      </pivotArea>
    </format>
    <format dxfId="159">
      <pivotArea dataOnly="0" fieldPosition="0">
        <references count="1">
          <reference field="21" count="1">
            <x v="1"/>
          </reference>
        </references>
      </pivotArea>
    </format>
    <format dxfId="158">
      <pivotArea dataOnly="0" fieldPosition="0">
        <references count="1">
          <reference field="21" count="1">
            <x v="1"/>
          </reference>
        </references>
      </pivotArea>
    </format>
    <format dxfId="157">
      <pivotArea dataOnly="0" fieldPosition="0">
        <references count="1">
          <reference field="21" count="1">
            <x v="2"/>
          </reference>
        </references>
      </pivotArea>
    </format>
    <format dxfId="156">
      <pivotArea dataOnly="0" fieldPosition="0">
        <references count="1">
          <reference field="21" count="1">
            <x v="2"/>
          </reference>
        </references>
      </pivotArea>
    </format>
    <format dxfId="155">
      <pivotArea dataOnly="0" fieldPosition="0">
        <references count="1">
          <reference field="21" count="1">
            <x v="3"/>
          </reference>
        </references>
      </pivotArea>
    </format>
    <format dxfId="154">
      <pivotArea dataOnly="0" fieldPosition="0">
        <references count="1">
          <reference field="21" count="1">
            <x v="3"/>
          </reference>
        </references>
      </pivotArea>
    </format>
    <format dxfId="153">
      <pivotArea dataOnly="0" fieldPosition="0">
        <references count="1">
          <reference field="21" count="1">
            <x v="4"/>
          </reference>
        </references>
      </pivotArea>
    </format>
    <format dxfId="152">
      <pivotArea dataOnly="0" fieldPosition="0">
        <references count="1">
          <reference field="21" count="1">
            <x v="4"/>
          </reference>
        </references>
      </pivotArea>
    </format>
    <format dxfId="151">
      <pivotArea dataOnly="0" fieldPosition="0">
        <references count="1">
          <reference field="21" count="1">
            <x v="5"/>
          </reference>
        </references>
      </pivotArea>
    </format>
    <format dxfId="150">
      <pivotArea dataOnly="0" fieldPosition="0">
        <references count="1">
          <reference field="21" count="1">
            <x v="5"/>
          </reference>
        </references>
      </pivotArea>
    </format>
    <format dxfId="149">
      <pivotArea dataOnly="0" fieldPosition="0">
        <references count="1">
          <reference field="21" count="1">
            <x v="6"/>
          </reference>
        </references>
      </pivotArea>
    </format>
    <format dxfId="148">
      <pivotArea dataOnly="0" fieldPosition="0">
        <references count="1">
          <reference field="21" count="1">
            <x v="6"/>
          </reference>
        </references>
      </pivotArea>
    </format>
    <format dxfId="147">
      <pivotArea dataOnly="0" fieldPosition="0">
        <references count="1">
          <reference field="21" count="1">
            <x v="7"/>
          </reference>
        </references>
      </pivotArea>
    </format>
    <format dxfId="146">
      <pivotArea dataOnly="0" fieldPosition="0">
        <references count="1">
          <reference field="21" count="1">
            <x v="7"/>
          </reference>
        </references>
      </pivotArea>
    </format>
    <format dxfId="145">
      <pivotArea dataOnly="0" fieldPosition="0">
        <references count="1">
          <reference field="21" count="1">
            <x v="8"/>
          </reference>
        </references>
      </pivotArea>
    </format>
    <format dxfId="144">
      <pivotArea dataOnly="0" fieldPosition="0">
        <references count="1">
          <reference field="21" count="1">
            <x v="8"/>
          </reference>
        </references>
      </pivotArea>
    </format>
    <format dxfId="143">
      <pivotArea dataOnly="0" fieldPosition="0">
        <references count="1">
          <reference field="21" count="1">
            <x v="9"/>
          </reference>
        </references>
      </pivotArea>
    </format>
    <format dxfId="142">
      <pivotArea dataOnly="0" fieldPosition="0">
        <references count="1">
          <reference field="21" count="1">
            <x v="9"/>
          </reference>
        </references>
      </pivotArea>
    </format>
    <format dxfId="141">
      <pivotArea dataOnly="0" fieldPosition="0">
        <references count="1">
          <reference field="21" count="1">
            <x v="10"/>
          </reference>
        </references>
      </pivotArea>
    </format>
    <format dxfId="140">
      <pivotArea dataOnly="0" fieldPosition="0">
        <references count="1">
          <reference field="21" count="1">
            <x v="10"/>
          </reference>
        </references>
      </pivotArea>
    </format>
    <format dxfId="139">
      <pivotArea dataOnly="0" fieldPosition="0">
        <references count="1">
          <reference field="21" count="1">
            <x v="11"/>
          </reference>
        </references>
      </pivotArea>
    </format>
    <format dxfId="138">
      <pivotArea dataOnly="0" fieldPosition="0">
        <references count="1">
          <reference field="21" count="1">
            <x v="11"/>
          </reference>
        </references>
      </pivotArea>
    </format>
    <format dxfId="137">
      <pivotArea dataOnly="0" fieldPosition="0">
        <references count="1">
          <reference field="21" count="1">
            <x v="12"/>
          </reference>
        </references>
      </pivotArea>
    </format>
    <format dxfId="136">
      <pivotArea dataOnly="0" fieldPosition="0">
        <references count="1">
          <reference field="21" count="1">
            <x v="12"/>
          </reference>
        </references>
      </pivotArea>
    </format>
    <format dxfId="135">
      <pivotArea dataOnly="0" fieldPosition="0">
        <references count="1">
          <reference field="21" count="1">
            <x v="13"/>
          </reference>
        </references>
      </pivotArea>
    </format>
    <format dxfId="134">
      <pivotArea dataOnly="0" fieldPosition="0">
        <references count="1">
          <reference field="21" count="1">
            <x v="13"/>
          </reference>
        </references>
      </pivotArea>
    </format>
    <format dxfId="133">
      <pivotArea dataOnly="0" fieldPosition="0">
        <references count="1">
          <reference field="6" count="1">
            <x v="3"/>
          </reference>
        </references>
      </pivotArea>
    </format>
    <format dxfId="132">
      <pivotArea dataOnly="0" fieldPosition="0">
        <references count="1">
          <reference field="6" count="1">
            <x v="3"/>
          </reference>
        </references>
      </pivotArea>
    </format>
    <format dxfId="131">
      <pivotArea dataOnly="0" fieldPosition="0">
        <references count="1">
          <reference field="21" count="1">
            <x v="15"/>
          </reference>
        </references>
      </pivotArea>
    </format>
    <format dxfId="130">
      <pivotArea dataOnly="0" fieldPosition="0">
        <references count="1">
          <reference field="21" count="1">
            <x v="15"/>
          </reference>
        </references>
      </pivotArea>
    </format>
    <format dxfId="129">
      <pivotArea dataOnly="0" fieldPosition="0">
        <references count="1">
          <reference field="21" count="1">
            <x v="16"/>
          </reference>
        </references>
      </pivotArea>
    </format>
    <format dxfId="128">
      <pivotArea dataOnly="0" fieldPosition="0">
        <references count="1">
          <reference field="21" count="1">
            <x v="16"/>
          </reference>
        </references>
      </pivotArea>
    </format>
    <format dxfId="127">
      <pivotArea dataOnly="0" fieldPosition="0">
        <references count="1">
          <reference field="21" count="1">
            <x v="17"/>
          </reference>
        </references>
      </pivotArea>
    </format>
    <format dxfId="126">
      <pivotArea dataOnly="0" fieldPosition="0">
        <references count="1">
          <reference field="21" count="1">
            <x v="17"/>
          </reference>
        </references>
      </pivotArea>
    </format>
    <format dxfId="125">
      <pivotArea dataOnly="0" fieldPosition="0">
        <references count="1">
          <reference field="21" count="1">
            <x v="18"/>
          </reference>
        </references>
      </pivotArea>
    </format>
    <format dxfId="124">
      <pivotArea dataOnly="0" fieldPosition="0">
        <references count="1">
          <reference field="21" count="1">
            <x v="18"/>
          </reference>
        </references>
      </pivotArea>
    </format>
    <format dxfId="123">
      <pivotArea dataOnly="0" fieldPosition="0">
        <references count="1">
          <reference field="21" count="1">
            <x v="19"/>
          </reference>
        </references>
      </pivotArea>
    </format>
    <format dxfId="122">
      <pivotArea dataOnly="0" fieldPosition="0">
        <references count="1">
          <reference field="21" count="1">
            <x v="19"/>
          </reference>
        </references>
      </pivotArea>
    </format>
    <format dxfId="121">
      <pivotArea dataOnly="0" fieldPosition="0">
        <references count="1">
          <reference field="21" count="1">
            <x v="20"/>
          </reference>
        </references>
      </pivotArea>
    </format>
    <format dxfId="120">
      <pivotArea dataOnly="0" fieldPosition="0">
        <references count="1">
          <reference field="21" count="1">
            <x v="20"/>
          </reference>
        </references>
      </pivotArea>
    </format>
    <format dxfId="119">
      <pivotArea dataOnly="0" fieldPosition="0">
        <references count="1">
          <reference field="21" count="1">
            <x v="21"/>
          </reference>
        </references>
      </pivotArea>
    </format>
    <format dxfId="118">
      <pivotArea dataOnly="0" fieldPosition="0">
        <references count="1">
          <reference field="21" count="1">
            <x v="21"/>
          </reference>
        </references>
      </pivotArea>
    </format>
    <format dxfId="117">
      <pivotArea dataOnly="0" fieldPosition="0">
        <references count="1">
          <reference field="21" count="1">
            <x v="22"/>
          </reference>
        </references>
      </pivotArea>
    </format>
    <format dxfId="116">
      <pivotArea dataOnly="0" fieldPosition="0">
        <references count="1">
          <reference field="21" count="1">
            <x v="22"/>
          </reference>
        </references>
      </pivotArea>
    </format>
    <format dxfId="115">
      <pivotArea dataOnly="0" fieldPosition="0">
        <references count="1">
          <reference field="21" count="1">
            <x v="23"/>
          </reference>
        </references>
      </pivotArea>
    </format>
    <format dxfId="114">
      <pivotArea dataOnly="0" fieldPosition="0">
        <references count="1">
          <reference field="21" count="1">
            <x v="23"/>
          </reference>
        </references>
      </pivotArea>
    </format>
    <format dxfId="113">
      <pivotArea dataOnly="0" fieldPosition="0">
        <references count="1">
          <reference field="21" count="1">
            <x v="24"/>
          </reference>
        </references>
      </pivotArea>
    </format>
    <format dxfId="112">
      <pivotArea dataOnly="0" fieldPosition="0">
        <references count="1">
          <reference field="21" count="1">
            <x v="24"/>
          </reference>
        </references>
      </pivotArea>
    </format>
    <format dxfId="111">
      <pivotArea dataOnly="0" labelOnly="1" grandRow="1" fieldPosition="0"/>
    </format>
    <format dxfId="110">
      <pivotArea dataOnly="0" labelOnly="1" grandRow="1" fieldPosition="0"/>
    </format>
    <format dxfId="109">
      <pivotArea dataOnly="0" grandRow="1" fieldPosition="0"/>
    </format>
    <format dxfId="108">
      <pivotArea dataOnly="0" grandRow="1" fieldPosition="0"/>
    </format>
    <format dxfId="107">
      <pivotArea dataOnly="0" fieldPosition="0">
        <references count="1">
          <reference field="8" count="1">
            <x v="13"/>
          </reference>
        </references>
      </pivotArea>
    </format>
    <format dxfId="106">
      <pivotArea dataOnly="0" fieldPosition="0">
        <references count="1">
          <reference field="6" count="1">
            <x v="5"/>
          </reference>
        </references>
      </pivotArea>
    </format>
    <format dxfId="105">
      <pivotArea dataOnly="0" fieldPosition="0">
        <references count="1">
          <reference field="6" count="1">
            <x v="5"/>
          </reference>
        </references>
      </pivotArea>
    </format>
    <format dxfId="104">
      <pivotArea dataOnly="0" fieldPosition="0">
        <references count="1">
          <reference field="6" count="1">
            <x v="4"/>
          </reference>
        </references>
      </pivotArea>
    </format>
    <format dxfId="103">
      <pivotArea dataOnly="0" fieldPosition="0">
        <references count="1">
          <reference field="6" count="1">
            <x v="4"/>
          </reference>
        </references>
      </pivotArea>
    </format>
    <format dxfId="102">
      <pivotArea dataOnly="0" fieldPosition="0">
        <references count="1">
          <reference field="6" count="1">
            <x v="1"/>
          </reference>
        </references>
      </pivotArea>
    </format>
    <format dxfId="101">
      <pivotArea dataOnly="0" fieldPosition="0">
        <references count="1">
          <reference field="6" count="1">
            <x v="1"/>
          </reference>
        </references>
      </pivotArea>
    </format>
    <format dxfId="100">
      <pivotArea dataOnly="0" fieldPosition="0">
        <references count="1">
          <reference field="6" count="1">
            <x v="2"/>
          </reference>
        </references>
      </pivotArea>
    </format>
    <format dxfId="99">
      <pivotArea dataOnly="0" fieldPosition="0">
        <references count="1">
          <reference field="6" count="1">
            <x v="2"/>
          </reference>
        </references>
      </pivotArea>
    </format>
    <format dxfId="98">
      <pivotArea dataOnly="0" fieldPosition="0">
        <references count="1">
          <reference field="6" count="1">
            <x v="3"/>
          </reference>
        </references>
      </pivotArea>
    </format>
    <format dxfId="97">
      <pivotArea dataOnly="0" fieldPosition="0">
        <references count="1">
          <reference field="6" count="1">
            <x v="3"/>
          </reference>
        </references>
      </pivotArea>
    </format>
    <format dxfId="96">
      <pivotArea dataOnly="0" fieldPosition="0">
        <references count="1">
          <reference field="6" count="1">
            <x v="3"/>
          </reference>
        </references>
      </pivotArea>
    </format>
    <format dxfId="95">
      <pivotArea dataOnly="0" fieldPosition="0">
        <references count="1">
          <reference field="21" count="1">
            <x v="14"/>
          </reference>
        </references>
      </pivotArea>
    </format>
    <format dxfId="94">
      <pivotArea dataOnly="0" fieldPosition="0">
        <references count="1">
          <reference field="21" count="1">
            <x v="14"/>
          </reference>
        </references>
      </pivotArea>
    </format>
    <format dxfId="93">
      <pivotArea dataOnly="0" fieldPosition="0">
        <references count="1">
          <reference field="6" count="1">
            <x v="0"/>
          </reference>
        </references>
      </pivotArea>
    </format>
    <format dxfId="92">
      <pivotArea dataOnly="0" fieldPosition="0">
        <references count="1">
          <reference field="6" count="1">
            <x v="0"/>
          </reference>
        </references>
      </pivotArea>
    </format>
    <format dxfId="91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9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89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8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5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8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80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79">
      <pivotArea type="origin" dataOnly="0" labelOnly="1" outline="0" fieldPosition="0"/>
    </format>
    <format dxfId="78">
      <pivotArea outline="0" fieldPosition="0"/>
    </format>
    <format dxfId="77">
      <pivotArea field="-2" type="button" dataOnly="0" labelOnly="1" outline="0" axis="axisCol" fieldPosition="0"/>
    </format>
    <format dxfId="76">
      <pivotArea type="topRight" dataOnly="0" labelOnly="1" outline="0" fieldPosition="0"/>
    </format>
    <format dxfId="75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74">
      <pivotArea grandRow="1" outline="0" fieldPosition="0"/>
    </format>
    <format dxfId="73">
      <pivotArea dataOnly="0" labelOnly="1" grandRow="1" fieldPosition="0"/>
    </format>
    <format dxfId="72">
      <pivotArea outline="0" fieldPosition="0"/>
    </format>
    <format dxfId="71">
      <pivotArea field="-2" type="button" dataOnly="0" labelOnly="1" outline="0" axis="axisCol" fieldPosition="0"/>
    </format>
    <format dxfId="70">
      <pivotArea type="topRight" dataOnly="0" labelOnly="1" outline="0" fieldPosition="0"/>
    </format>
    <format dxfId="69">
      <pivotArea dataOnly="0" labelOnly="1" outline="0" fieldPosition="0">
        <references count="1">
          <reference field="4294967294" count="1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</reference>
        </references>
      </pivotArea>
    </format>
    <format dxfId="68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7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6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5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64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3">
      <pivotArea dataOnly="0" labelOnly="1" outline="0" fieldPosition="0">
        <references count="1">
          <reference field="4294967294" count="1">
            <x v="19"/>
          </reference>
        </references>
      </pivotArea>
    </format>
    <format dxfId="6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60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8">
      <pivotArea dataOnly="0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57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6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5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4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3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2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1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50">
      <pivotArea dataOnly="0" outline="0" fieldPosition="0">
        <references count="1">
          <reference field="4294967294" count="1">
            <x v="17"/>
          </reference>
        </references>
      </pivotArea>
    </format>
    <format dxfId="49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8">
      <pivotArea dataOnly="0" labelOnly="1" outline="0" fieldPosition="0">
        <references count="1">
          <reference field="4294967294" count="1">
            <x v="17"/>
          </reference>
        </references>
      </pivotArea>
    </format>
    <format dxfId="47">
      <pivotArea type="all" dataOnly="0" outline="0" fieldPosition="0"/>
    </format>
    <format dxfId="46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45">
      <pivotArea dataOnly="0" fieldPosition="0">
        <references count="1">
          <reference field="8" count="1">
            <x v="1"/>
          </reference>
        </references>
      </pivotArea>
    </format>
    <format dxfId="44">
      <pivotArea dataOnly="0" fieldPosition="0">
        <references count="1">
          <reference field="8" count="1">
            <x v="2"/>
          </reference>
        </references>
      </pivotArea>
    </format>
    <format dxfId="43">
      <pivotArea dataOnly="0" fieldPosition="0">
        <references count="1">
          <reference field="8" count="1">
            <x v="3"/>
          </reference>
        </references>
      </pivotArea>
    </format>
    <format dxfId="42">
      <pivotArea dataOnly="0" fieldPosition="0">
        <references count="1">
          <reference field="8" count="1">
            <x v="4"/>
          </reference>
        </references>
      </pivotArea>
    </format>
    <format dxfId="41">
      <pivotArea dataOnly="0" fieldPosition="0">
        <references count="1">
          <reference field="8" count="1">
            <x v="8"/>
          </reference>
        </references>
      </pivotArea>
    </format>
    <format dxfId="40">
      <pivotArea dataOnly="0" fieldPosition="0">
        <references count="1">
          <reference field="8" count="1">
            <x v="9"/>
          </reference>
        </references>
      </pivotArea>
    </format>
    <format dxfId="39">
      <pivotArea dataOnly="0" fieldPosition="0">
        <references count="1">
          <reference field="8" count="1">
            <x v="10"/>
          </reference>
        </references>
      </pivotArea>
    </format>
    <format dxfId="38">
      <pivotArea dataOnly="0" fieldPosition="0">
        <references count="1">
          <reference field="8" count="1">
            <x v="11"/>
          </reference>
        </references>
      </pivotArea>
    </format>
    <format dxfId="37">
      <pivotArea dataOnly="0" fieldPosition="0">
        <references count="1">
          <reference field="8" count="1">
            <x v="12"/>
          </reference>
        </references>
      </pivotArea>
    </format>
    <format dxfId="36">
      <pivotArea dataOnly="0" fieldPosition="0">
        <references count="1">
          <reference field="8" count="1">
            <x v="0"/>
          </reference>
        </references>
      </pivotArea>
    </format>
    <format dxfId="35">
      <pivotArea dataOnly="0" fieldPosition="0">
        <references count="1">
          <reference field="8" count="1">
            <x v="7"/>
          </reference>
        </references>
      </pivotArea>
    </format>
    <format dxfId="34">
      <pivotArea dataOnly="0" fieldPosition="0">
        <references count="1">
          <reference field="8" count="1">
            <x v="5"/>
          </reference>
        </references>
      </pivotArea>
    </format>
    <format dxfId="33">
      <pivotArea dataOnly="0" fieldPosition="0">
        <references count="1">
          <reference field="8" count="1">
            <x v="6"/>
          </reference>
        </references>
      </pivotArea>
    </format>
    <format dxfId="32">
      <pivotArea dataOnly="0" fieldPosition="0">
        <references count="1">
          <reference field="8" count="1">
            <x v="13"/>
          </reference>
        </references>
      </pivotArea>
    </format>
    <format dxfId="31">
      <pivotArea dataOnly="0" fieldPosition="0">
        <references count="1">
          <reference field="8" count="1">
            <x v="13"/>
          </reference>
        </references>
      </pivotArea>
    </format>
    <format dxfId="30">
      <pivotArea dataOnly="0" labelOnly="1" outline="0" fieldPosition="0">
        <references count="1">
          <reference field="4294967294" count="1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9"/>
          </reference>
        </references>
      </pivotArea>
    </format>
    <format dxfId="29">
      <pivotArea type="all" dataOnly="0" outline="0" fieldPosition="0"/>
    </format>
    <format dxfId="28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7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4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23">
      <pivotArea dataOnly="0" fieldPosition="0">
        <references count="1">
          <reference field="21" count="1">
            <x v="25"/>
          </reference>
        </references>
      </pivotArea>
    </format>
    <format dxfId="22">
      <pivotArea dataOnly="0" fieldPosition="0">
        <references count="1">
          <reference field="21" count="1">
            <x v="25"/>
          </reference>
        </references>
      </pivotArea>
    </format>
    <format dxfId="21">
      <pivotArea dataOnly="0" fieldPosition="0">
        <references count="1">
          <reference field="88" count="0"/>
        </references>
      </pivotArea>
    </format>
    <format dxfId="20">
      <pivotArea dataOnly="0" fieldPosition="0">
        <references count="1">
          <reference field="88" count="0"/>
        </references>
      </pivotArea>
    </format>
    <format dxfId="19">
      <pivotArea dataOnly="0" fieldPosition="0">
        <references count="1">
          <reference field="88" count="1">
            <x v="4"/>
          </reference>
        </references>
      </pivotArea>
    </format>
    <format dxfId="18">
      <pivotArea dataOnly="0" fieldPosition="0">
        <references count="1">
          <reference field="21" count="1">
            <x v="34"/>
          </reference>
        </references>
      </pivotArea>
    </format>
    <format dxfId="17">
      <pivotArea dataOnly="0" fieldPosition="0">
        <references count="1">
          <reference field="21" count="1">
            <x v="34"/>
          </reference>
        </references>
      </pivotArea>
    </format>
  </formats>
  <conditionalFormats count="8">
    <conditionalFormat priority="8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7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5">
      <pivotAreas count="1">
        <pivotArea type="data" outline="0" collapsedLevelsAreSubtotals="1" fieldPosition="0">
          <references count="1">
            <reference field="4294967294" count="1" selected="0">
              <x v="19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4"/>
            </reference>
          </references>
        </pivotArea>
      </pivotAreas>
    </conditionalFormat>
  </conditional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a1" displayName="Tabla1" ref="A1:CT595" totalsRowShown="0" headerRowDxfId="575" dataDxfId="574">
  <autoFilter ref="A1:CT595">
    <filterColumn colId="21">
      <filters>
        <filter val="0023"/>
      </filters>
    </filterColumn>
    <filterColumn colId="26">
      <filters>
        <filter val="00. RECURSOS ORDINARIOS"/>
      </filters>
    </filterColumn>
    <filterColumn colId="29">
      <filters>
        <filter val="3. BIENES Y SERVICIOS"/>
      </filters>
    </filterColumn>
    <filterColumn colId="30">
      <filters>
        <filter val="2. CONTRATACION DE SERVICIOS"/>
      </filters>
    </filterColumn>
    <filterColumn colId="31">
      <filters>
        <filter val="6. SERVICIOS ADMINISTRATIVOS, FINANCIEROS Y DE SEGUROS"/>
        <filter val="8. CONTRATO ADMINISTRATIVO DE SERVICIOS"/>
      </filters>
    </filterColumn>
  </autoFilter>
  <tableColumns count="98">
    <tableColumn id="1" name="año_eje"/>
    <tableColumn id="2" name="nivel_gob"/>
    <tableColumn id="3" name="sector"/>
    <tableColumn id="4" name="pliego"/>
    <tableColumn id="5" name="u_ejecutora"/>
    <tableColumn id="6" name="sec_ejec"/>
    <tableColumn id="7" name="programa_pptal"/>
    <tableColumn id="8" name="tipo_prod_proy"/>
    <tableColumn id="9" name="producto_proyecto"/>
    <tableColumn id="10" name="tipo_act_obra_ac"/>
    <tableColumn id="11" name="activ_obra_accinv"/>
    <tableColumn id="12" name="funcion"/>
    <tableColumn id="13" name="division_fn"/>
    <tableColumn id="14" name="grupo_fn"/>
    <tableColumn id="15" name="meta"/>
    <tableColumn id="16" name="finalidad"/>
    <tableColumn id="17" name="unidad_medida"/>
    <tableColumn id="18" name="cant_meta_anual"/>
    <tableColumn id="19" name="cant_meta_sem"/>
    <tableColumn id="20" name="avan_fisico_anual"/>
    <tableColumn id="21" name="avan_fisico_sem"/>
    <tableColumn id="22" name="sec_func"/>
    <tableColumn id="23" name="departamento_meta"/>
    <tableColumn id="24" name="provincia_meta"/>
    <tableColumn id="25" name="distrito_meta"/>
    <tableColumn id="26" name="fuente_financ"/>
    <tableColumn id="27" name="rubro"/>
    <tableColumn id="28" name="categoria_gasto"/>
    <tableColumn id="29" name="tipo_transaccion"/>
    <tableColumn id="30" name="generica"/>
    <tableColumn id="31" name="subgenerica"/>
    <tableColumn id="32" name="subgenerica_det"/>
    <tableColumn id="33" name="especifica"/>
    <tableColumn id="34" name="especifica_det"/>
    <tableColumn id="35" name="tipo_recurso"/>
    <tableColumn id="36" name="mto_pia"/>
    <tableColumn id="37" name="mto_modificaciones"/>
    <tableColumn id="38" name="mto_pim"/>
    <tableColumn id="39" name="mto_certificado"/>
    <tableColumn id="40" name="mto_compro_anual"/>
    <tableColumn id="41" name="mto_at_comp_01"/>
    <tableColumn id="42" name="mto_at_comp_02"/>
    <tableColumn id="43" name="mto_at_comp_03"/>
    <tableColumn id="44" name="mto_at_comp_04"/>
    <tableColumn id="45" name="mto_at_comp_05"/>
    <tableColumn id="46" name="mto_at_comp_06"/>
    <tableColumn id="47" name="mto_at_comp_07"/>
    <tableColumn id="48" name="mto_at_comp_08"/>
    <tableColumn id="49" name="mto_at_comp_09"/>
    <tableColumn id="50" name="mto_at_comp_10"/>
    <tableColumn id="51" name="mto_at_comp_11"/>
    <tableColumn id="52" name="mto_at_comp_12"/>
    <tableColumn id="53" name="mto_devenga_01"/>
    <tableColumn id="54" name="mto_devenga_02"/>
    <tableColumn id="55" name="mto_devenga_03"/>
    <tableColumn id="56" name="mto_devenga_04"/>
    <tableColumn id="57" name="mto_devenga_05"/>
    <tableColumn id="58" name="mto_devenga_06"/>
    <tableColumn id="59" name="mto_devenga_07"/>
    <tableColumn id="60" name="mto_devenga_08"/>
    <tableColumn id="61" name="mto_devenga_09"/>
    <tableColumn id="62" name="mto_devenga_10" dataDxfId="573"/>
    <tableColumn id="63" name="mto_devenga_11" dataDxfId="572"/>
    <tableColumn id="64" name="mto_devenga_12" dataDxfId="571"/>
    <tableColumn id="65" name="mto_girado_01" dataDxfId="570"/>
    <tableColumn id="66" name="mto_girado_02" dataDxfId="569"/>
    <tableColumn id="67" name="mto_girado_03" dataDxfId="568"/>
    <tableColumn id="68" name="mto_girado_04" dataDxfId="567"/>
    <tableColumn id="69" name="mto_girado_05" dataDxfId="566"/>
    <tableColumn id="70" name="mto_girado_06" dataDxfId="565"/>
    <tableColumn id="71" name="mto_girado_07" dataDxfId="564"/>
    <tableColumn id="72" name="mto_girado_08" dataDxfId="563"/>
    <tableColumn id="73" name="mto_girado_09" dataDxfId="562"/>
    <tableColumn id="74" name="mto_girado_10" dataDxfId="561"/>
    <tableColumn id="75" name="mto_girado_11" dataDxfId="560"/>
    <tableColumn id="76" name="mto_girado_12" dataDxfId="559"/>
    <tableColumn id="77" name="mto_pagado_01" dataDxfId="558"/>
    <tableColumn id="78" name="mto_pagado_02" dataDxfId="557"/>
    <tableColumn id="79" name="mto_pagado_03" dataDxfId="556"/>
    <tableColumn id="80" name="mto_pagado_04" dataDxfId="555"/>
    <tableColumn id="81" name="mto_pagado_05" dataDxfId="554"/>
    <tableColumn id="82" name="mto_pagado_06" dataDxfId="553"/>
    <tableColumn id="83" name="mto_pagado_07" dataDxfId="552"/>
    <tableColumn id="84" name="mto_pagado_08" dataDxfId="551"/>
    <tableColumn id="85" name="mto_pagado_09" dataDxfId="550"/>
    <tableColumn id="86" name="mto_pagado_10" dataDxfId="549"/>
    <tableColumn id="87" name="mto_pagado_11" dataDxfId="548"/>
    <tableColumn id="88" name="mto_pagado_12" dataDxfId="547"/>
    <tableColumn id="89" name="FTE-RUBRO" dataDxfId="546">
      <calculatedColumnFormula>CONCATENATE(LEFT(Z2,1)," ","- ",AA2)</calculatedColumnFormula>
    </tableColumn>
    <tableColumn id="90" name="GEN-GASTO" dataDxfId="545">
      <calculatedColumnFormula>CONCATENATE(LEFT(AC2,2),AD2)</calculatedColumnFormula>
    </tableColumn>
    <tableColumn id="91" name="SUB-GEN_GASTO" dataDxfId="544">
      <calculatedColumnFormula>CONCATENATE(LEFT(CL2,4),AE2)</calculatedColumnFormula>
    </tableColumn>
    <tableColumn id="92" name="ESPECIF-DETALLE" dataDxfId="543">
      <calculatedColumnFormula>CONCATENATE(LEFT(CM2,7)&amp;LEFT(AF2,3)&amp;LEFT(AG2,3),AH2)</calculatedColumnFormula>
    </tableColumn>
    <tableColumn id="93" name="EJEC_DEVENGADO" dataDxfId="542">
      <calculatedColumnFormula>SUM(AZ2:BL2)</calculatedColumnFormula>
    </tableColumn>
    <tableColumn id="94" name="SALDO_PIM" dataDxfId="541">
      <calculatedColumnFormula>AL2-CO2</calculatedColumnFormula>
    </tableColumn>
    <tableColumn id="96" name="DE" dataDxfId="540"/>
    <tableColumn id="97" name="A" dataDxfId="539"/>
    <tableColumn id="98" name="Nuevo-Saldo" dataDxfId="538">
      <calculatedColumnFormula>CP2+CQ2+CR2</calculatedColumnFormula>
    </tableColumn>
    <tableColumn id="95" name="NEXO" dataDxfId="53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0000"/>
  </sheetPr>
  <dimension ref="A1:CT595"/>
  <sheetViews>
    <sheetView topLeftCell="BJ1" workbookViewId="0">
      <selection activeCell="BK596" sqref="BK596"/>
    </sheetView>
  </sheetViews>
  <sheetFormatPr baseColWidth="10" defaultRowHeight="12.75" x14ac:dyDescent="0.2"/>
  <cols>
    <col min="2" max="2" width="12" hidden="1" customWidth="1"/>
    <col min="3" max="4" width="11.42578125" hidden="1" customWidth="1"/>
    <col min="5" max="5" width="13.85546875" hidden="1" customWidth="1"/>
    <col min="6" max="6" width="11.42578125" hidden="1" customWidth="1"/>
    <col min="7" max="7" width="17.5703125" hidden="1" customWidth="1"/>
    <col min="8" max="8" width="16.7109375" hidden="1" customWidth="1"/>
    <col min="9" max="9" width="20" hidden="1" customWidth="1"/>
    <col min="10" max="10" width="18.5703125" hidden="1" customWidth="1"/>
    <col min="11" max="11" width="19.42578125" hidden="1" customWidth="1"/>
    <col min="12" max="12" width="11.42578125" hidden="1" customWidth="1"/>
    <col min="13" max="13" width="12.85546875" hidden="1" customWidth="1"/>
    <col min="14" max="16" width="11.42578125" hidden="1" customWidth="1"/>
    <col min="17" max="17" width="17.28515625" hidden="1" customWidth="1"/>
    <col min="18" max="18" width="18.7109375" hidden="1" customWidth="1"/>
    <col min="19" max="19" width="17.28515625" hidden="1" customWidth="1"/>
    <col min="20" max="20" width="19.42578125" hidden="1" customWidth="1"/>
    <col min="21" max="21" width="18" hidden="1" customWidth="1"/>
    <col min="22" max="22" width="11.42578125" style="26" customWidth="1"/>
    <col min="23" max="23" width="21.42578125" customWidth="1"/>
    <col min="24" max="24" width="17.140625" customWidth="1"/>
    <col min="25" max="25" width="14.85546875" customWidth="1"/>
    <col min="26" max="26" width="15.42578125" customWidth="1"/>
    <col min="27" max="27" width="11.42578125" customWidth="1"/>
    <col min="28" max="28" width="17.5703125" customWidth="1"/>
    <col min="29" max="29" width="18" customWidth="1"/>
    <col min="30" max="30" width="11.42578125" customWidth="1"/>
    <col min="31" max="31" width="14.28515625" customWidth="1"/>
    <col min="32" max="32" width="18.140625" customWidth="1"/>
    <col min="33" max="33" width="12.28515625" customWidth="1"/>
    <col min="34" max="34" width="16.140625" customWidth="1"/>
    <col min="35" max="35" width="12.5703125" customWidth="1"/>
    <col min="36" max="52" width="12.5703125" hidden="1" customWidth="1"/>
    <col min="53" max="60" width="12.5703125" customWidth="1"/>
    <col min="61" max="61" width="19" customWidth="1"/>
    <col min="62" max="64" width="18.42578125" style="10" customWidth="1"/>
    <col min="65" max="76" width="16.42578125" style="9" hidden="1" customWidth="1"/>
    <col min="77" max="90" width="17.42578125" style="9" hidden="1" customWidth="1"/>
    <col min="91" max="91" width="19" style="9" hidden="1" customWidth="1"/>
    <col min="92" max="92" width="57.7109375" style="9" customWidth="1"/>
    <col min="93" max="93" width="20.28515625" style="9" customWidth="1"/>
    <col min="94" max="94" width="17.7109375" style="18" customWidth="1"/>
    <col min="95" max="96" width="17.7109375" style="21" customWidth="1"/>
    <col min="97" max="97" width="17.7109375" style="9" customWidth="1"/>
    <col min="98" max="98" width="11.42578125" style="9"/>
  </cols>
  <sheetData>
    <row r="1" spans="1:98" s="6" customFormat="1" x14ac:dyDescent="0.2">
      <c r="A1" s="6" t="s">
        <v>444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27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11" t="s">
        <v>60</v>
      </c>
      <c r="BK1" s="11" t="s">
        <v>61</v>
      </c>
      <c r="BL1" s="11" t="s">
        <v>62</v>
      </c>
      <c r="BM1" s="8" t="s">
        <v>63</v>
      </c>
      <c r="BN1" s="8" t="s">
        <v>64</v>
      </c>
      <c r="BO1" s="8" t="s">
        <v>65</v>
      </c>
      <c r="BP1" s="8" t="s">
        <v>66</v>
      </c>
      <c r="BQ1" s="8" t="s">
        <v>67</v>
      </c>
      <c r="BR1" s="8" t="s">
        <v>68</v>
      </c>
      <c r="BS1" s="8" t="s">
        <v>69</v>
      </c>
      <c r="BT1" s="8" t="s">
        <v>70</v>
      </c>
      <c r="BU1" s="8" t="s">
        <v>71</v>
      </c>
      <c r="BV1" s="8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8" t="s">
        <v>78</v>
      </c>
      <c r="CC1" s="8" t="s">
        <v>79</v>
      </c>
      <c r="CD1" s="8" t="s">
        <v>80</v>
      </c>
      <c r="CE1" s="8" t="s">
        <v>81</v>
      </c>
      <c r="CF1" s="8" t="s">
        <v>82</v>
      </c>
      <c r="CG1" s="8" t="s">
        <v>83</v>
      </c>
      <c r="CH1" s="8" t="s">
        <v>84</v>
      </c>
      <c r="CI1" s="8" t="s">
        <v>85</v>
      </c>
      <c r="CJ1" s="8" t="s">
        <v>86</v>
      </c>
      <c r="CK1" s="12" t="s">
        <v>87</v>
      </c>
      <c r="CL1" s="12" t="s">
        <v>88</v>
      </c>
      <c r="CM1" s="12" t="s">
        <v>89</v>
      </c>
      <c r="CN1" s="12" t="s">
        <v>90</v>
      </c>
      <c r="CO1" s="12" t="s">
        <v>91</v>
      </c>
      <c r="CP1" s="16" t="s">
        <v>365</v>
      </c>
      <c r="CQ1" s="19" t="s">
        <v>476</v>
      </c>
      <c r="CR1" s="19" t="s">
        <v>477</v>
      </c>
      <c r="CS1" s="12" t="s">
        <v>478</v>
      </c>
      <c r="CT1" s="12" t="s">
        <v>92</v>
      </c>
    </row>
    <row r="2" spans="1:98" hidden="1" x14ac:dyDescent="0.2">
      <c r="A2" t="s">
        <v>93</v>
      </c>
      <c r="B2" t="s">
        <v>94</v>
      </c>
      <c r="C2" t="s">
        <v>95</v>
      </c>
      <c r="D2" t="s">
        <v>96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  <c r="L2" t="s">
        <v>104</v>
      </c>
      <c r="M2" t="s">
        <v>105</v>
      </c>
      <c r="N2" t="s">
        <v>106</v>
      </c>
      <c r="O2" t="s">
        <v>107</v>
      </c>
      <c r="P2" t="s">
        <v>108</v>
      </c>
      <c r="Q2" t="s">
        <v>109</v>
      </c>
      <c r="R2">
        <v>100</v>
      </c>
      <c r="S2">
        <v>50</v>
      </c>
      <c r="T2">
        <v>50</v>
      </c>
      <c r="U2">
        <v>50</v>
      </c>
      <c r="V2" t="s">
        <v>110</v>
      </c>
      <c r="W2" t="s">
        <v>111</v>
      </c>
      <c r="X2" t="s">
        <v>112</v>
      </c>
      <c r="Y2" t="s">
        <v>112</v>
      </c>
      <c r="Z2" t="s">
        <v>113</v>
      </c>
      <c r="AA2" t="s">
        <v>114</v>
      </c>
      <c r="AB2" t="s">
        <v>115</v>
      </c>
      <c r="AC2" t="s">
        <v>116</v>
      </c>
      <c r="AD2" t="s">
        <v>117</v>
      </c>
      <c r="AE2" t="s">
        <v>118</v>
      </c>
      <c r="AF2" t="s">
        <v>119</v>
      </c>
      <c r="AG2" t="s">
        <v>119</v>
      </c>
      <c r="AH2" t="s">
        <v>120</v>
      </c>
      <c r="AI2" t="s">
        <v>121</v>
      </c>
      <c r="AJ2">
        <v>114099</v>
      </c>
      <c r="AK2">
        <v>12240</v>
      </c>
      <c r="AL2">
        <v>126339</v>
      </c>
      <c r="AM2">
        <v>81819</v>
      </c>
      <c r="AN2">
        <v>81819</v>
      </c>
      <c r="AO2">
        <v>6906.24</v>
      </c>
      <c r="AP2">
        <v>6906.24</v>
      </c>
      <c r="AQ2">
        <v>6906.24</v>
      </c>
      <c r="AR2">
        <v>6906.24</v>
      </c>
      <c r="AS2">
        <v>6906.24</v>
      </c>
      <c r="AT2">
        <v>6877.74</v>
      </c>
      <c r="AU2">
        <v>6878.66</v>
      </c>
      <c r="AV2">
        <v>6906.24</v>
      </c>
      <c r="AW2">
        <v>6906.24</v>
      </c>
      <c r="AX2">
        <v>0</v>
      </c>
      <c r="AY2">
        <v>0</v>
      </c>
      <c r="AZ2">
        <v>0</v>
      </c>
      <c r="BA2">
        <v>6906.24</v>
      </c>
      <c r="BB2">
        <v>6906.24</v>
      </c>
      <c r="BC2">
        <v>6906.24</v>
      </c>
      <c r="BD2">
        <v>6906.24</v>
      </c>
      <c r="BE2">
        <v>6906.24</v>
      </c>
      <c r="BF2">
        <v>6877.74</v>
      </c>
      <c r="BG2">
        <v>6878.66</v>
      </c>
      <c r="BH2">
        <v>6906.24</v>
      </c>
      <c r="BI2">
        <v>6906.24</v>
      </c>
      <c r="BJ2">
        <v>6906.24</v>
      </c>
      <c r="BK2">
        <f>6906.24+28654+12240</f>
        <v>47800.24</v>
      </c>
      <c r="BL2">
        <v>6906.24</v>
      </c>
      <c r="BM2">
        <v>6906.24</v>
      </c>
      <c r="BN2">
        <v>6906.24</v>
      </c>
      <c r="BO2">
        <v>6906.24</v>
      </c>
      <c r="BP2">
        <v>6906.24</v>
      </c>
      <c r="BQ2">
        <v>6906.24</v>
      </c>
      <c r="BR2">
        <v>6877.74</v>
      </c>
      <c r="BS2">
        <v>6878.66</v>
      </c>
      <c r="BT2">
        <v>6906.24</v>
      </c>
      <c r="BU2">
        <v>6906.24</v>
      </c>
      <c r="BV2">
        <v>0</v>
      </c>
      <c r="BW2">
        <v>0</v>
      </c>
      <c r="BX2">
        <v>0</v>
      </c>
      <c r="BY2">
        <v>6906.24</v>
      </c>
      <c r="BZ2">
        <v>6906.24</v>
      </c>
      <c r="CA2">
        <v>6906.24</v>
      </c>
      <c r="CB2">
        <v>6906.24</v>
      </c>
      <c r="CC2">
        <v>6906.24</v>
      </c>
      <c r="CD2">
        <v>6877.74</v>
      </c>
      <c r="CE2">
        <v>6878.66</v>
      </c>
      <c r="CF2">
        <v>6906.24</v>
      </c>
      <c r="CG2">
        <v>5378.06</v>
      </c>
      <c r="CH2">
        <v>0</v>
      </c>
      <c r="CI2">
        <v>0</v>
      </c>
      <c r="CJ2">
        <v>0</v>
      </c>
      <c r="CK2" s="13" t="str">
        <f t="shared" ref="CK2:CK65" si="0">CONCATENATE(LEFT(Z2,1)," ","- ",AA2)</f>
        <v>1 - 00. RECURSOS ORDINARIOS</v>
      </c>
      <c r="CL2" s="13" t="str">
        <f t="shared" ref="CL2:CL65" si="1">CONCATENATE(LEFT(AC2,2),AD2)</f>
        <v>2.1. PERSONAL Y OBLIGACIONES SOCIALES</v>
      </c>
      <c r="CM2" s="13" t="str">
        <f t="shared" ref="CM2:CM65" si="2">CONCATENATE(LEFT(CL2,4),AE2)</f>
        <v>2.1. 1. RETRIBUCIONES Y COMPLEMENTOS EN EFECTIVO</v>
      </c>
      <c r="CN2" s="13" t="str">
        <f t="shared" ref="CN2:CN65" si="3">CONCATENATE(LEFT(CM2,7)&amp;LEFT(AF2,3)&amp;LEFT(AG2,3),AH2)</f>
        <v>2.1. 1. 1. 1. 2. PERSONAL ADMINISTRATIVO NOMBRADO (REGIMEN PUBLICO)</v>
      </c>
      <c r="CO2" s="13">
        <f t="shared" ref="CO2:CO65" si="4">SUM(AZ2:BL2)</f>
        <v>123712.8</v>
      </c>
      <c r="CP2" s="13">
        <f t="shared" ref="CP2:CP65" si="5">AL2-CO2</f>
        <v>2626.1999999999971</v>
      </c>
      <c r="CQ2" s="13"/>
      <c r="CR2" s="13"/>
      <c r="CS2" s="13">
        <f t="shared" ref="CS2:CS65" si="6">CP2+CQ2+CR2</f>
        <v>2626.1999999999971</v>
      </c>
      <c r="CT2" s="13">
        <v>0</v>
      </c>
    </row>
    <row r="3" spans="1:98" hidden="1" x14ac:dyDescent="0.2">
      <c r="A3" t="s">
        <v>93</v>
      </c>
      <c r="B3" t="s">
        <v>94</v>
      </c>
      <c r="C3" t="s">
        <v>95</v>
      </c>
      <c r="D3" t="s">
        <v>96</v>
      </c>
      <c r="E3" t="s">
        <v>97</v>
      </c>
      <c r="F3" t="s">
        <v>98</v>
      </c>
      <c r="G3" t="s">
        <v>99</v>
      </c>
      <c r="H3" t="s">
        <v>100</v>
      </c>
      <c r="I3" t="s">
        <v>101</v>
      </c>
      <c r="J3" t="s">
        <v>102</v>
      </c>
      <c r="K3" t="s">
        <v>122</v>
      </c>
      <c r="L3" t="s">
        <v>104</v>
      </c>
      <c r="M3" t="s">
        <v>123</v>
      </c>
      <c r="N3" t="s">
        <v>124</v>
      </c>
      <c r="O3" t="s">
        <v>107</v>
      </c>
      <c r="P3" t="s">
        <v>108</v>
      </c>
      <c r="Q3" t="s">
        <v>109</v>
      </c>
      <c r="R3">
        <v>100</v>
      </c>
      <c r="S3">
        <v>50</v>
      </c>
      <c r="T3">
        <v>50</v>
      </c>
      <c r="U3">
        <v>50</v>
      </c>
      <c r="V3" t="s">
        <v>125</v>
      </c>
      <c r="W3" t="s">
        <v>111</v>
      </c>
      <c r="X3" t="s">
        <v>112</v>
      </c>
      <c r="Y3" t="s">
        <v>112</v>
      </c>
      <c r="Z3" t="s">
        <v>113</v>
      </c>
      <c r="AA3" t="s">
        <v>114</v>
      </c>
      <c r="AB3" t="s">
        <v>115</v>
      </c>
      <c r="AC3" t="s">
        <v>116</v>
      </c>
      <c r="AD3" t="s">
        <v>117</v>
      </c>
      <c r="AE3" t="s">
        <v>118</v>
      </c>
      <c r="AF3" t="s">
        <v>119</v>
      </c>
      <c r="AG3" t="s">
        <v>119</v>
      </c>
      <c r="AH3" t="s">
        <v>126</v>
      </c>
      <c r="AI3" t="s">
        <v>121</v>
      </c>
      <c r="AJ3">
        <v>10260</v>
      </c>
      <c r="AK3">
        <v>1200</v>
      </c>
      <c r="AL3">
        <v>11460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f>6157+1200</f>
        <v>7357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 s="13" t="str">
        <f t="shared" si="0"/>
        <v>1 - 00. RECURSOS ORDINARIOS</v>
      </c>
      <c r="CL3" s="13" t="str">
        <f t="shared" si="1"/>
        <v>2.1. PERSONAL Y OBLIGACIONES SOCIALES</v>
      </c>
      <c r="CM3" s="13" t="str">
        <f t="shared" si="2"/>
        <v>2.1. 1. RETRIBUCIONES Y COMPLEMENTOS EN EFECTIVO</v>
      </c>
      <c r="CN3" s="13" t="str">
        <f t="shared" si="3"/>
        <v>2.1. 1. 1. 1. 3. PERSONAL CON CONTRATO A PLAZO FIJO (REGIMEN LABORAL PUBLICO)</v>
      </c>
      <c r="CO3" s="13">
        <f t="shared" si="4"/>
        <v>7357</v>
      </c>
      <c r="CP3" s="13">
        <f t="shared" si="5"/>
        <v>4103</v>
      </c>
      <c r="CQ3" s="13"/>
      <c r="CR3" s="13"/>
      <c r="CS3" s="13">
        <f t="shared" si="6"/>
        <v>4103</v>
      </c>
      <c r="CT3" s="13">
        <v>0</v>
      </c>
    </row>
    <row r="4" spans="1:98" hidden="1" x14ac:dyDescent="0.2">
      <c r="A4" t="s">
        <v>93</v>
      </c>
      <c r="B4" t="s">
        <v>94</v>
      </c>
      <c r="C4" t="s">
        <v>95</v>
      </c>
      <c r="D4" t="s">
        <v>96</v>
      </c>
      <c r="E4" t="s">
        <v>97</v>
      </c>
      <c r="F4" t="s">
        <v>98</v>
      </c>
      <c r="G4" t="s">
        <v>99</v>
      </c>
      <c r="H4" t="s">
        <v>100</v>
      </c>
      <c r="I4" t="s">
        <v>101</v>
      </c>
      <c r="J4" t="s">
        <v>102</v>
      </c>
      <c r="K4" t="s">
        <v>103</v>
      </c>
      <c r="L4" t="s">
        <v>104</v>
      </c>
      <c r="M4" t="s">
        <v>105</v>
      </c>
      <c r="N4" t="s">
        <v>106</v>
      </c>
      <c r="O4" t="s">
        <v>107</v>
      </c>
      <c r="P4" t="s">
        <v>108</v>
      </c>
      <c r="Q4" t="s">
        <v>109</v>
      </c>
      <c r="R4">
        <v>100</v>
      </c>
      <c r="S4">
        <v>50</v>
      </c>
      <c r="T4">
        <v>50</v>
      </c>
      <c r="U4">
        <v>50</v>
      </c>
      <c r="V4" t="s">
        <v>110</v>
      </c>
      <c r="W4" t="s">
        <v>111</v>
      </c>
      <c r="X4" t="s">
        <v>112</v>
      </c>
      <c r="Y4" t="s">
        <v>112</v>
      </c>
      <c r="Z4" t="s">
        <v>113</v>
      </c>
      <c r="AA4" t="s">
        <v>114</v>
      </c>
      <c r="AB4" t="s">
        <v>115</v>
      </c>
      <c r="AC4" t="s">
        <v>116</v>
      </c>
      <c r="AD4" t="s">
        <v>117</v>
      </c>
      <c r="AE4" t="s">
        <v>118</v>
      </c>
      <c r="AF4" t="s">
        <v>119</v>
      </c>
      <c r="AG4" t="s">
        <v>119</v>
      </c>
      <c r="AH4" t="s">
        <v>126</v>
      </c>
      <c r="AI4" t="s">
        <v>121</v>
      </c>
      <c r="AJ4">
        <v>10890</v>
      </c>
      <c r="AK4">
        <v>0</v>
      </c>
      <c r="AL4">
        <v>10890</v>
      </c>
      <c r="AM4">
        <v>10890</v>
      </c>
      <c r="AN4">
        <v>10890</v>
      </c>
      <c r="AO4">
        <v>907.46</v>
      </c>
      <c r="AP4">
        <v>907.46</v>
      </c>
      <c r="AQ4">
        <v>907.46</v>
      </c>
      <c r="AR4">
        <v>907.46</v>
      </c>
      <c r="AS4">
        <v>907.46</v>
      </c>
      <c r="AT4">
        <v>907.46</v>
      </c>
      <c r="AU4">
        <v>907.46</v>
      </c>
      <c r="AV4">
        <v>907.46</v>
      </c>
      <c r="AW4">
        <v>907.46</v>
      </c>
      <c r="AX4">
        <v>0</v>
      </c>
      <c r="AY4">
        <v>0</v>
      </c>
      <c r="AZ4">
        <v>0</v>
      </c>
      <c r="BA4">
        <v>907.46</v>
      </c>
      <c r="BB4">
        <v>907.46</v>
      </c>
      <c r="BC4">
        <v>907.46</v>
      </c>
      <c r="BD4">
        <v>907.46</v>
      </c>
      <c r="BE4">
        <v>907.46</v>
      </c>
      <c r="BF4">
        <v>907.46</v>
      </c>
      <c r="BG4">
        <v>907.46</v>
      </c>
      <c r="BH4">
        <v>907.46</v>
      </c>
      <c r="BI4">
        <v>907.46</v>
      </c>
      <c r="BJ4">
        <v>907.46</v>
      </c>
      <c r="BK4">
        <v>907.46</v>
      </c>
      <c r="BL4">
        <v>907.46</v>
      </c>
      <c r="BM4">
        <v>907.46</v>
      </c>
      <c r="BN4">
        <v>907.46</v>
      </c>
      <c r="BO4">
        <v>907.46</v>
      </c>
      <c r="BP4">
        <v>907.46</v>
      </c>
      <c r="BQ4">
        <v>907.46</v>
      </c>
      <c r="BR4">
        <v>907.46</v>
      </c>
      <c r="BS4">
        <v>907.46</v>
      </c>
      <c r="BT4">
        <v>907.46</v>
      </c>
      <c r="BU4">
        <v>907.46</v>
      </c>
      <c r="BV4">
        <v>0</v>
      </c>
      <c r="BW4">
        <v>0</v>
      </c>
      <c r="BX4">
        <v>0</v>
      </c>
      <c r="BY4">
        <v>907.46</v>
      </c>
      <c r="BZ4">
        <v>907.46</v>
      </c>
      <c r="CA4">
        <v>907.46</v>
      </c>
      <c r="CB4">
        <v>907.46</v>
      </c>
      <c r="CC4">
        <v>907.46</v>
      </c>
      <c r="CD4">
        <v>907.46</v>
      </c>
      <c r="CE4">
        <v>907.46</v>
      </c>
      <c r="CF4">
        <v>907.46</v>
      </c>
      <c r="CG4">
        <v>907.46</v>
      </c>
      <c r="CH4">
        <v>0</v>
      </c>
      <c r="CI4">
        <v>0</v>
      </c>
      <c r="CJ4">
        <v>0</v>
      </c>
      <c r="CK4" s="13" t="str">
        <f t="shared" si="0"/>
        <v>1 - 00. RECURSOS ORDINARIOS</v>
      </c>
      <c r="CL4" s="13" t="str">
        <f t="shared" si="1"/>
        <v>2.1. PERSONAL Y OBLIGACIONES SOCIALES</v>
      </c>
      <c r="CM4" s="13" t="str">
        <f t="shared" si="2"/>
        <v>2.1. 1. RETRIBUCIONES Y COMPLEMENTOS EN EFECTIVO</v>
      </c>
      <c r="CN4" s="13" t="str">
        <f t="shared" si="3"/>
        <v>2.1. 1. 1. 1. 3. PERSONAL CON CONTRATO A PLAZO FIJO (REGIMEN LABORAL PUBLICO)</v>
      </c>
      <c r="CO4" s="13">
        <f t="shared" si="4"/>
        <v>10889.52</v>
      </c>
      <c r="CP4" s="13">
        <f t="shared" si="5"/>
        <v>0.47999999999956344</v>
      </c>
      <c r="CQ4" s="13"/>
      <c r="CR4" s="13"/>
      <c r="CS4" s="13">
        <f t="shared" si="6"/>
        <v>0.47999999999956344</v>
      </c>
      <c r="CT4" s="13">
        <v>0</v>
      </c>
    </row>
    <row r="5" spans="1:98" hidden="1" x14ac:dyDescent="0.2">
      <c r="A5" t="s">
        <v>93</v>
      </c>
      <c r="B5" t="s">
        <v>94</v>
      </c>
      <c r="C5" t="s">
        <v>95</v>
      </c>
      <c r="D5" t="s">
        <v>96</v>
      </c>
      <c r="E5" t="s">
        <v>97</v>
      </c>
      <c r="F5" t="s">
        <v>98</v>
      </c>
      <c r="G5" t="s">
        <v>99</v>
      </c>
      <c r="H5" t="s">
        <v>100</v>
      </c>
      <c r="I5" t="s">
        <v>101</v>
      </c>
      <c r="J5" t="s">
        <v>102</v>
      </c>
      <c r="K5" t="s">
        <v>122</v>
      </c>
      <c r="L5" t="s">
        <v>104</v>
      </c>
      <c r="M5" t="s">
        <v>123</v>
      </c>
      <c r="N5" t="s">
        <v>124</v>
      </c>
      <c r="O5" t="s">
        <v>107</v>
      </c>
      <c r="P5" t="s">
        <v>108</v>
      </c>
      <c r="Q5" t="s">
        <v>109</v>
      </c>
      <c r="R5">
        <v>100</v>
      </c>
      <c r="S5">
        <v>50</v>
      </c>
      <c r="T5">
        <v>50</v>
      </c>
      <c r="U5">
        <v>50</v>
      </c>
      <c r="V5" t="s">
        <v>125</v>
      </c>
      <c r="W5" t="s">
        <v>111</v>
      </c>
      <c r="X5" t="s">
        <v>112</v>
      </c>
      <c r="Y5" t="s">
        <v>112</v>
      </c>
      <c r="Z5" t="s">
        <v>113</v>
      </c>
      <c r="AA5" t="s">
        <v>114</v>
      </c>
      <c r="AB5" t="s">
        <v>115</v>
      </c>
      <c r="AC5" t="s">
        <v>116</v>
      </c>
      <c r="AD5" t="s">
        <v>117</v>
      </c>
      <c r="AE5" t="s">
        <v>118</v>
      </c>
      <c r="AF5" t="s">
        <v>119</v>
      </c>
      <c r="AG5" t="s">
        <v>127</v>
      </c>
      <c r="AH5" t="s">
        <v>128</v>
      </c>
      <c r="AI5" t="s">
        <v>121</v>
      </c>
      <c r="AJ5">
        <v>12840</v>
      </c>
      <c r="AK5">
        <v>0</v>
      </c>
      <c r="AL5">
        <v>12840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12840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 s="13" t="str">
        <f t="shared" si="0"/>
        <v>1 - 00. RECURSOS ORDINARIOS</v>
      </c>
      <c r="CL5" s="13" t="str">
        <f t="shared" si="1"/>
        <v>2.1. PERSONAL Y OBLIGACIONES SOCIALES</v>
      </c>
      <c r="CM5" s="13" t="str">
        <f t="shared" si="2"/>
        <v>2.1. 1. RETRIBUCIONES Y COMPLEMENTOS EN EFECTIVO</v>
      </c>
      <c r="CN5" s="13" t="str">
        <f t="shared" si="3"/>
        <v>2.1. 1. 1. 2. 1. ASIGNACION A FONDOS PARA PERSONAL</v>
      </c>
      <c r="CO5" s="13">
        <f t="shared" si="4"/>
        <v>12840</v>
      </c>
      <c r="CP5" s="13">
        <f t="shared" si="5"/>
        <v>0</v>
      </c>
      <c r="CQ5" s="13"/>
      <c r="CR5" s="13"/>
      <c r="CS5" s="13">
        <f t="shared" si="6"/>
        <v>0</v>
      </c>
      <c r="CT5" s="13">
        <v>0</v>
      </c>
    </row>
    <row r="6" spans="1:98" hidden="1" x14ac:dyDescent="0.2">
      <c r="A6" t="s">
        <v>93</v>
      </c>
      <c r="B6" t="s">
        <v>94</v>
      </c>
      <c r="C6" t="s">
        <v>95</v>
      </c>
      <c r="D6" t="s">
        <v>96</v>
      </c>
      <c r="E6" t="s">
        <v>97</v>
      </c>
      <c r="F6" t="s">
        <v>98</v>
      </c>
      <c r="G6" t="s">
        <v>99</v>
      </c>
      <c r="H6" t="s">
        <v>100</v>
      </c>
      <c r="I6" t="s">
        <v>101</v>
      </c>
      <c r="J6" t="s">
        <v>102</v>
      </c>
      <c r="K6" t="s">
        <v>103</v>
      </c>
      <c r="L6" t="s">
        <v>104</v>
      </c>
      <c r="M6" t="s">
        <v>105</v>
      </c>
      <c r="N6" t="s">
        <v>106</v>
      </c>
      <c r="O6" t="s">
        <v>107</v>
      </c>
      <c r="P6" t="s">
        <v>108</v>
      </c>
      <c r="Q6" t="s">
        <v>109</v>
      </c>
      <c r="R6">
        <v>100</v>
      </c>
      <c r="S6">
        <v>50</v>
      </c>
      <c r="T6">
        <v>50</v>
      </c>
      <c r="U6">
        <v>50</v>
      </c>
      <c r="V6" t="s">
        <v>110</v>
      </c>
      <c r="W6" t="s">
        <v>111</v>
      </c>
      <c r="X6" t="s">
        <v>112</v>
      </c>
      <c r="Y6" t="s">
        <v>112</v>
      </c>
      <c r="Z6" t="s">
        <v>113</v>
      </c>
      <c r="AA6" t="s">
        <v>114</v>
      </c>
      <c r="AB6" t="s">
        <v>115</v>
      </c>
      <c r="AC6" t="s">
        <v>116</v>
      </c>
      <c r="AD6" t="s">
        <v>117</v>
      </c>
      <c r="AE6" t="s">
        <v>118</v>
      </c>
      <c r="AF6" t="s">
        <v>119</v>
      </c>
      <c r="AG6" t="s">
        <v>127</v>
      </c>
      <c r="AH6" t="s">
        <v>128</v>
      </c>
      <c r="AI6" t="s">
        <v>121</v>
      </c>
      <c r="AJ6">
        <v>150960</v>
      </c>
      <c r="AK6">
        <v>0</v>
      </c>
      <c r="AL6">
        <v>150960</v>
      </c>
      <c r="AM6">
        <v>138120</v>
      </c>
      <c r="AN6">
        <v>138120</v>
      </c>
      <c r="AO6">
        <v>10630</v>
      </c>
      <c r="AP6">
        <v>10630</v>
      </c>
      <c r="AQ6">
        <v>10630</v>
      </c>
      <c r="AR6">
        <v>10630</v>
      </c>
      <c r="AS6">
        <v>10630</v>
      </c>
      <c r="AT6">
        <v>10630</v>
      </c>
      <c r="AU6">
        <v>10630</v>
      </c>
      <c r="AV6">
        <v>10630</v>
      </c>
      <c r="AW6">
        <v>10630</v>
      </c>
      <c r="AX6">
        <v>0</v>
      </c>
      <c r="AY6">
        <v>0</v>
      </c>
      <c r="AZ6">
        <v>0</v>
      </c>
      <c r="BA6">
        <v>10630</v>
      </c>
      <c r="BB6">
        <v>10630</v>
      </c>
      <c r="BC6">
        <v>10630</v>
      </c>
      <c r="BD6">
        <v>10630</v>
      </c>
      <c r="BE6">
        <v>10630</v>
      </c>
      <c r="BF6">
        <v>10630</v>
      </c>
      <c r="BG6">
        <v>10630</v>
      </c>
      <c r="BH6">
        <v>10630</v>
      </c>
      <c r="BI6">
        <v>10630</v>
      </c>
      <c r="BJ6">
        <v>10630</v>
      </c>
      <c r="BK6">
        <f>10630+23400</f>
        <v>34030</v>
      </c>
      <c r="BL6">
        <v>10630</v>
      </c>
      <c r="BM6">
        <v>10630</v>
      </c>
      <c r="BN6">
        <v>10630</v>
      </c>
      <c r="BO6">
        <v>10630</v>
      </c>
      <c r="BP6">
        <v>10630</v>
      </c>
      <c r="BQ6">
        <v>10630</v>
      </c>
      <c r="BR6">
        <v>10630</v>
      </c>
      <c r="BS6">
        <v>10630</v>
      </c>
      <c r="BT6">
        <v>10630</v>
      </c>
      <c r="BU6">
        <v>10630</v>
      </c>
      <c r="BV6">
        <v>0</v>
      </c>
      <c r="BW6">
        <v>0</v>
      </c>
      <c r="BX6">
        <v>0</v>
      </c>
      <c r="BY6">
        <v>10630</v>
      </c>
      <c r="BZ6">
        <v>10630</v>
      </c>
      <c r="CA6">
        <v>10630</v>
      </c>
      <c r="CB6">
        <v>10630</v>
      </c>
      <c r="CC6">
        <v>10630</v>
      </c>
      <c r="CD6">
        <v>10630</v>
      </c>
      <c r="CE6">
        <v>10630</v>
      </c>
      <c r="CF6">
        <v>10630</v>
      </c>
      <c r="CG6">
        <v>10630</v>
      </c>
      <c r="CH6">
        <v>0</v>
      </c>
      <c r="CI6">
        <v>0</v>
      </c>
      <c r="CJ6">
        <v>0</v>
      </c>
      <c r="CK6" s="13" t="str">
        <f t="shared" si="0"/>
        <v>1 - 00. RECURSOS ORDINARIOS</v>
      </c>
      <c r="CL6" s="13" t="str">
        <f t="shared" si="1"/>
        <v>2.1. PERSONAL Y OBLIGACIONES SOCIALES</v>
      </c>
      <c r="CM6" s="13" t="str">
        <f t="shared" si="2"/>
        <v>2.1. 1. RETRIBUCIONES Y COMPLEMENTOS EN EFECTIVO</v>
      </c>
      <c r="CN6" s="13" t="str">
        <f t="shared" si="3"/>
        <v>2.1. 1. 1. 2. 1. ASIGNACION A FONDOS PARA PERSONAL</v>
      </c>
      <c r="CO6" s="13">
        <f t="shared" si="4"/>
        <v>150960</v>
      </c>
      <c r="CP6" s="13">
        <f t="shared" si="5"/>
        <v>0</v>
      </c>
      <c r="CQ6" s="13"/>
      <c r="CR6" s="13"/>
      <c r="CS6" s="13">
        <f t="shared" si="6"/>
        <v>0</v>
      </c>
      <c r="CT6" s="13">
        <v>0</v>
      </c>
    </row>
    <row r="7" spans="1:98" hidden="1" x14ac:dyDescent="0.2">
      <c r="A7" t="s">
        <v>93</v>
      </c>
      <c r="B7" t="s">
        <v>94</v>
      </c>
      <c r="C7" t="s">
        <v>95</v>
      </c>
      <c r="D7" t="s">
        <v>96</v>
      </c>
      <c r="E7" t="s">
        <v>97</v>
      </c>
      <c r="F7" t="s">
        <v>98</v>
      </c>
      <c r="G7" t="s">
        <v>129</v>
      </c>
      <c r="H7" t="s">
        <v>100</v>
      </c>
      <c r="I7" t="s">
        <v>130</v>
      </c>
      <c r="J7" t="s">
        <v>102</v>
      </c>
      <c r="K7" t="s">
        <v>131</v>
      </c>
      <c r="L7" t="s">
        <v>104</v>
      </c>
      <c r="M7" t="s">
        <v>132</v>
      </c>
      <c r="N7" t="s">
        <v>133</v>
      </c>
      <c r="O7" t="s">
        <v>107</v>
      </c>
      <c r="P7" t="s">
        <v>134</v>
      </c>
      <c r="Q7" t="s">
        <v>135</v>
      </c>
      <c r="R7">
        <v>3000</v>
      </c>
      <c r="S7">
        <v>1100</v>
      </c>
      <c r="T7">
        <v>1072</v>
      </c>
      <c r="U7">
        <v>1072</v>
      </c>
      <c r="V7" t="s">
        <v>136</v>
      </c>
      <c r="W7" t="s">
        <v>111</v>
      </c>
      <c r="X7" t="s">
        <v>112</v>
      </c>
      <c r="Y7" t="s">
        <v>112</v>
      </c>
      <c r="Z7" t="s">
        <v>113</v>
      </c>
      <c r="AA7" t="s">
        <v>114</v>
      </c>
      <c r="AB7" t="s">
        <v>115</v>
      </c>
      <c r="AC7" t="s">
        <v>116</v>
      </c>
      <c r="AD7" t="s">
        <v>117</v>
      </c>
      <c r="AE7" t="s">
        <v>118</v>
      </c>
      <c r="AF7" t="s">
        <v>137</v>
      </c>
      <c r="AG7" t="s">
        <v>138</v>
      </c>
      <c r="AH7" t="s">
        <v>139</v>
      </c>
      <c r="AI7" t="s">
        <v>121</v>
      </c>
      <c r="AJ7">
        <v>127320</v>
      </c>
      <c r="AK7">
        <v>-11200</v>
      </c>
      <c r="AL7">
        <v>116120</v>
      </c>
      <c r="AM7">
        <v>72111</v>
      </c>
      <c r="AN7">
        <v>72111</v>
      </c>
      <c r="AO7">
        <v>3344</v>
      </c>
      <c r="AP7">
        <v>3344</v>
      </c>
      <c r="AQ7">
        <v>3344</v>
      </c>
      <c r="AR7">
        <v>3344</v>
      </c>
      <c r="AS7">
        <v>3344</v>
      </c>
      <c r="AT7">
        <v>3344</v>
      </c>
      <c r="AU7">
        <v>3344</v>
      </c>
      <c r="AV7">
        <v>3344</v>
      </c>
      <c r="AW7">
        <v>3344</v>
      </c>
      <c r="AX7">
        <v>0</v>
      </c>
      <c r="AY7">
        <v>0</v>
      </c>
      <c r="AZ7">
        <v>0</v>
      </c>
      <c r="BA7">
        <v>3344</v>
      </c>
      <c r="BB7">
        <v>3344</v>
      </c>
      <c r="BC7">
        <v>3344</v>
      </c>
      <c r="BD7">
        <v>3344</v>
      </c>
      <c r="BE7">
        <v>3344</v>
      </c>
      <c r="BF7">
        <v>3344</v>
      </c>
      <c r="BG7">
        <v>3344</v>
      </c>
      <c r="BH7">
        <v>3344</v>
      </c>
      <c r="BI7">
        <v>3344</v>
      </c>
      <c r="BJ7">
        <v>3344</v>
      </c>
      <c r="BK7">
        <f>8876+40108</f>
        <v>48984</v>
      </c>
      <c r="BL7">
        <v>8876</v>
      </c>
      <c r="BM7">
        <v>3344</v>
      </c>
      <c r="BN7">
        <v>3344</v>
      </c>
      <c r="BO7">
        <v>3344</v>
      </c>
      <c r="BP7">
        <v>3344</v>
      </c>
      <c r="BQ7">
        <v>3344</v>
      </c>
      <c r="BR7">
        <v>3344</v>
      </c>
      <c r="BS7">
        <v>3344</v>
      </c>
      <c r="BT7">
        <v>3344</v>
      </c>
      <c r="BU7">
        <v>3344</v>
      </c>
      <c r="BV7">
        <v>0</v>
      </c>
      <c r="BW7">
        <v>0</v>
      </c>
      <c r="BX7">
        <v>0</v>
      </c>
      <c r="BY7">
        <v>3344</v>
      </c>
      <c r="BZ7">
        <v>3344</v>
      </c>
      <c r="CA7">
        <v>3344</v>
      </c>
      <c r="CB7">
        <v>3344</v>
      </c>
      <c r="CC7">
        <v>3344</v>
      </c>
      <c r="CD7">
        <v>3344</v>
      </c>
      <c r="CE7">
        <v>3344</v>
      </c>
      <c r="CF7">
        <v>3344</v>
      </c>
      <c r="CG7">
        <v>2326.4299999999998</v>
      </c>
      <c r="CH7">
        <v>0</v>
      </c>
      <c r="CI7">
        <v>0</v>
      </c>
      <c r="CJ7">
        <v>0</v>
      </c>
      <c r="CK7" s="13" t="str">
        <f t="shared" si="0"/>
        <v>1 - 00. RECURSOS ORDINARIOS</v>
      </c>
      <c r="CL7" s="13" t="str">
        <f t="shared" si="1"/>
        <v>2.1. PERSONAL Y OBLIGACIONES SOCIALES</v>
      </c>
      <c r="CM7" s="13" t="str">
        <f t="shared" si="2"/>
        <v>2.1. 1. RETRIBUCIONES Y COMPLEMENTOS EN EFECTIVO</v>
      </c>
      <c r="CN7" s="13" t="str">
        <f t="shared" si="3"/>
        <v>2.1. 1. 3. 1. 1. PERSONAL NOMBRADO</v>
      </c>
      <c r="CO7" s="13">
        <f t="shared" si="4"/>
        <v>91300</v>
      </c>
      <c r="CP7" s="13">
        <f t="shared" si="5"/>
        <v>24820</v>
      </c>
      <c r="CQ7" s="13"/>
      <c r="CR7" s="13"/>
      <c r="CS7" s="13">
        <f t="shared" si="6"/>
        <v>24820</v>
      </c>
      <c r="CT7" s="13">
        <v>0</v>
      </c>
    </row>
    <row r="8" spans="1:98" hidden="1" x14ac:dyDescent="0.2">
      <c r="A8" t="s">
        <v>93</v>
      </c>
      <c r="B8" t="s">
        <v>94</v>
      </c>
      <c r="C8" t="s">
        <v>95</v>
      </c>
      <c r="D8" t="s">
        <v>96</v>
      </c>
      <c r="E8" t="s">
        <v>97</v>
      </c>
      <c r="F8" t="s">
        <v>98</v>
      </c>
      <c r="G8" t="s">
        <v>129</v>
      </c>
      <c r="H8" t="s">
        <v>100</v>
      </c>
      <c r="I8" t="s">
        <v>140</v>
      </c>
      <c r="J8" t="s">
        <v>102</v>
      </c>
      <c r="K8" t="s">
        <v>141</v>
      </c>
      <c r="L8" t="s">
        <v>104</v>
      </c>
      <c r="M8" t="s">
        <v>132</v>
      </c>
      <c r="N8" t="s">
        <v>133</v>
      </c>
      <c r="O8" t="s">
        <v>107</v>
      </c>
      <c r="P8" t="s">
        <v>142</v>
      </c>
      <c r="Q8" t="s">
        <v>143</v>
      </c>
      <c r="R8">
        <v>1000</v>
      </c>
      <c r="S8">
        <v>560</v>
      </c>
      <c r="T8">
        <v>566</v>
      </c>
      <c r="U8">
        <v>566</v>
      </c>
      <c r="V8" t="s">
        <v>144</v>
      </c>
      <c r="W8" t="s">
        <v>111</v>
      </c>
      <c r="X8" t="s">
        <v>112</v>
      </c>
      <c r="Y8" t="s">
        <v>112</v>
      </c>
      <c r="Z8" t="s">
        <v>113</v>
      </c>
      <c r="AA8" t="s">
        <v>114</v>
      </c>
      <c r="AB8" t="s">
        <v>115</v>
      </c>
      <c r="AC8" t="s">
        <v>116</v>
      </c>
      <c r="AD8" t="s">
        <v>117</v>
      </c>
      <c r="AE8" t="s">
        <v>118</v>
      </c>
      <c r="AF8" t="s">
        <v>137</v>
      </c>
      <c r="AG8" t="s">
        <v>138</v>
      </c>
      <c r="AH8" t="s">
        <v>139</v>
      </c>
      <c r="AI8" t="s">
        <v>121</v>
      </c>
      <c r="AJ8">
        <v>80256</v>
      </c>
      <c r="AK8">
        <v>0</v>
      </c>
      <c r="AL8">
        <v>80256</v>
      </c>
      <c r="AM8">
        <v>80256</v>
      </c>
      <c r="AN8">
        <v>80256</v>
      </c>
      <c r="AO8">
        <v>6688</v>
      </c>
      <c r="AP8">
        <v>6688</v>
      </c>
      <c r="AQ8">
        <v>6688</v>
      </c>
      <c r="AR8">
        <v>6688</v>
      </c>
      <c r="AS8">
        <v>6688</v>
      </c>
      <c r="AT8">
        <v>6688</v>
      </c>
      <c r="AU8">
        <v>6688</v>
      </c>
      <c r="AV8">
        <v>6688</v>
      </c>
      <c r="AW8">
        <v>6688</v>
      </c>
      <c r="AX8">
        <v>0</v>
      </c>
      <c r="AY8">
        <v>0</v>
      </c>
      <c r="AZ8">
        <v>0</v>
      </c>
      <c r="BA8">
        <v>6688</v>
      </c>
      <c r="BB8">
        <v>6688</v>
      </c>
      <c r="BC8">
        <v>6688</v>
      </c>
      <c r="BD8">
        <v>6688</v>
      </c>
      <c r="BE8">
        <v>6688</v>
      </c>
      <c r="BF8">
        <v>6688</v>
      </c>
      <c r="BG8">
        <v>6688</v>
      </c>
      <c r="BH8">
        <v>6688</v>
      </c>
      <c r="BI8">
        <v>6688</v>
      </c>
      <c r="BJ8">
        <v>6688</v>
      </c>
      <c r="BK8">
        <v>6688</v>
      </c>
      <c r="BL8">
        <v>6688</v>
      </c>
      <c r="BM8">
        <v>6688</v>
      </c>
      <c r="BN8">
        <v>6688</v>
      </c>
      <c r="BO8">
        <v>6688</v>
      </c>
      <c r="BP8">
        <v>6688</v>
      </c>
      <c r="BQ8">
        <v>6688</v>
      </c>
      <c r="BR8">
        <v>6688</v>
      </c>
      <c r="BS8">
        <v>6688</v>
      </c>
      <c r="BT8">
        <v>6688</v>
      </c>
      <c r="BU8">
        <v>6688</v>
      </c>
      <c r="BV8">
        <v>0</v>
      </c>
      <c r="BW8">
        <v>0</v>
      </c>
      <c r="BX8">
        <v>0</v>
      </c>
      <c r="BY8">
        <v>6688</v>
      </c>
      <c r="BZ8">
        <v>6688</v>
      </c>
      <c r="CA8">
        <v>6688</v>
      </c>
      <c r="CB8">
        <v>6688</v>
      </c>
      <c r="CC8">
        <v>6688</v>
      </c>
      <c r="CD8">
        <v>6688</v>
      </c>
      <c r="CE8">
        <v>6688</v>
      </c>
      <c r="CF8">
        <v>6688</v>
      </c>
      <c r="CG8">
        <v>6629.73</v>
      </c>
      <c r="CH8">
        <v>0</v>
      </c>
      <c r="CI8">
        <v>0</v>
      </c>
      <c r="CJ8">
        <v>0</v>
      </c>
      <c r="CK8" s="13" t="str">
        <f t="shared" si="0"/>
        <v>1 - 00. RECURSOS ORDINARIOS</v>
      </c>
      <c r="CL8" s="13" t="str">
        <f t="shared" si="1"/>
        <v>2.1. PERSONAL Y OBLIGACIONES SOCIALES</v>
      </c>
      <c r="CM8" s="13" t="str">
        <f t="shared" si="2"/>
        <v>2.1. 1. RETRIBUCIONES Y COMPLEMENTOS EN EFECTIVO</v>
      </c>
      <c r="CN8" s="13" t="str">
        <f t="shared" si="3"/>
        <v>2.1. 1. 3. 1. 1. PERSONAL NOMBRADO</v>
      </c>
      <c r="CO8" s="13">
        <f t="shared" si="4"/>
        <v>80256</v>
      </c>
      <c r="CP8" s="13">
        <f t="shared" si="5"/>
        <v>0</v>
      </c>
      <c r="CQ8" s="13"/>
      <c r="CR8" s="13"/>
      <c r="CS8" s="13">
        <f t="shared" si="6"/>
        <v>0</v>
      </c>
      <c r="CT8" s="13">
        <v>0</v>
      </c>
    </row>
    <row r="9" spans="1:98" hidden="1" x14ac:dyDescent="0.2">
      <c r="A9" t="s">
        <v>93</v>
      </c>
      <c r="B9" t="s">
        <v>94</v>
      </c>
      <c r="C9" t="s">
        <v>95</v>
      </c>
      <c r="D9" t="s">
        <v>96</v>
      </c>
      <c r="E9" t="s">
        <v>97</v>
      </c>
      <c r="F9" t="s">
        <v>98</v>
      </c>
      <c r="G9" t="s">
        <v>129</v>
      </c>
      <c r="H9" t="s">
        <v>100</v>
      </c>
      <c r="I9" t="s">
        <v>145</v>
      </c>
      <c r="J9" t="s">
        <v>102</v>
      </c>
      <c r="K9" t="s">
        <v>146</v>
      </c>
      <c r="L9" t="s">
        <v>104</v>
      </c>
      <c r="M9" t="s">
        <v>132</v>
      </c>
      <c r="N9" t="s">
        <v>133</v>
      </c>
      <c r="O9" t="s">
        <v>107</v>
      </c>
      <c r="P9" t="s">
        <v>147</v>
      </c>
      <c r="Q9" t="s">
        <v>135</v>
      </c>
      <c r="R9">
        <v>600</v>
      </c>
      <c r="S9">
        <v>360</v>
      </c>
      <c r="T9">
        <v>357</v>
      </c>
      <c r="U9">
        <v>357</v>
      </c>
      <c r="V9" t="s">
        <v>148</v>
      </c>
      <c r="W9" t="s">
        <v>111</v>
      </c>
      <c r="X9" t="s">
        <v>112</v>
      </c>
      <c r="Y9" t="s">
        <v>112</v>
      </c>
      <c r="Z9" t="s">
        <v>113</v>
      </c>
      <c r="AA9" t="s">
        <v>114</v>
      </c>
      <c r="AB9" t="s">
        <v>115</v>
      </c>
      <c r="AC9" t="s">
        <v>116</v>
      </c>
      <c r="AD9" t="s">
        <v>117</v>
      </c>
      <c r="AE9" t="s">
        <v>118</v>
      </c>
      <c r="AF9" t="s">
        <v>137</v>
      </c>
      <c r="AG9" t="s">
        <v>138</v>
      </c>
      <c r="AH9" t="s">
        <v>139</v>
      </c>
      <c r="AI9" t="s">
        <v>121</v>
      </c>
      <c r="AJ9">
        <v>150432</v>
      </c>
      <c r="AK9">
        <v>0</v>
      </c>
      <c r="AL9">
        <v>150432</v>
      </c>
      <c r="AM9">
        <v>150432</v>
      </c>
      <c r="AN9">
        <v>150432</v>
      </c>
      <c r="AO9">
        <v>12536</v>
      </c>
      <c r="AP9">
        <v>12536</v>
      </c>
      <c r="AQ9">
        <v>12536</v>
      </c>
      <c r="AR9">
        <v>12536</v>
      </c>
      <c r="AS9">
        <v>12536</v>
      </c>
      <c r="AT9">
        <v>12536</v>
      </c>
      <c r="AU9">
        <v>12536</v>
      </c>
      <c r="AV9">
        <v>12536</v>
      </c>
      <c r="AW9">
        <v>12536</v>
      </c>
      <c r="AX9">
        <v>0</v>
      </c>
      <c r="AY9">
        <v>0</v>
      </c>
      <c r="AZ9">
        <v>0</v>
      </c>
      <c r="BA9">
        <v>12536</v>
      </c>
      <c r="BB9">
        <v>12536</v>
      </c>
      <c r="BC9">
        <v>12536</v>
      </c>
      <c r="BD9">
        <v>12536</v>
      </c>
      <c r="BE9">
        <v>12536</v>
      </c>
      <c r="BF9">
        <v>12536</v>
      </c>
      <c r="BG9">
        <v>12536</v>
      </c>
      <c r="BH9">
        <v>12536</v>
      </c>
      <c r="BI9">
        <v>12536</v>
      </c>
      <c r="BJ9">
        <v>12536</v>
      </c>
      <c r="BK9">
        <v>12536</v>
      </c>
      <c r="BL9">
        <v>12536</v>
      </c>
      <c r="BM9">
        <v>12536</v>
      </c>
      <c r="BN9">
        <v>12536</v>
      </c>
      <c r="BO9">
        <v>12536</v>
      </c>
      <c r="BP9">
        <v>12536</v>
      </c>
      <c r="BQ9">
        <v>12536</v>
      </c>
      <c r="BR9">
        <v>12536</v>
      </c>
      <c r="BS9">
        <v>12536</v>
      </c>
      <c r="BT9">
        <v>12536</v>
      </c>
      <c r="BU9">
        <v>12536</v>
      </c>
      <c r="BV9">
        <v>0</v>
      </c>
      <c r="BW9">
        <v>0</v>
      </c>
      <c r="BX9">
        <v>0</v>
      </c>
      <c r="BY9">
        <v>12536</v>
      </c>
      <c r="BZ9">
        <v>12536</v>
      </c>
      <c r="CA9">
        <v>12536</v>
      </c>
      <c r="CB9">
        <v>12536</v>
      </c>
      <c r="CC9">
        <v>12536</v>
      </c>
      <c r="CD9">
        <v>12536</v>
      </c>
      <c r="CE9">
        <v>12536</v>
      </c>
      <c r="CF9">
        <v>12536</v>
      </c>
      <c r="CG9">
        <v>12433.57</v>
      </c>
      <c r="CH9">
        <v>0</v>
      </c>
      <c r="CI9">
        <v>0</v>
      </c>
      <c r="CJ9">
        <v>0</v>
      </c>
      <c r="CK9" s="13" t="str">
        <f t="shared" si="0"/>
        <v>1 - 00. RECURSOS ORDINARIOS</v>
      </c>
      <c r="CL9" s="13" t="str">
        <f t="shared" si="1"/>
        <v>2.1. PERSONAL Y OBLIGACIONES SOCIALES</v>
      </c>
      <c r="CM9" s="13" t="str">
        <f t="shared" si="2"/>
        <v>2.1. 1. RETRIBUCIONES Y COMPLEMENTOS EN EFECTIVO</v>
      </c>
      <c r="CN9" s="13" t="str">
        <f t="shared" si="3"/>
        <v>2.1. 1. 3. 1. 1. PERSONAL NOMBRADO</v>
      </c>
      <c r="CO9" s="13">
        <f t="shared" si="4"/>
        <v>150432</v>
      </c>
      <c r="CP9" s="13">
        <f t="shared" si="5"/>
        <v>0</v>
      </c>
      <c r="CQ9" s="13"/>
      <c r="CR9" s="13"/>
      <c r="CS9" s="13">
        <f t="shared" si="6"/>
        <v>0</v>
      </c>
      <c r="CT9" s="13">
        <v>0</v>
      </c>
    </row>
    <row r="10" spans="1:98" hidden="1" x14ac:dyDescent="0.2">
      <c r="A10" t="s">
        <v>93</v>
      </c>
      <c r="B10" t="s">
        <v>94</v>
      </c>
      <c r="C10" t="s">
        <v>95</v>
      </c>
      <c r="D10" t="s">
        <v>96</v>
      </c>
      <c r="E10" t="s">
        <v>97</v>
      </c>
      <c r="F10" t="s">
        <v>98</v>
      </c>
      <c r="G10" t="s">
        <v>129</v>
      </c>
      <c r="H10" t="s">
        <v>100</v>
      </c>
      <c r="I10" t="s">
        <v>149</v>
      </c>
      <c r="J10" t="s">
        <v>102</v>
      </c>
      <c r="K10" t="s">
        <v>150</v>
      </c>
      <c r="L10" t="s">
        <v>104</v>
      </c>
      <c r="M10" t="s">
        <v>132</v>
      </c>
      <c r="N10" t="s">
        <v>133</v>
      </c>
      <c r="O10" t="s">
        <v>107</v>
      </c>
      <c r="P10" t="s">
        <v>151</v>
      </c>
      <c r="Q10" t="s">
        <v>143</v>
      </c>
      <c r="R10">
        <v>600</v>
      </c>
      <c r="S10">
        <v>100</v>
      </c>
      <c r="T10">
        <v>71</v>
      </c>
      <c r="U10">
        <v>71</v>
      </c>
      <c r="V10" t="s">
        <v>152</v>
      </c>
      <c r="W10" t="s">
        <v>111</v>
      </c>
      <c r="X10" t="s">
        <v>112</v>
      </c>
      <c r="Y10" t="s">
        <v>112</v>
      </c>
      <c r="Z10" t="s">
        <v>113</v>
      </c>
      <c r="AA10" t="s">
        <v>114</v>
      </c>
      <c r="AB10" t="s">
        <v>115</v>
      </c>
      <c r="AC10" t="s">
        <v>116</v>
      </c>
      <c r="AD10" t="s">
        <v>117</v>
      </c>
      <c r="AE10" t="s">
        <v>118</v>
      </c>
      <c r="AF10" t="s">
        <v>137</v>
      </c>
      <c r="AG10" t="s">
        <v>138</v>
      </c>
      <c r="AH10" t="s">
        <v>139</v>
      </c>
      <c r="AI10" t="s">
        <v>121</v>
      </c>
      <c r="AJ10">
        <v>127320</v>
      </c>
      <c r="AK10">
        <v>0</v>
      </c>
      <c r="AL10">
        <v>127320</v>
      </c>
      <c r="AM10">
        <v>127320</v>
      </c>
      <c r="AN10">
        <v>127320</v>
      </c>
      <c r="AO10">
        <v>10610</v>
      </c>
      <c r="AP10">
        <v>10610</v>
      </c>
      <c r="AQ10">
        <v>10610</v>
      </c>
      <c r="AR10">
        <v>10610</v>
      </c>
      <c r="AS10">
        <v>10610</v>
      </c>
      <c r="AT10">
        <v>10610</v>
      </c>
      <c r="AU10">
        <v>10610</v>
      </c>
      <c r="AV10">
        <v>10610</v>
      </c>
      <c r="AW10">
        <v>10610</v>
      </c>
      <c r="AX10">
        <v>0</v>
      </c>
      <c r="AY10">
        <v>0</v>
      </c>
      <c r="AZ10">
        <v>0</v>
      </c>
      <c r="BA10">
        <v>10610</v>
      </c>
      <c r="BB10">
        <v>10610</v>
      </c>
      <c r="BC10">
        <v>10610</v>
      </c>
      <c r="BD10">
        <v>10610</v>
      </c>
      <c r="BE10">
        <v>10610</v>
      </c>
      <c r="BF10">
        <v>10610</v>
      </c>
      <c r="BG10">
        <v>10610</v>
      </c>
      <c r="BH10">
        <v>10610</v>
      </c>
      <c r="BI10">
        <v>10610</v>
      </c>
      <c r="BJ10">
        <v>10610</v>
      </c>
      <c r="BK10">
        <v>10610</v>
      </c>
      <c r="BL10">
        <v>10610</v>
      </c>
      <c r="BM10">
        <v>10610</v>
      </c>
      <c r="BN10">
        <v>10610</v>
      </c>
      <c r="BO10">
        <v>10610</v>
      </c>
      <c r="BP10">
        <v>10610</v>
      </c>
      <c r="BQ10">
        <v>10610</v>
      </c>
      <c r="BR10">
        <v>10610</v>
      </c>
      <c r="BS10">
        <v>10610</v>
      </c>
      <c r="BT10">
        <v>10610</v>
      </c>
      <c r="BU10">
        <v>10610</v>
      </c>
      <c r="BV10">
        <v>0</v>
      </c>
      <c r="BW10">
        <v>0</v>
      </c>
      <c r="BX10">
        <v>0</v>
      </c>
      <c r="BY10">
        <v>10610</v>
      </c>
      <c r="BZ10">
        <v>10610</v>
      </c>
      <c r="CA10">
        <v>10610</v>
      </c>
      <c r="CB10">
        <v>10610</v>
      </c>
      <c r="CC10">
        <v>10610</v>
      </c>
      <c r="CD10">
        <v>10610</v>
      </c>
      <c r="CE10">
        <v>10610</v>
      </c>
      <c r="CF10">
        <v>10610</v>
      </c>
      <c r="CG10">
        <v>9614.94</v>
      </c>
      <c r="CH10">
        <v>0</v>
      </c>
      <c r="CI10">
        <v>0</v>
      </c>
      <c r="CJ10">
        <v>0</v>
      </c>
      <c r="CK10" s="13" t="str">
        <f t="shared" si="0"/>
        <v>1 - 00. RECURSOS ORDINARIOS</v>
      </c>
      <c r="CL10" s="13" t="str">
        <f t="shared" si="1"/>
        <v>2.1. PERSONAL Y OBLIGACIONES SOCIALES</v>
      </c>
      <c r="CM10" s="13" t="str">
        <f t="shared" si="2"/>
        <v>2.1. 1. RETRIBUCIONES Y COMPLEMENTOS EN EFECTIVO</v>
      </c>
      <c r="CN10" s="13" t="str">
        <f t="shared" si="3"/>
        <v>2.1. 1. 3. 1. 1. PERSONAL NOMBRADO</v>
      </c>
      <c r="CO10" s="13">
        <f t="shared" si="4"/>
        <v>127320</v>
      </c>
      <c r="CP10" s="13">
        <f t="shared" si="5"/>
        <v>0</v>
      </c>
      <c r="CQ10" s="13"/>
      <c r="CR10" s="13"/>
      <c r="CS10" s="13">
        <f t="shared" si="6"/>
        <v>0</v>
      </c>
      <c r="CT10" s="13">
        <v>0</v>
      </c>
    </row>
    <row r="11" spans="1:98" hidden="1" x14ac:dyDescent="0.2">
      <c r="A11" t="s">
        <v>93</v>
      </c>
      <c r="B11" t="s">
        <v>94</v>
      </c>
      <c r="C11" t="s">
        <v>95</v>
      </c>
      <c r="D11" t="s">
        <v>96</v>
      </c>
      <c r="E11" t="s">
        <v>97</v>
      </c>
      <c r="F11" t="s">
        <v>98</v>
      </c>
      <c r="G11" t="s">
        <v>129</v>
      </c>
      <c r="H11" t="s">
        <v>100</v>
      </c>
      <c r="I11" t="s">
        <v>153</v>
      </c>
      <c r="J11" t="s">
        <v>102</v>
      </c>
      <c r="K11" t="s">
        <v>154</v>
      </c>
      <c r="L11" t="s">
        <v>104</v>
      </c>
      <c r="M11" t="s">
        <v>132</v>
      </c>
      <c r="N11" t="s">
        <v>133</v>
      </c>
      <c r="O11" t="s">
        <v>107</v>
      </c>
      <c r="P11" t="s">
        <v>155</v>
      </c>
      <c r="Q11" t="s">
        <v>143</v>
      </c>
      <c r="R11">
        <v>10</v>
      </c>
      <c r="S11">
        <v>6</v>
      </c>
      <c r="T11">
        <v>6</v>
      </c>
      <c r="U11">
        <v>6</v>
      </c>
      <c r="V11" t="s">
        <v>156</v>
      </c>
      <c r="W11" t="s">
        <v>111</v>
      </c>
      <c r="X11" t="s">
        <v>112</v>
      </c>
      <c r="Y11" t="s">
        <v>112</v>
      </c>
      <c r="Z11" t="s">
        <v>113</v>
      </c>
      <c r="AA11" t="s">
        <v>114</v>
      </c>
      <c r="AB11" t="s">
        <v>115</v>
      </c>
      <c r="AC11" t="s">
        <v>116</v>
      </c>
      <c r="AD11" t="s">
        <v>117</v>
      </c>
      <c r="AE11" t="s">
        <v>118</v>
      </c>
      <c r="AF11" t="s">
        <v>137</v>
      </c>
      <c r="AG11" t="s">
        <v>138</v>
      </c>
      <c r="AH11" t="s">
        <v>139</v>
      </c>
      <c r="AI11" t="s">
        <v>121</v>
      </c>
      <c r="AJ11">
        <v>153576</v>
      </c>
      <c r="AK11">
        <v>0</v>
      </c>
      <c r="AL11">
        <v>153576</v>
      </c>
      <c r="AM11">
        <v>153576</v>
      </c>
      <c r="AN11">
        <v>153576</v>
      </c>
      <c r="AO11">
        <v>12798</v>
      </c>
      <c r="AP11">
        <v>12798</v>
      </c>
      <c r="AQ11">
        <v>12798</v>
      </c>
      <c r="AR11">
        <v>12798</v>
      </c>
      <c r="AS11">
        <v>12798</v>
      </c>
      <c r="AT11">
        <v>12798</v>
      </c>
      <c r="AU11">
        <v>12798</v>
      </c>
      <c r="AV11">
        <v>12798</v>
      </c>
      <c r="AW11">
        <v>9478.7999999999993</v>
      </c>
      <c r="AX11">
        <v>0</v>
      </c>
      <c r="AY11">
        <v>0</v>
      </c>
      <c r="AZ11">
        <v>0</v>
      </c>
      <c r="BA11">
        <v>12798</v>
      </c>
      <c r="BB11">
        <v>12798</v>
      </c>
      <c r="BC11">
        <v>12798</v>
      </c>
      <c r="BD11">
        <v>12798</v>
      </c>
      <c r="BE11">
        <v>12798</v>
      </c>
      <c r="BF11">
        <v>12798</v>
      </c>
      <c r="BG11">
        <v>12798</v>
      </c>
      <c r="BH11">
        <v>12798</v>
      </c>
      <c r="BI11">
        <v>9478.7999999999993</v>
      </c>
      <c r="BJ11">
        <v>12798</v>
      </c>
      <c r="BK11">
        <v>12798</v>
      </c>
      <c r="BL11">
        <v>12798</v>
      </c>
      <c r="BM11">
        <v>12798</v>
      </c>
      <c r="BN11">
        <v>12798</v>
      </c>
      <c r="BO11">
        <v>12798</v>
      </c>
      <c r="BP11">
        <v>12798</v>
      </c>
      <c r="BQ11">
        <v>12798</v>
      </c>
      <c r="BR11">
        <v>12798</v>
      </c>
      <c r="BS11">
        <v>12798</v>
      </c>
      <c r="BT11">
        <v>12798</v>
      </c>
      <c r="BU11">
        <v>9478.7999999999993</v>
      </c>
      <c r="BV11">
        <v>0</v>
      </c>
      <c r="BW11">
        <v>0</v>
      </c>
      <c r="BX11">
        <v>0</v>
      </c>
      <c r="BY11">
        <v>12798</v>
      </c>
      <c r="BZ11">
        <v>12798</v>
      </c>
      <c r="CA11">
        <v>12798</v>
      </c>
      <c r="CB11">
        <v>12798</v>
      </c>
      <c r="CC11">
        <v>12798</v>
      </c>
      <c r="CD11">
        <v>12798</v>
      </c>
      <c r="CE11">
        <v>12798</v>
      </c>
      <c r="CF11">
        <v>12798</v>
      </c>
      <c r="CG11">
        <v>9397.43</v>
      </c>
      <c r="CH11">
        <v>0</v>
      </c>
      <c r="CI11">
        <v>0</v>
      </c>
      <c r="CJ11">
        <v>0</v>
      </c>
      <c r="CK11" s="13" t="str">
        <f t="shared" si="0"/>
        <v>1 - 00. RECURSOS ORDINARIOS</v>
      </c>
      <c r="CL11" s="13" t="str">
        <f t="shared" si="1"/>
        <v>2.1. PERSONAL Y OBLIGACIONES SOCIALES</v>
      </c>
      <c r="CM11" s="13" t="str">
        <f t="shared" si="2"/>
        <v>2.1. 1. RETRIBUCIONES Y COMPLEMENTOS EN EFECTIVO</v>
      </c>
      <c r="CN11" s="13" t="str">
        <f t="shared" si="3"/>
        <v>2.1. 1. 3. 1. 1. PERSONAL NOMBRADO</v>
      </c>
      <c r="CO11" s="13">
        <f t="shared" si="4"/>
        <v>150256.79999999999</v>
      </c>
      <c r="CP11" s="13">
        <f t="shared" si="5"/>
        <v>3319.2000000000116</v>
      </c>
      <c r="CQ11" s="13"/>
      <c r="CR11" s="13"/>
      <c r="CS11" s="13">
        <f t="shared" si="6"/>
        <v>3319.2000000000116</v>
      </c>
      <c r="CT11" s="13">
        <v>0</v>
      </c>
    </row>
    <row r="12" spans="1:98" hidden="1" x14ac:dyDescent="0.2">
      <c r="A12" t="s">
        <v>93</v>
      </c>
      <c r="B12" t="s">
        <v>94</v>
      </c>
      <c r="C12" t="s">
        <v>95</v>
      </c>
      <c r="D12" t="s">
        <v>96</v>
      </c>
      <c r="E12" t="s">
        <v>97</v>
      </c>
      <c r="F12" t="s">
        <v>98</v>
      </c>
      <c r="G12" t="s">
        <v>129</v>
      </c>
      <c r="H12" t="s">
        <v>100</v>
      </c>
      <c r="I12" t="s">
        <v>157</v>
      </c>
      <c r="J12" t="s">
        <v>102</v>
      </c>
      <c r="K12" t="s">
        <v>158</v>
      </c>
      <c r="L12" t="s">
        <v>104</v>
      </c>
      <c r="M12" t="s">
        <v>159</v>
      </c>
      <c r="N12" t="s">
        <v>160</v>
      </c>
      <c r="O12" t="s">
        <v>107</v>
      </c>
      <c r="P12" t="s">
        <v>161</v>
      </c>
      <c r="Q12" t="s">
        <v>162</v>
      </c>
      <c r="R12">
        <v>110000</v>
      </c>
      <c r="S12">
        <v>30000</v>
      </c>
      <c r="T12">
        <v>22874</v>
      </c>
      <c r="U12">
        <v>22874</v>
      </c>
      <c r="V12" t="s">
        <v>163</v>
      </c>
      <c r="W12" t="s">
        <v>111</v>
      </c>
      <c r="X12" t="s">
        <v>112</v>
      </c>
      <c r="Y12" t="s">
        <v>112</v>
      </c>
      <c r="Z12" t="s">
        <v>113</v>
      </c>
      <c r="AA12" t="s">
        <v>114</v>
      </c>
      <c r="AB12" t="s">
        <v>115</v>
      </c>
      <c r="AC12" t="s">
        <v>116</v>
      </c>
      <c r="AD12" t="s">
        <v>117</v>
      </c>
      <c r="AE12" t="s">
        <v>118</v>
      </c>
      <c r="AF12" t="s">
        <v>137</v>
      </c>
      <c r="AG12" t="s">
        <v>138</v>
      </c>
      <c r="AH12" t="s">
        <v>139</v>
      </c>
      <c r="AI12" t="s">
        <v>121</v>
      </c>
      <c r="AJ12">
        <v>120384</v>
      </c>
      <c r="AK12">
        <v>0</v>
      </c>
      <c r="AL12">
        <v>120384</v>
      </c>
      <c r="AM12">
        <v>120384</v>
      </c>
      <c r="AN12">
        <v>120384</v>
      </c>
      <c r="AO12">
        <v>10032</v>
      </c>
      <c r="AP12">
        <v>10032</v>
      </c>
      <c r="AQ12">
        <v>10032</v>
      </c>
      <c r="AR12">
        <v>10032</v>
      </c>
      <c r="AS12">
        <v>10032</v>
      </c>
      <c r="AT12">
        <v>10032</v>
      </c>
      <c r="AU12">
        <v>10032</v>
      </c>
      <c r="AV12">
        <v>10032</v>
      </c>
      <c r="AW12">
        <v>10032</v>
      </c>
      <c r="AX12">
        <v>0</v>
      </c>
      <c r="AY12">
        <v>0</v>
      </c>
      <c r="AZ12">
        <v>0</v>
      </c>
      <c r="BA12">
        <v>10032</v>
      </c>
      <c r="BB12">
        <v>10032</v>
      </c>
      <c r="BC12">
        <v>10032</v>
      </c>
      <c r="BD12">
        <v>10032</v>
      </c>
      <c r="BE12">
        <v>10032</v>
      </c>
      <c r="BF12">
        <v>10032</v>
      </c>
      <c r="BG12">
        <v>10032</v>
      </c>
      <c r="BH12">
        <v>10032</v>
      </c>
      <c r="BI12">
        <v>10032</v>
      </c>
      <c r="BJ12">
        <v>10032</v>
      </c>
      <c r="BK12">
        <v>10032</v>
      </c>
      <c r="BL12">
        <f>9600+10032</f>
        <v>19632</v>
      </c>
      <c r="BM12">
        <v>10032</v>
      </c>
      <c r="BN12">
        <v>10032</v>
      </c>
      <c r="BO12">
        <v>10032</v>
      </c>
      <c r="BP12">
        <v>10032</v>
      </c>
      <c r="BQ12">
        <v>10032</v>
      </c>
      <c r="BR12">
        <v>10032</v>
      </c>
      <c r="BS12">
        <v>10032</v>
      </c>
      <c r="BT12">
        <v>10032</v>
      </c>
      <c r="BU12">
        <v>10032</v>
      </c>
      <c r="BV12">
        <v>0</v>
      </c>
      <c r="BW12">
        <v>0</v>
      </c>
      <c r="BX12">
        <v>0</v>
      </c>
      <c r="BY12">
        <v>10032</v>
      </c>
      <c r="BZ12">
        <v>10032</v>
      </c>
      <c r="CA12">
        <v>10032</v>
      </c>
      <c r="CB12">
        <v>10032</v>
      </c>
      <c r="CC12">
        <v>10032</v>
      </c>
      <c r="CD12">
        <v>10032</v>
      </c>
      <c r="CE12">
        <v>10032</v>
      </c>
      <c r="CF12">
        <v>10032</v>
      </c>
      <c r="CG12">
        <v>8684.5499999999993</v>
      </c>
      <c r="CH12">
        <v>0</v>
      </c>
      <c r="CI12">
        <v>0</v>
      </c>
      <c r="CJ12">
        <v>0</v>
      </c>
      <c r="CK12" s="13" t="str">
        <f t="shared" si="0"/>
        <v>1 - 00. RECURSOS ORDINARIOS</v>
      </c>
      <c r="CL12" s="13" t="str">
        <f t="shared" si="1"/>
        <v>2.1. PERSONAL Y OBLIGACIONES SOCIALES</v>
      </c>
      <c r="CM12" s="13" t="str">
        <f t="shared" si="2"/>
        <v>2.1. 1. RETRIBUCIONES Y COMPLEMENTOS EN EFECTIVO</v>
      </c>
      <c r="CN12" s="13" t="str">
        <f t="shared" si="3"/>
        <v>2.1. 1. 3. 1. 1. PERSONAL NOMBRADO</v>
      </c>
      <c r="CO12" s="13">
        <f t="shared" si="4"/>
        <v>129984</v>
      </c>
      <c r="CP12" s="13">
        <f t="shared" si="5"/>
        <v>-9600</v>
      </c>
      <c r="CQ12" s="13"/>
      <c r="CR12" s="13"/>
      <c r="CS12" s="13">
        <f t="shared" si="6"/>
        <v>-9600</v>
      </c>
      <c r="CT12" s="13">
        <v>0</v>
      </c>
    </row>
    <row r="13" spans="1:98" hidden="1" x14ac:dyDescent="0.2">
      <c r="A13" t="s">
        <v>93</v>
      </c>
      <c r="B13" t="s">
        <v>94</v>
      </c>
      <c r="C13" t="s">
        <v>95</v>
      </c>
      <c r="D13" t="s">
        <v>96</v>
      </c>
      <c r="E13" t="s">
        <v>97</v>
      </c>
      <c r="F13" t="s">
        <v>98</v>
      </c>
      <c r="G13" t="s">
        <v>164</v>
      </c>
      <c r="H13" t="s">
        <v>100</v>
      </c>
      <c r="I13" t="s">
        <v>165</v>
      </c>
      <c r="J13" t="s">
        <v>102</v>
      </c>
      <c r="K13" t="s">
        <v>166</v>
      </c>
      <c r="L13" t="s">
        <v>104</v>
      </c>
      <c r="M13" t="s">
        <v>132</v>
      </c>
      <c r="N13" t="s">
        <v>133</v>
      </c>
      <c r="O13" t="s">
        <v>107</v>
      </c>
      <c r="P13" t="s">
        <v>167</v>
      </c>
      <c r="Q13" t="s">
        <v>168</v>
      </c>
      <c r="R13">
        <v>6000</v>
      </c>
      <c r="S13">
        <v>3940</v>
      </c>
      <c r="T13">
        <v>3939</v>
      </c>
      <c r="U13">
        <v>3939</v>
      </c>
      <c r="V13" t="s">
        <v>169</v>
      </c>
      <c r="W13" t="s">
        <v>111</v>
      </c>
      <c r="X13" t="s">
        <v>112</v>
      </c>
      <c r="Y13" t="s">
        <v>112</v>
      </c>
      <c r="Z13" t="s">
        <v>113</v>
      </c>
      <c r="AA13" t="s">
        <v>114</v>
      </c>
      <c r="AB13" t="s">
        <v>115</v>
      </c>
      <c r="AC13" t="s">
        <v>116</v>
      </c>
      <c r="AD13" t="s">
        <v>117</v>
      </c>
      <c r="AE13" t="s">
        <v>118</v>
      </c>
      <c r="AF13" t="s">
        <v>137</v>
      </c>
      <c r="AG13" t="s">
        <v>138</v>
      </c>
      <c r="AH13" t="s">
        <v>139</v>
      </c>
      <c r="AI13" t="s">
        <v>121</v>
      </c>
      <c r="AJ13">
        <v>93780</v>
      </c>
      <c r="AK13">
        <v>0</v>
      </c>
      <c r="AL13">
        <v>93780</v>
      </c>
      <c r="AM13">
        <v>93780</v>
      </c>
      <c r="AN13">
        <v>93780</v>
      </c>
      <c r="AO13">
        <v>7815</v>
      </c>
      <c r="AP13">
        <v>7815</v>
      </c>
      <c r="AQ13">
        <v>7815</v>
      </c>
      <c r="AR13">
        <v>7815</v>
      </c>
      <c r="AS13">
        <v>7815</v>
      </c>
      <c r="AT13">
        <v>7815</v>
      </c>
      <c r="AU13">
        <v>7815</v>
      </c>
      <c r="AV13">
        <v>7815</v>
      </c>
      <c r="AW13">
        <v>7815</v>
      </c>
      <c r="AX13">
        <v>0</v>
      </c>
      <c r="AY13">
        <v>0</v>
      </c>
      <c r="AZ13">
        <v>0</v>
      </c>
      <c r="BA13">
        <v>7815</v>
      </c>
      <c r="BB13">
        <v>7815</v>
      </c>
      <c r="BC13">
        <v>7815</v>
      </c>
      <c r="BD13">
        <v>7815</v>
      </c>
      <c r="BE13">
        <v>7815</v>
      </c>
      <c r="BF13">
        <v>7815</v>
      </c>
      <c r="BG13">
        <v>7815</v>
      </c>
      <c r="BH13">
        <v>7815</v>
      </c>
      <c r="BI13">
        <v>7815</v>
      </c>
      <c r="BJ13">
        <v>7815</v>
      </c>
      <c r="BK13">
        <v>7815</v>
      </c>
      <c r="BL13">
        <v>7815</v>
      </c>
      <c r="BM13">
        <v>7815</v>
      </c>
      <c r="BN13">
        <v>7815</v>
      </c>
      <c r="BO13">
        <v>7815</v>
      </c>
      <c r="BP13">
        <v>7815</v>
      </c>
      <c r="BQ13">
        <v>7815</v>
      </c>
      <c r="BR13">
        <v>7815</v>
      </c>
      <c r="BS13">
        <v>7815</v>
      </c>
      <c r="BT13">
        <v>7815</v>
      </c>
      <c r="BU13">
        <v>7815</v>
      </c>
      <c r="BV13">
        <v>0</v>
      </c>
      <c r="BW13">
        <v>0</v>
      </c>
      <c r="BX13">
        <v>0</v>
      </c>
      <c r="BY13">
        <v>7815</v>
      </c>
      <c r="BZ13">
        <v>7815</v>
      </c>
      <c r="CA13">
        <v>7815</v>
      </c>
      <c r="CB13">
        <v>7815</v>
      </c>
      <c r="CC13">
        <v>7815</v>
      </c>
      <c r="CD13">
        <v>7815</v>
      </c>
      <c r="CE13">
        <v>7815</v>
      </c>
      <c r="CF13">
        <v>7815</v>
      </c>
      <c r="CG13">
        <v>7767</v>
      </c>
      <c r="CH13">
        <v>0</v>
      </c>
      <c r="CI13">
        <v>0</v>
      </c>
      <c r="CJ13">
        <v>0</v>
      </c>
      <c r="CK13" s="13" t="str">
        <f t="shared" si="0"/>
        <v>1 - 00. RECURSOS ORDINARIOS</v>
      </c>
      <c r="CL13" s="13" t="str">
        <f t="shared" si="1"/>
        <v>2.1. PERSONAL Y OBLIGACIONES SOCIALES</v>
      </c>
      <c r="CM13" s="13" t="str">
        <f t="shared" si="2"/>
        <v>2.1. 1. RETRIBUCIONES Y COMPLEMENTOS EN EFECTIVO</v>
      </c>
      <c r="CN13" s="13" t="str">
        <f t="shared" si="3"/>
        <v>2.1. 1. 3. 1. 1. PERSONAL NOMBRADO</v>
      </c>
      <c r="CO13" s="13">
        <f t="shared" si="4"/>
        <v>93780</v>
      </c>
      <c r="CP13" s="13">
        <f t="shared" si="5"/>
        <v>0</v>
      </c>
      <c r="CQ13" s="13"/>
      <c r="CR13" s="13"/>
      <c r="CS13" s="13">
        <f t="shared" si="6"/>
        <v>0</v>
      </c>
      <c r="CT13" s="13">
        <v>0</v>
      </c>
    </row>
    <row r="14" spans="1:98" hidden="1" x14ac:dyDescent="0.2">
      <c r="A14" t="s">
        <v>93</v>
      </c>
      <c r="B14" t="s">
        <v>94</v>
      </c>
      <c r="C14" t="s">
        <v>95</v>
      </c>
      <c r="D14" t="s">
        <v>96</v>
      </c>
      <c r="E14" t="s">
        <v>97</v>
      </c>
      <c r="F14" t="s">
        <v>98</v>
      </c>
      <c r="G14" t="s">
        <v>99</v>
      </c>
      <c r="H14" t="s">
        <v>100</v>
      </c>
      <c r="I14" t="s">
        <v>101</v>
      </c>
      <c r="J14" t="s">
        <v>102</v>
      </c>
      <c r="K14" t="s">
        <v>198</v>
      </c>
      <c r="L14" t="s">
        <v>104</v>
      </c>
      <c r="M14" t="s">
        <v>105</v>
      </c>
      <c r="N14" t="s">
        <v>199</v>
      </c>
      <c r="O14" t="s">
        <v>107</v>
      </c>
      <c r="P14" t="s">
        <v>200</v>
      </c>
      <c r="Q14" t="s">
        <v>201</v>
      </c>
      <c r="R14">
        <v>25</v>
      </c>
      <c r="S14">
        <v>10</v>
      </c>
      <c r="T14">
        <v>0</v>
      </c>
      <c r="U14">
        <v>0</v>
      </c>
      <c r="V14" t="s">
        <v>202</v>
      </c>
      <c r="W14" t="s">
        <v>111</v>
      </c>
      <c r="X14" t="s">
        <v>112</v>
      </c>
      <c r="Y14" t="s">
        <v>112</v>
      </c>
      <c r="Z14" t="s">
        <v>113</v>
      </c>
      <c r="AA14" t="s">
        <v>114</v>
      </c>
      <c r="AB14" t="s">
        <v>115</v>
      </c>
      <c r="AC14" t="s">
        <v>116</v>
      </c>
      <c r="AD14" t="s">
        <v>117</v>
      </c>
      <c r="AE14" t="s">
        <v>118</v>
      </c>
      <c r="AF14" t="s">
        <v>137</v>
      </c>
      <c r="AG14" t="s">
        <v>138</v>
      </c>
      <c r="AH14" t="s">
        <v>139</v>
      </c>
      <c r="AI14" t="s">
        <v>121</v>
      </c>
      <c r="AJ14">
        <v>0</v>
      </c>
      <c r="AK14">
        <v>38047</v>
      </c>
      <c r="AL14">
        <v>38047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28654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 s="13" t="str">
        <f t="shared" si="0"/>
        <v>1 - 00. RECURSOS ORDINARIOS</v>
      </c>
      <c r="CL14" s="13" t="str">
        <f t="shared" si="1"/>
        <v>2.1. PERSONAL Y OBLIGACIONES SOCIALES</v>
      </c>
      <c r="CM14" s="13" t="str">
        <f t="shared" si="2"/>
        <v>2.1. 1. RETRIBUCIONES Y COMPLEMENTOS EN EFECTIVO</v>
      </c>
      <c r="CN14" s="13" t="str">
        <f t="shared" si="3"/>
        <v>2.1. 1. 3. 1. 1. PERSONAL NOMBRADO</v>
      </c>
      <c r="CO14" s="13">
        <f t="shared" si="4"/>
        <v>28654</v>
      </c>
      <c r="CP14" s="13">
        <f t="shared" si="5"/>
        <v>9393</v>
      </c>
      <c r="CQ14" s="13"/>
      <c r="CR14" s="13"/>
      <c r="CS14" s="13">
        <f t="shared" si="6"/>
        <v>9393</v>
      </c>
      <c r="CT14" s="13">
        <v>0</v>
      </c>
    </row>
    <row r="15" spans="1:98" hidden="1" x14ac:dyDescent="0.2">
      <c r="A15" t="s">
        <v>93</v>
      </c>
      <c r="B15" t="s">
        <v>94</v>
      </c>
      <c r="C15" t="s">
        <v>95</v>
      </c>
      <c r="D15" t="s">
        <v>96</v>
      </c>
      <c r="E15" t="s">
        <v>97</v>
      </c>
      <c r="F15" t="s">
        <v>98</v>
      </c>
      <c r="G15" t="s">
        <v>170</v>
      </c>
      <c r="H15" t="s">
        <v>100</v>
      </c>
      <c r="I15" t="s">
        <v>101</v>
      </c>
      <c r="J15" t="s">
        <v>102</v>
      </c>
      <c r="K15" t="s">
        <v>171</v>
      </c>
      <c r="L15" t="s">
        <v>104</v>
      </c>
      <c r="M15" t="s">
        <v>132</v>
      </c>
      <c r="N15" t="s">
        <v>133</v>
      </c>
      <c r="O15" t="s">
        <v>107</v>
      </c>
      <c r="P15" t="s">
        <v>172</v>
      </c>
      <c r="Q15" t="s">
        <v>173</v>
      </c>
      <c r="R15">
        <v>200</v>
      </c>
      <c r="S15">
        <v>30</v>
      </c>
      <c r="T15">
        <v>25</v>
      </c>
      <c r="U15">
        <v>25</v>
      </c>
      <c r="V15" t="s">
        <v>174</v>
      </c>
      <c r="W15" t="s">
        <v>111</v>
      </c>
      <c r="X15" t="s">
        <v>112</v>
      </c>
      <c r="Y15" t="s">
        <v>112</v>
      </c>
      <c r="Z15" t="s">
        <v>113</v>
      </c>
      <c r="AA15" t="s">
        <v>114</v>
      </c>
      <c r="AB15" t="s">
        <v>115</v>
      </c>
      <c r="AC15" t="s">
        <v>116</v>
      </c>
      <c r="AD15" t="s">
        <v>117</v>
      </c>
      <c r="AE15" t="s">
        <v>118</v>
      </c>
      <c r="AF15" t="s">
        <v>137</v>
      </c>
      <c r="AG15" t="s">
        <v>138</v>
      </c>
      <c r="AH15" t="s">
        <v>139</v>
      </c>
      <c r="AI15" t="s">
        <v>121</v>
      </c>
      <c r="AJ15">
        <v>53652</v>
      </c>
      <c r="AK15">
        <v>0</v>
      </c>
      <c r="AL15">
        <v>53652</v>
      </c>
      <c r="AM15">
        <v>53652</v>
      </c>
      <c r="AN15">
        <v>53652</v>
      </c>
      <c r="AO15">
        <v>4471</v>
      </c>
      <c r="AP15">
        <v>4471</v>
      </c>
      <c r="AQ15">
        <v>4471</v>
      </c>
      <c r="AR15">
        <v>4471</v>
      </c>
      <c r="AS15">
        <v>4471</v>
      </c>
      <c r="AT15">
        <v>4471</v>
      </c>
      <c r="AU15">
        <v>4471</v>
      </c>
      <c r="AV15">
        <v>4471</v>
      </c>
      <c r="AW15">
        <v>4471</v>
      </c>
      <c r="AX15">
        <v>0</v>
      </c>
      <c r="AY15">
        <v>0</v>
      </c>
      <c r="AZ15">
        <v>0</v>
      </c>
      <c r="BA15">
        <v>4471</v>
      </c>
      <c r="BB15">
        <v>4471</v>
      </c>
      <c r="BC15">
        <v>4471</v>
      </c>
      <c r="BD15">
        <v>4471</v>
      </c>
      <c r="BE15">
        <v>4471</v>
      </c>
      <c r="BF15">
        <v>4471</v>
      </c>
      <c r="BG15">
        <v>4471</v>
      </c>
      <c r="BH15">
        <v>4471</v>
      </c>
      <c r="BI15">
        <v>4471</v>
      </c>
      <c r="BJ15">
        <v>4471</v>
      </c>
      <c r="BK15">
        <v>4471</v>
      </c>
      <c r="BL15">
        <v>4471</v>
      </c>
      <c r="BM15">
        <v>4471</v>
      </c>
      <c r="BN15">
        <v>4471</v>
      </c>
      <c r="BO15">
        <v>4471</v>
      </c>
      <c r="BP15">
        <v>4471</v>
      </c>
      <c r="BQ15">
        <v>4471</v>
      </c>
      <c r="BR15">
        <v>4471</v>
      </c>
      <c r="BS15">
        <v>4471</v>
      </c>
      <c r="BT15">
        <v>4471</v>
      </c>
      <c r="BU15">
        <v>4471</v>
      </c>
      <c r="BV15">
        <v>0</v>
      </c>
      <c r="BW15">
        <v>0</v>
      </c>
      <c r="BX15">
        <v>0</v>
      </c>
      <c r="BY15">
        <v>4471</v>
      </c>
      <c r="BZ15">
        <v>4471</v>
      </c>
      <c r="CA15">
        <v>4471</v>
      </c>
      <c r="CB15">
        <v>4471</v>
      </c>
      <c r="CC15">
        <v>4471</v>
      </c>
      <c r="CD15">
        <v>4471</v>
      </c>
      <c r="CE15">
        <v>4471</v>
      </c>
      <c r="CF15">
        <v>4471</v>
      </c>
      <c r="CG15">
        <v>4444.1000000000004</v>
      </c>
      <c r="CH15">
        <v>0</v>
      </c>
      <c r="CI15">
        <v>0</v>
      </c>
      <c r="CJ15">
        <v>0</v>
      </c>
      <c r="CK15" s="13" t="str">
        <f t="shared" si="0"/>
        <v>1 - 00. RECURSOS ORDINARIOS</v>
      </c>
      <c r="CL15" s="13" t="str">
        <f t="shared" si="1"/>
        <v>2.1. PERSONAL Y OBLIGACIONES SOCIALES</v>
      </c>
      <c r="CM15" s="13" t="str">
        <f t="shared" si="2"/>
        <v>2.1. 1. RETRIBUCIONES Y COMPLEMENTOS EN EFECTIVO</v>
      </c>
      <c r="CN15" s="13" t="str">
        <f t="shared" si="3"/>
        <v>2.1. 1. 3. 1. 1. PERSONAL NOMBRADO</v>
      </c>
      <c r="CO15" s="13">
        <f t="shared" si="4"/>
        <v>53652</v>
      </c>
      <c r="CP15" s="13">
        <f t="shared" si="5"/>
        <v>0</v>
      </c>
      <c r="CQ15" s="13"/>
      <c r="CR15" s="13"/>
      <c r="CS15" s="13">
        <f t="shared" si="6"/>
        <v>0</v>
      </c>
      <c r="CT15" s="13">
        <v>0</v>
      </c>
    </row>
    <row r="16" spans="1:98" hidden="1" x14ac:dyDescent="0.2">
      <c r="A16" t="s">
        <v>93</v>
      </c>
      <c r="B16" t="s">
        <v>94</v>
      </c>
      <c r="C16" t="s">
        <v>95</v>
      </c>
      <c r="D16" t="s">
        <v>96</v>
      </c>
      <c r="E16" t="s">
        <v>97</v>
      </c>
      <c r="F16" t="s">
        <v>98</v>
      </c>
      <c r="G16" t="s">
        <v>170</v>
      </c>
      <c r="H16" t="s">
        <v>100</v>
      </c>
      <c r="I16" t="s">
        <v>101</v>
      </c>
      <c r="J16" t="s">
        <v>102</v>
      </c>
      <c r="K16" t="s">
        <v>175</v>
      </c>
      <c r="L16" t="s">
        <v>104</v>
      </c>
      <c r="M16" t="s">
        <v>132</v>
      </c>
      <c r="N16" t="s">
        <v>176</v>
      </c>
      <c r="O16" t="s">
        <v>107</v>
      </c>
      <c r="P16" t="s">
        <v>177</v>
      </c>
      <c r="Q16" t="s">
        <v>178</v>
      </c>
      <c r="R16">
        <v>30095</v>
      </c>
      <c r="S16">
        <v>15125</v>
      </c>
      <c r="T16">
        <v>15125</v>
      </c>
      <c r="U16">
        <v>15125</v>
      </c>
      <c r="V16" t="s">
        <v>179</v>
      </c>
      <c r="W16" t="s">
        <v>111</v>
      </c>
      <c r="X16" t="s">
        <v>112</v>
      </c>
      <c r="Y16" t="s">
        <v>112</v>
      </c>
      <c r="Z16" t="s">
        <v>113</v>
      </c>
      <c r="AA16" t="s">
        <v>114</v>
      </c>
      <c r="AB16" t="s">
        <v>115</v>
      </c>
      <c r="AC16" t="s">
        <v>116</v>
      </c>
      <c r="AD16" t="s">
        <v>117</v>
      </c>
      <c r="AE16" t="s">
        <v>118</v>
      </c>
      <c r="AF16" t="s">
        <v>137</v>
      </c>
      <c r="AG16" t="s">
        <v>138</v>
      </c>
      <c r="AH16" t="s">
        <v>139</v>
      </c>
      <c r="AI16" t="s">
        <v>121</v>
      </c>
      <c r="AJ16">
        <v>93780</v>
      </c>
      <c r="AK16">
        <v>0</v>
      </c>
      <c r="AL16">
        <v>93780</v>
      </c>
      <c r="AM16">
        <v>93780</v>
      </c>
      <c r="AN16">
        <v>93780</v>
      </c>
      <c r="AO16">
        <v>7815</v>
      </c>
      <c r="AP16">
        <v>7815</v>
      </c>
      <c r="AQ16">
        <v>7815</v>
      </c>
      <c r="AR16">
        <v>7815</v>
      </c>
      <c r="AS16">
        <v>7815</v>
      </c>
      <c r="AT16">
        <v>7815</v>
      </c>
      <c r="AU16">
        <v>7815</v>
      </c>
      <c r="AV16">
        <v>7815</v>
      </c>
      <c r="AW16">
        <v>7815</v>
      </c>
      <c r="AX16">
        <v>0</v>
      </c>
      <c r="AY16">
        <v>0</v>
      </c>
      <c r="AZ16">
        <v>0</v>
      </c>
      <c r="BA16">
        <v>7815</v>
      </c>
      <c r="BB16">
        <v>7815</v>
      </c>
      <c r="BC16">
        <v>7815</v>
      </c>
      <c r="BD16">
        <v>7815</v>
      </c>
      <c r="BE16">
        <v>7815</v>
      </c>
      <c r="BF16">
        <v>7815</v>
      </c>
      <c r="BG16">
        <v>7815</v>
      </c>
      <c r="BH16">
        <v>7815</v>
      </c>
      <c r="BI16">
        <v>7815</v>
      </c>
      <c r="BJ16">
        <v>7815</v>
      </c>
      <c r="BK16">
        <v>7815</v>
      </c>
      <c r="BL16">
        <v>7815</v>
      </c>
      <c r="BM16">
        <v>7815</v>
      </c>
      <c r="BN16">
        <v>7815</v>
      </c>
      <c r="BO16">
        <v>7815</v>
      </c>
      <c r="BP16">
        <v>7815</v>
      </c>
      <c r="BQ16">
        <v>7815</v>
      </c>
      <c r="BR16">
        <v>7815</v>
      </c>
      <c r="BS16">
        <v>7815</v>
      </c>
      <c r="BT16">
        <v>7815</v>
      </c>
      <c r="BU16">
        <v>7815</v>
      </c>
      <c r="BV16">
        <v>0</v>
      </c>
      <c r="BW16">
        <v>0</v>
      </c>
      <c r="BX16">
        <v>0</v>
      </c>
      <c r="BY16">
        <v>7815</v>
      </c>
      <c r="BZ16">
        <v>7815</v>
      </c>
      <c r="CA16">
        <v>7815</v>
      </c>
      <c r="CB16">
        <v>7815</v>
      </c>
      <c r="CC16">
        <v>7815</v>
      </c>
      <c r="CD16">
        <v>7815</v>
      </c>
      <c r="CE16">
        <v>7815</v>
      </c>
      <c r="CF16">
        <v>7815</v>
      </c>
      <c r="CG16">
        <v>7783.03</v>
      </c>
      <c r="CH16">
        <v>0</v>
      </c>
      <c r="CI16">
        <v>0</v>
      </c>
      <c r="CJ16">
        <v>0</v>
      </c>
      <c r="CK16" s="13" t="str">
        <f t="shared" si="0"/>
        <v>1 - 00. RECURSOS ORDINARIOS</v>
      </c>
      <c r="CL16" s="13" t="str">
        <f t="shared" si="1"/>
        <v>2.1. PERSONAL Y OBLIGACIONES SOCIALES</v>
      </c>
      <c r="CM16" s="13" t="str">
        <f t="shared" si="2"/>
        <v>2.1. 1. RETRIBUCIONES Y COMPLEMENTOS EN EFECTIVO</v>
      </c>
      <c r="CN16" s="13" t="str">
        <f t="shared" si="3"/>
        <v>2.1. 1. 3. 1. 1. PERSONAL NOMBRADO</v>
      </c>
      <c r="CO16" s="13">
        <f t="shared" si="4"/>
        <v>93780</v>
      </c>
      <c r="CP16" s="13">
        <f t="shared" si="5"/>
        <v>0</v>
      </c>
      <c r="CQ16" s="13"/>
      <c r="CR16" s="13"/>
      <c r="CS16" s="13">
        <f t="shared" si="6"/>
        <v>0</v>
      </c>
      <c r="CT16" s="13">
        <v>0</v>
      </c>
    </row>
    <row r="17" spans="1:98" hidden="1" x14ac:dyDescent="0.2">
      <c r="A17" t="s">
        <v>93</v>
      </c>
      <c r="B17" t="s">
        <v>94</v>
      </c>
      <c r="C17" t="s">
        <v>95</v>
      </c>
      <c r="D17" t="s">
        <v>96</v>
      </c>
      <c r="E17" t="s">
        <v>97</v>
      </c>
      <c r="F17" t="s">
        <v>98</v>
      </c>
      <c r="G17" t="s">
        <v>170</v>
      </c>
      <c r="H17" t="s">
        <v>100</v>
      </c>
      <c r="I17" t="s">
        <v>101</v>
      </c>
      <c r="J17" t="s">
        <v>102</v>
      </c>
      <c r="K17" t="s">
        <v>180</v>
      </c>
      <c r="L17" t="s">
        <v>104</v>
      </c>
      <c r="M17" t="s">
        <v>132</v>
      </c>
      <c r="N17" t="s">
        <v>133</v>
      </c>
      <c r="O17" t="s">
        <v>107</v>
      </c>
      <c r="P17" t="s">
        <v>181</v>
      </c>
      <c r="Q17" t="s">
        <v>168</v>
      </c>
      <c r="R17">
        <v>47000</v>
      </c>
      <c r="S17">
        <v>26240</v>
      </c>
      <c r="T17">
        <v>26237</v>
      </c>
      <c r="U17">
        <v>26237</v>
      </c>
      <c r="V17" t="s">
        <v>182</v>
      </c>
      <c r="W17" t="s">
        <v>111</v>
      </c>
      <c r="X17" t="s">
        <v>112</v>
      </c>
      <c r="Y17" t="s">
        <v>112</v>
      </c>
      <c r="Z17" t="s">
        <v>113</v>
      </c>
      <c r="AA17" t="s">
        <v>114</v>
      </c>
      <c r="AB17" t="s">
        <v>115</v>
      </c>
      <c r="AC17" t="s">
        <v>116</v>
      </c>
      <c r="AD17" t="s">
        <v>117</v>
      </c>
      <c r="AE17" t="s">
        <v>118</v>
      </c>
      <c r="AF17" t="s">
        <v>137</v>
      </c>
      <c r="AG17" t="s">
        <v>138</v>
      </c>
      <c r="AH17" t="s">
        <v>139</v>
      </c>
      <c r="AI17" t="s">
        <v>121</v>
      </c>
      <c r="AJ17">
        <v>646815</v>
      </c>
      <c r="AK17">
        <v>-36000</v>
      </c>
      <c r="AL17">
        <v>610815</v>
      </c>
      <c r="AM17">
        <v>593125</v>
      </c>
      <c r="AN17">
        <v>593125</v>
      </c>
      <c r="AO17">
        <v>48178</v>
      </c>
      <c r="AP17">
        <v>48178</v>
      </c>
      <c r="AQ17">
        <v>48178</v>
      </c>
      <c r="AR17">
        <v>48178</v>
      </c>
      <c r="AS17">
        <v>48178</v>
      </c>
      <c r="AT17">
        <v>48178</v>
      </c>
      <c r="AU17">
        <v>46928.84</v>
      </c>
      <c r="AV17">
        <v>42646</v>
      </c>
      <c r="AW17">
        <v>48178</v>
      </c>
      <c r="AX17">
        <v>0</v>
      </c>
      <c r="AY17">
        <v>0</v>
      </c>
      <c r="AZ17">
        <v>0</v>
      </c>
      <c r="BA17">
        <v>48178</v>
      </c>
      <c r="BB17">
        <v>48178</v>
      </c>
      <c r="BC17">
        <v>48178</v>
      </c>
      <c r="BD17">
        <v>48178</v>
      </c>
      <c r="BE17">
        <v>48178</v>
      </c>
      <c r="BF17">
        <v>48178</v>
      </c>
      <c r="BG17">
        <v>46928.84</v>
      </c>
      <c r="BH17">
        <v>42646</v>
      </c>
      <c r="BI17">
        <v>48178</v>
      </c>
      <c r="BJ17">
        <v>48178</v>
      </c>
      <c r="BK17">
        <f>48178+17690</f>
        <v>65868</v>
      </c>
      <c r="BL17">
        <v>53710</v>
      </c>
      <c r="BM17">
        <v>48178</v>
      </c>
      <c r="BN17">
        <v>48178</v>
      </c>
      <c r="BO17">
        <v>48178</v>
      </c>
      <c r="BP17">
        <v>48178</v>
      </c>
      <c r="BQ17">
        <v>48178</v>
      </c>
      <c r="BR17">
        <v>48178</v>
      </c>
      <c r="BS17">
        <v>46928.84</v>
      </c>
      <c r="BT17">
        <v>42646</v>
      </c>
      <c r="BU17">
        <v>48178</v>
      </c>
      <c r="BV17">
        <v>0</v>
      </c>
      <c r="BW17">
        <v>0</v>
      </c>
      <c r="BX17">
        <v>0</v>
      </c>
      <c r="BY17">
        <v>48178</v>
      </c>
      <c r="BZ17">
        <v>48178</v>
      </c>
      <c r="CA17">
        <v>48178</v>
      </c>
      <c r="CB17">
        <v>48178</v>
      </c>
      <c r="CC17">
        <v>48178</v>
      </c>
      <c r="CD17">
        <v>48178</v>
      </c>
      <c r="CE17">
        <v>46928.84</v>
      </c>
      <c r="CF17">
        <v>42646</v>
      </c>
      <c r="CG17">
        <v>46621.95</v>
      </c>
      <c r="CH17">
        <v>0</v>
      </c>
      <c r="CI17">
        <v>0</v>
      </c>
      <c r="CJ17">
        <v>0</v>
      </c>
      <c r="CK17" s="13" t="str">
        <f t="shared" si="0"/>
        <v>1 - 00. RECURSOS ORDINARIOS</v>
      </c>
      <c r="CL17" s="13" t="str">
        <f t="shared" si="1"/>
        <v>2.1. PERSONAL Y OBLIGACIONES SOCIALES</v>
      </c>
      <c r="CM17" s="13" t="str">
        <f t="shared" si="2"/>
        <v>2.1. 1. RETRIBUCIONES Y COMPLEMENTOS EN EFECTIVO</v>
      </c>
      <c r="CN17" s="13" t="str">
        <f t="shared" si="3"/>
        <v>2.1. 1. 3. 1. 1. PERSONAL NOMBRADO</v>
      </c>
      <c r="CO17" s="13">
        <f t="shared" si="4"/>
        <v>594576.84</v>
      </c>
      <c r="CP17" s="13">
        <f t="shared" si="5"/>
        <v>16238.160000000033</v>
      </c>
      <c r="CQ17" s="13"/>
      <c r="CR17" s="13"/>
      <c r="CS17" s="13">
        <f t="shared" si="6"/>
        <v>16238.160000000033</v>
      </c>
      <c r="CT17" s="13">
        <v>0</v>
      </c>
    </row>
    <row r="18" spans="1:98" hidden="1" x14ac:dyDescent="0.2">
      <c r="A18" t="s">
        <v>93</v>
      </c>
      <c r="B18" t="s">
        <v>94</v>
      </c>
      <c r="C18" t="s">
        <v>95</v>
      </c>
      <c r="D18" t="s">
        <v>96</v>
      </c>
      <c r="E18" t="s">
        <v>97</v>
      </c>
      <c r="F18" t="s">
        <v>98</v>
      </c>
      <c r="G18" t="s">
        <v>170</v>
      </c>
      <c r="H18" t="s">
        <v>100</v>
      </c>
      <c r="I18" t="s">
        <v>101</v>
      </c>
      <c r="J18" t="s">
        <v>102</v>
      </c>
      <c r="K18" t="s">
        <v>183</v>
      </c>
      <c r="L18" t="s">
        <v>104</v>
      </c>
      <c r="M18" t="s">
        <v>132</v>
      </c>
      <c r="N18" t="s">
        <v>133</v>
      </c>
      <c r="O18" t="s">
        <v>107</v>
      </c>
      <c r="P18" t="s">
        <v>184</v>
      </c>
      <c r="Q18" t="s">
        <v>185</v>
      </c>
      <c r="R18">
        <v>3636</v>
      </c>
      <c r="S18">
        <v>1441</v>
      </c>
      <c r="T18">
        <v>1441</v>
      </c>
      <c r="U18">
        <v>1441</v>
      </c>
      <c r="V18" t="s">
        <v>186</v>
      </c>
      <c r="W18" t="s">
        <v>111</v>
      </c>
      <c r="X18" t="s">
        <v>112</v>
      </c>
      <c r="Y18" t="s">
        <v>112</v>
      </c>
      <c r="Z18" t="s">
        <v>113</v>
      </c>
      <c r="AA18" t="s">
        <v>114</v>
      </c>
      <c r="AB18" t="s">
        <v>115</v>
      </c>
      <c r="AC18" t="s">
        <v>116</v>
      </c>
      <c r="AD18" t="s">
        <v>117</v>
      </c>
      <c r="AE18" t="s">
        <v>118</v>
      </c>
      <c r="AF18" t="s">
        <v>137</v>
      </c>
      <c r="AG18" t="s">
        <v>138</v>
      </c>
      <c r="AH18" t="s">
        <v>139</v>
      </c>
      <c r="AI18" t="s">
        <v>121</v>
      </c>
      <c r="AJ18">
        <v>267024</v>
      </c>
      <c r="AK18">
        <v>0</v>
      </c>
      <c r="AL18">
        <v>267024</v>
      </c>
      <c r="AM18">
        <v>264455</v>
      </c>
      <c r="AN18">
        <v>264455</v>
      </c>
      <c r="AO18">
        <v>22252</v>
      </c>
      <c r="AP18">
        <v>22252</v>
      </c>
      <c r="AQ18">
        <v>22252</v>
      </c>
      <c r="AR18">
        <v>20039.2</v>
      </c>
      <c r="AS18">
        <v>22252</v>
      </c>
      <c r="AT18">
        <v>22252</v>
      </c>
      <c r="AU18">
        <v>21895.09</v>
      </c>
      <c r="AV18">
        <v>22252</v>
      </c>
      <c r="AW18">
        <v>16720</v>
      </c>
      <c r="AX18">
        <v>0</v>
      </c>
      <c r="AY18">
        <v>0</v>
      </c>
      <c r="AZ18">
        <v>0</v>
      </c>
      <c r="BA18">
        <v>22252</v>
      </c>
      <c r="BB18">
        <v>22252</v>
      </c>
      <c r="BC18">
        <v>22252</v>
      </c>
      <c r="BD18">
        <v>20039.2</v>
      </c>
      <c r="BE18">
        <v>22252</v>
      </c>
      <c r="BF18">
        <v>22252</v>
      </c>
      <c r="BG18">
        <v>21895.09</v>
      </c>
      <c r="BH18">
        <v>22252</v>
      </c>
      <c r="BI18">
        <v>16720</v>
      </c>
      <c r="BJ18">
        <v>22252</v>
      </c>
      <c r="BK18">
        <f>22252+2569</f>
        <v>24821</v>
      </c>
      <c r="BL18">
        <v>22252</v>
      </c>
      <c r="BM18">
        <v>22252</v>
      </c>
      <c r="BN18">
        <v>22252</v>
      </c>
      <c r="BO18">
        <v>22252</v>
      </c>
      <c r="BP18">
        <v>20039.2</v>
      </c>
      <c r="BQ18">
        <v>22252</v>
      </c>
      <c r="BR18">
        <v>22252</v>
      </c>
      <c r="BS18">
        <v>21895.09</v>
      </c>
      <c r="BT18">
        <v>22252</v>
      </c>
      <c r="BU18">
        <v>16720</v>
      </c>
      <c r="BV18">
        <v>0</v>
      </c>
      <c r="BW18">
        <v>0</v>
      </c>
      <c r="BX18">
        <v>0</v>
      </c>
      <c r="BY18">
        <v>22252</v>
      </c>
      <c r="BZ18">
        <v>22252</v>
      </c>
      <c r="CA18">
        <v>22252</v>
      </c>
      <c r="CB18">
        <v>20039.2</v>
      </c>
      <c r="CC18">
        <v>22252</v>
      </c>
      <c r="CD18">
        <v>22252</v>
      </c>
      <c r="CE18">
        <v>21895.09</v>
      </c>
      <c r="CF18">
        <v>22252</v>
      </c>
      <c r="CG18">
        <v>15457.65</v>
      </c>
      <c r="CH18">
        <v>0</v>
      </c>
      <c r="CI18">
        <v>0</v>
      </c>
      <c r="CJ18">
        <v>0</v>
      </c>
      <c r="CK18" s="13" t="str">
        <f t="shared" si="0"/>
        <v>1 - 00. RECURSOS ORDINARIOS</v>
      </c>
      <c r="CL18" s="13" t="str">
        <f t="shared" si="1"/>
        <v>2.1. PERSONAL Y OBLIGACIONES SOCIALES</v>
      </c>
      <c r="CM18" s="13" t="str">
        <f t="shared" si="2"/>
        <v>2.1. 1. RETRIBUCIONES Y COMPLEMENTOS EN EFECTIVO</v>
      </c>
      <c r="CN18" s="13" t="str">
        <f t="shared" si="3"/>
        <v>2.1. 1. 3. 1. 1. PERSONAL NOMBRADO</v>
      </c>
      <c r="CO18" s="13">
        <f t="shared" si="4"/>
        <v>261491.29</v>
      </c>
      <c r="CP18" s="13">
        <f t="shared" si="5"/>
        <v>5532.7099999999919</v>
      </c>
      <c r="CQ18" s="13"/>
      <c r="CR18" s="13"/>
      <c r="CS18" s="13">
        <f t="shared" si="6"/>
        <v>5532.7099999999919</v>
      </c>
      <c r="CT18" s="13">
        <v>0</v>
      </c>
    </row>
    <row r="19" spans="1:98" hidden="1" x14ac:dyDescent="0.2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 t="s">
        <v>98</v>
      </c>
      <c r="G19" t="s">
        <v>170</v>
      </c>
      <c r="H19" t="s">
        <v>100</v>
      </c>
      <c r="I19" t="s">
        <v>101</v>
      </c>
      <c r="J19" t="s">
        <v>102</v>
      </c>
      <c r="K19" t="s">
        <v>187</v>
      </c>
      <c r="L19" t="s">
        <v>104</v>
      </c>
      <c r="M19" t="s">
        <v>132</v>
      </c>
      <c r="N19" t="s">
        <v>176</v>
      </c>
      <c r="O19" t="s">
        <v>107</v>
      </c>
      <c r="P19" t="s">
        <v>188</v>
      </c>
      <c r="Q19" t="s">
        <v>189</v>
      </c>
      <c r="R19">
        <v>105000</v>
      </c>
      <c r="S19">
        <v>29200</v>
      </c>
      <c r="T19">
        <v>29143</v>
      </c>
      <c r="U19">
        <v>29143</v>
      </c>
      <c r="V19" t="s">
        <v>190</v>
      </c>
      <c r="W19" t="s">
        <v>111</v>
      </c>
      <c r="X19" t="s">
        <v>112</v>
      </c>
      <c r="Y19" t="s">
        <v>112</v>
      </c>
      <c r="Z19" t="s">
        <v>113</v>
      </c>
      <c r="AA19" t="s">
        <v>114</v>
      </c>
      <c r="AB19" t="s">
        <v>115</v>
      </c>
      <c r="AC19" t="s">
        <v>116</v>
      </c>
      <c r="AD19" t="s">
        <v>117</v>
      </c>
      <c r="AE19" t="s">
        <v>118</v>
      </c>
      <c r="AF19" t="s">
        <v>137</v>
      </c>
      <c r="AG19" t="s">
        <v>138</v>
      </c>
      <c r="AH19" t="s">
        <v>139</v>
      </c>
      <c r="AI19" t="s">
        <v>121</v>
      </c>
      <c r="AJ19">
        <v>80256</v>
      </c>
      <c r="AK19">
        <v>0</v>
      </c>
      <c r="AL19">
        <v>80256</v>
      </c>
      <c r="AM19">
        <v>80256</v>
      </c>
      <c r="AN19">
        <v>80256</v>
      </c>
      <c r="AO19">
        <v>6688</v>
      </c>
      <c r="AP19">
        <v>6688</v>
      </c>
      <c r="AQ19">
        <v>6688</v>
      </c>
      <c r="AR19">
        <v>6688</v>
      </c>
      <c r="AS19">
        <v>6688</v>
      </c>
      <c r="AT19">
        <v>6688</v>
      </c>
      <c r="AU19">
        <v>6688</v>
      </c>
      <c r="AV19">
        <v>6688</v>
      </c>
      <c r="AW19">
        <v>6688</v>
      </c>
      <c r="AX19">
        <v>0</v>
      </c>
      <c r="AY19">
        <v>0</v>
      </c>
      <c r="AZ19">
        <v>0</v>
      </c>
      <c r="BA19">
        <v>6688</v>
      </c>
      <c r="BB19">
        <v>6688</v>
      </c>
      <c r="BC19">
        <v>6688</v>
      </c>
      <c r="BD19">
        <v>6688</v>
      </c>
      <c r="BE19">
        <v>6688</v>
      </c>
      <c r="BF19">
        <v>6688</v>
      </c>
      <c r="BG19">
        <v>6688</v>
      </c>
      <c r="BH19">
        <v>6688</v>
      </c>
      <c r="BI19">
        <v>6688</v>
      </c>
      <c r="BJ19">
        <v>6688</v>
      </c>
      <c r="BK19">
        <v>6688</v>
      </c>
      <c r="BL19">
        <v>6688</v>
      </c>
      <c r="BM19">
        <v>6688</v>
      </c>
      <c r="BN19">
        <v>6688</v>
      </c>
      <c r="BO19">
        <v>6688</v>
      </c>
      <c r="BP19">
        <v>6688</v>
      </c>
      <c r="BQ19">
        <v>6688</v>
      </c>
      <c r="BR19">
        <v>6688</v>
      </c>
      <c r="BS19">
        <v>6688</v>
      </c>
      <c r="BT19">
        <v>6688</v>
      </c>
      <c r="BU19">
        <v>6688</v>
      </c>
      <c r="BV19">
        <v>0</v>
      </c>
      <c r="BW19">
        <v>0</v>
      </c>
      <c r="BX19">
        <v>0</v>
      </c>
      <c r="BY19">
        <v>6688</v>
      </c>
      <c r="BZ19">
        <v>6688</v>
      </c>
      <c r="CA19">
        <v>6688</v>
      </c>
      <c r="CB19">
        <v>6688</v>
      </c>
      <c r="CC19">
        <v>6688</v>
      </c>
      <c r="CD19">
        <v>6688</v>
      </c>
      <c r="CE19">
        <v>6688</v>
      </c>
      <c r="CF19">
        <v>6688</v>
      </c>
      <c r="CG19">
        <v>6688</v>
      </c>
      <c r="CH19">
        <v>0</v>
      </c>
      <c r="CI19">
        <v>0</v>
      </c>
      <c r="CJ19">
        <v>0</v>
      </c>
      <c r="CK19" s="13" t="str">
        <f t="shared" si="0"/>
        <v>1 - 00. RECURSOS ORDINARIOS</v>
      </c>
      <c r="CL19" s="13" t="str">
        <f t="shared" si="1"/>
        <v>2.1. PERSONAL Y OBLIGACIONES SOCIALES</v>
      </c>
      <c r="CM19" s="13" t="str">
        <f t="shared" si="2"/>
        <v>2.1. 1. RETRIBUCIONES Y COMPLEMENTOS EN EFECTIVO</v>
      </c>
      <c r="CN19" s="13" t="str">
        <f t="shared" si="3"/>
        <v>2.1. 1. 3. 1. 1. PERSONAL NOMBRADO</v>
      </c>
      <c r="CO19" s="13">
        <f t="shared" si="4"/>
        <v>80256</v>
      </c>
      <c r="CP19" s="13">
        <f t="shared" si="5"/>
        <v>0</v>
      </c>
      <c r="CQ19" s="13"/>
      <c r="CR19" s="13"/>
      <c r="CS19" s="13">
        <f t="shared" si="6"/>
        <v>0</v>
      </c>
      <c r="CT19" s="13">
        <v>0</v>
      </c>
    </row>
    <row r="20" spans="1:98" hidden="1" x14ac:dyDescent="0.2">
      <c r="A20" t="s">
        <v>93</v>
      </c>
      <c r="B20" t="s">
        <v>94</v>
      </c>
      <c r="C20" t="s">
        <v>95</v>
      </c>
      <c r="D20" t="s">
        <v>96</v>
      </c>
      <c r="E20" t="s">
        <v>97</v>
      </c>
      <c r="F20" t="s">
        <v>98</v>
      </c>
      <c r="G20" t="s">
        <v>170</v>
      </c>
      <c r="H20" t="s">
        <v>100</v>
      </c>
      <c r="I20" t="s">
        <v>101</v>
      </c>
      <c r="J20" t="s">
        <v>102</v>
      </c>
      <c r="K20" t="s">
        <v>191</v>
      </c>
      <c r="L20" t="s">
        <v>104</v>
      </c>
      <c r="M20" t="s">
        <v>132</v>
      </c>
      <c r="N20" t="s">
        <v>133</v>
      </c>
      <c r="O20" t="s">
        <v>107</v>
      </c>
      <c r="P20" t="s">
        <v>192</v>
      </c>
      <c r="Q20" t="s">
        <v>168</v>
      </c>
      <c r="R20">
        <v>7247</v>
      </c>
      <c r="S20">
        <v>3940</v>
      </c>
      <c r="T20">
        <v>3939</v>
      </c>
      <c r="U20">
        <v>3939</v>
      </c>
      <c r="V20" t="s">
        <v>193</v>
      </c>
      <c r="W20" t="s">
        <v>111</v>
      </c>
      <c r="X20" t="s">
        <v>112</v>
      </c>
      <c r="Y20" t="s">
        <v>112</v>
      </c>
      <c r="Z20" t="s">
        <v>113</v>
      </c>
      <c r="AA20" t="s">
        <v>114</v>
      </c>
      <c r="AB20" t="s">
        <v>115</v>
      </c>
      <c r="AC20" t="s">
        <v>116</v>
      </c>
      <c r="AD20" t="s">
        <v>117</v>
      </c>
      <c r="AE20" t="s">
        <v>118</v>
      </c>
      <c r="AF20" t="s">
        <v>137</v>
      </c>
      <c r="AG20" t="s">
        <v>138</v>
      </c>
      <c r="AH20" t="s">
        <v>194</v>
      </c>
      <c r="AI20" t="s">
        <v>121</v>
      </c>
      <c r="AJ20">
        <v>66384</v>
      </c>
      <c r="AK20">
        <v>0</v>
      </c>
      <c r="AL20">
        <v>66384</v>
      </c>
      <c r="AM20">
        <v>66384</v>
      </c>
      <c r="AN20">
        <v>66384</v>
      </c>
      <c r="AO20">
        <v>5532</v>
      </c>
      <c r="AP20">
        <v>5532</v>
      </c>
      <c r="AQ20">
        <v>5532</v>
      </c>
      <c r="AR20">
        <v>5532</v>
      </c>
      <c r="AS20">
        <v>5532</v>
      </c>
      <c r="AT20">
        <v>4610</v>
      </c>
      <c r="AU20">
        <v>4818.2</v>
      </c>
      <c r="AV20">
        <v>4818.2</v>
      </c>
      <c r="AW20">
        <v>4794.3999999999996</v>
      </c>
      <c r="AX20">
        <v>0</v>
      </c>
      <c r="AY20">
        <v>0</v>
      </c>
      <c r="AZ20">
        <v>0</v>
      </c>
      <c r="BA20">
        <v>5532</v>
      </c>
      <c r="BB20">
        <v>5532</v>
      </c>
      <c r="BC20">
        <v>5532</v>
      </c>
      <c r="BD20">
        <v>5532</v>
      </c>
      <c r="BE20">
        <v>5532</v>
      </c>
      <c r="BF20">
        <v>4610</v>
      </c>
      <c r="BG20">
        <v>4818.2</v>
      </c>
      <c r="BH20">
        <v>4818.2</v>
      </c>
      <c r="BI20">
        <v>4794.3999999999996</v>
      </c>
      <c r="BJ20">
        <v>5532</v>
      </c>
      <c r="BK20">
        <v>5532</v>
      </c>
      <c r="BL20">
        <v>5532</v>
      </c>
      <c r="BM20">
        <v>5532</v>
      </c>
      <c r="BN20">
        <v>5532</v>
      </c>
      <c r="BO20">
        <v>5532</v>
      </c>
      <c r="BP20">
        <v>5532</v>
      </c>
      <c r="BQ20">
        <v>5532</v>
      </c>
      <c r="BR20">
        <v>4610</v>
      </c>
      <c r="BS20">
        <v>4818.2</v>
      </c>
      <c r="BT20">
        <v>4818.2</v>
      </c>
      <c r="BU20">
        <v>4794.3999999999996</v>
      </c>
      <c r="BV20">
        <v>0</v>
      </c>
      <c r="BW20">
        <v>0</v>
      </c>
      <c r="BX20">
        <v>0</v>
      </c>
      <c r="BY20">
        <v>5532</v>
      </c>
      <c r="BZ20">
        <v>5532</v>
      </c>
      <c r="CA20">
        <v>5532</v>
      </c>
      <c r="CB20">
        <v>5532</v>
      </c>
      <c r="CC20">
        <v>5532</v>
      </c>
      <c r="CD20">
        <v>4610</v>
      </c>
      <c r="CE20">
        <v>4818.2</v>
      </c>
      <c r="CF20">
        <v>4818.2</v>
      </c>
      <c r="CG20">
        <v>4794.3999999999996</v>
      </c>
      <c r="CH20">
        <v>0</v>
      </c>
      <c r="CI20">
        <v>0</v>
      </c>
      <c r="CJ20">
        <v>0</v>
      </c>
      <c r="CK20" s="13" t="str">
        <f t="shared" si="0"/>
        <v>1 - 00. RECURSOS ORDINARIOS</v>
      </c>
      <c r="CL20" s="13" t="str">
        <f t="shared" si="1"/>
        <v>2.1. PERSONAL Y OBLIGACIONES SOCIALES</v>
      </c>
      <c r="CM20" s="13" t="str">
        <f t="shared" si="2"/>
        <v>2.1. 1. RETRIBUCIONES Y COMPLEMENTOS EN EFECTIVO</v>
      </c>
      <c r="CN20" s="13" t="str">
        <f t="shared" si="3"/>
        <v>2.1. 1. 3. 1. 2. PERSONAL CONTRATADO</v>
      </c>
      <c r="CO20" s="13">
        <f t="shared" si="4"/>
        <v>63296.799999999996</v>
      </c>
      <c r="CP20" s="13">
        <f t="shared" si="5"/>
        <v>3087.2000000000044</v>
      </c>
      <c r="CQ20" s="13"/>
      <c r="CR20" s="13"/>
      <c r="CS20" s="13">
        <f t="shared" si="6"/>
        <v>3087.2000000000044</v>
      </c>
      <c r="CT20" s="13">
        <v>0</v>
      </c>
    </row>
    <row r="21" spans="1:98" hidden="1" x14ac:dyDescent="0.2">
      <c r="A21" t="s">
        <v>93</v>
      </c>
      <c r="B21" t="s">
        <v>94</v>
      </c>
      <c r="C21" t="s">
        <v>95</v>
      </c>
      <c r="D21" t="s">
        <v>96</v>
      </c>
      <c r="E21" t="s">
        <v>97</v>
      </c>
      <c r="F21" t="s">
        <v>98</v>
      </c>
      <c r="G21" t="s">
        <v>170</v>
      </c>
      <c r="H21" t="s">
        <v>100</v>
      </c>
      <c r="I21" t="s">
        <v>101</v>
      </c>
      <c r="J21" t="s">
        <v>102</v>
      </c>
      <c r="K21" t="s">
        <v>180</v>
      </c>
      <c r="L21" t="s">
        <v>104</v>
      </c>
      <c r="M21" t="s">
        <v>132</v>
      </c>
      <c r="N21" t="s">
        <v>133</v>
      </c>
      <c r="O21" t="s">
        <v>107</v>
      </c>
      <c r="P21" t="s">
        <v>181</v>
      </c>
      <c r="Q21" t="s">
        <v>168</v>
      </c>
      <c r="R21">
        <v>47000</v>
      </c>
      <c r="S21">
        <v>26240</v>
      </c>
      <c r="T21">
        <v>26237</v>
      </c>
      <c r="U21">
        <v>26237</v>
      </c>
      <c r="V21" t="s">
        <v>182</v>
      </c>
      <c r="W21" t="s">
        <v>111</v>
      </c>
      <c r="X21" t="s">
        <v>112</v>
      </c>
      <c r="Y21" t="s">
        <v>112</v>
      </c>
      <c r="Z21" t="s">
        <v>113</v>
      </c>
      <c r="AA21" t="s">
        <v>114</v>
      </c>
      <c r="AB21" t="s">
        <v>115</v>
      </c>
      <c r="AC21" t="s">
        <v>116</v>
      </c>
      <c r="AD21" t="s">
        <v>117</v>
      </c>
      <c r="AE21" t="s">
        <v>118</v>
      </c>
      <c r="AF21" t="s">
        <v>137</v>
      </c>
      <c r="AG21" t="s">
        <v>138</v>
      </c>
      <c r="AH21" t="s">
        <v>194</v>
      </c>
      <c r="AI21" t="s">
        <v>121</v>
      </c>
      <c r="AJ21">
        <v>199152</v>
      </c>
      <c r="AK21">
        <v>0</v>
      </c>
      <c r="AL21">
        <v>199152</v>
      </c>
      <c r="AM21">
        <v>199152</v>
      </c>
      <c r="AN21">
        <v>199152</v>
      </c>
      <c r="AO21">
        <v>16596</v>
      </c>
      <c r="AP21">
        <v>16596</v>
      </c>
      <c r="AQ21">
        <v>16596</v>
      </c>
      <c r="AR21">
        <v>16596</v>
      </c>
      <c r="AS21">
        <v>16596</v>
      </c>
      <c r="AT21">
        <v>16596</v>
      </c>
      <c r="AU21">
        <v>16239.09</v>
      </c>
      <c r="AV21">
        <v>16596</v>
      </c>
      <c r="AW21">
        <v>16596</v>
      </c>
      <c r="AX21">
        <v>0</v>
      </c>
      <c r="AY21">
        <v>0</v>
      </c>
      <c r="AZ21">
        <v>0</v>
      </c>
      <c r="BA21">
        <v>16596</v>
      </c>
      <c r="BB21">
        <v>16596</v>
      </c>
      <c r="BC21">
        <v>16596</v>
      </c>
      <c r="BD21">
        <v>16596</v>
      </c>
      <c r="BE21">
        <v>16596</v>
      </c>
      <c r="BF21">
        <v>16596</v>
      </c>
      <c r="BG21">
        <v>16239.09</v>
      </c>
      <c r="BH21">
        <v>16596</v>
      </c>
      <c r="BI21">
        <v>16596</v>
      </c>
      <c r="BJ21">
        <v>16596</v>
      </c>
      <c r="BK21">
        <v>16596</v>
      </c>
      <c r="BL21">
        <v>16596</v>
      </c>
      <c r="BM21">
        <v>16596</v>
      </c>
      <c r="BN21">
        <v>16596</v>
      </c>
      <c r="BO21">
        <v>16596</v>
      </c>
      <c r="BP21">
        <v>16596</v>
      </c>
      <c r="BQ21">
        <v>16596</v>
      </c>
      <c r="BR21">
        <v>16596</v>
      </c>
      <c r="BS21">
        <v>16239.09</v>
      </c>
      <c r="BT21">
        <v>16596</v>
      </c>
      <c r="BU21">
        <v>16596</v>
      </c>
      <c r="BV21">
        <v>0</v>
      </c>
      <c r="BW21">
        <v>0</v>
      </c>
      <c r="BX21">
        <v>0</v>
      </c>
      <c r="BY21">
        <v>16596</v>
      </c>
      <c r="BZ21">
        <v>16596</v>
      </c>
      <c r="CA21">
        <v>16596</v>
      </c>
      <c r="CB21">
        <v>16596</v>
      </c>
      <c r="CC21">
        <v>16596</v>
      </c>
      <c r="CD21">
        <v>16596</v>
      </c>
      <c r="CE21">
        <v>16239.09</v>
      </c>
      <c r="CF21">
        <v>16596</v>
      </c>
      <c r="CG21">
        <v>16516.7</v>
      </c>
      <c r="CH21">
        <v>0</v>
      </c>
      <c r="CI21">
        <v>0</v>
      </c>
      <c r="CJ21">
        <v>0</v>
      </c>
      <c r="CK21" s="13" t="str">
        <f t="shared" si="0"/>
        <v>1 - 00. RECURSOS ORDINARIOS</v>
      </c>
      <c r="CL21" s="13" t="str">
        <f t="shared" si="1"/>
        <v>2.1. PERSONAL Y OBLIGACIONES SOCIALES</v>
      </c>
      <c r="CM21" s="13" t="str">
        <f t="shared" si="2"/>
        <v>2.1. 1. RETRIBUCIONES Y COMPLEMENTOS EN EFECTIVO</v>
      </c>
      <c r="CN21" s="13" t="str">
        <f t="shared" si="3"/>
        <v>2.1. 1. 3. 1. 2. PERSONAL CONTRATADO</v>
      </c>
      <c r="CO21" s="13">
        <f t="shared" si="4"/>
        <v>198795.09</v>
      </c>
      <c r="CP21" s="13">
        <f t="shared" si="5"/>
        <v>356.91000000000349</v>
      </c>
      <c r="CQ21" s="13"/>
      <c r="CR21" s="13"/>
      <c r="CS21" s="13">
        <f t="shared" si="6"/>
        <v>356.91000000000349</v>
      </c>
      <c r="CT21" s="13">
        <v>0</v>
      </c>
    </row>
    <row r="22" spans="1:98" hidden="1" x14ac:dyDescent="0.2">
      <c r="A22" t="s">
        <v>93</v>
      </c>
      <c r="B22" t="s">
        <v>94</v>
      </c>
      <c r="C22" t="s">
        <v>95</v>
      </c>
      <c r="D22" t="s">
        <v>96</v>
      </c>
      <c r="E22" t="s">
        <v>97</v>
      </c>
      <c r="F22" t="s">
        <v>98</v>
      </c>
      <c r="G22" t="s">
        <v>170</v>
      </c>
      <c r="H22" t="s">
        <v>100</v>
      </c>
      <c r="I22" t="s">
        <v>101</v>
      </c>
      <c r="J22" t="s">
        <v>102</v>
      </c>
      <c r="K22" t="s">
        <v>183</v>
      </c>
      <c r="L22" t="s">
        <v>104</v>
      </c>
      <c r="M22" t="s">
        <v>132</v>
      </c>
      <c r="N22" t="s">
        <v>133</v>
      </c>
      <c r="O22" t="s">
        <v>107</v>
      </c>
      <c r="P22" t="s">
        <v>184</v>
      </c>
      <c r="Q22" t="s">
        <v>185</v>
      </c>
      <c r="R22">
        <v>3636</v>
      </c>
      <c r="S22">
        <v>1441</v>
      </c>
      <c r="T22">
        <v>1441</v>
      </c>
      <c r="U22">
        <v>1441</v>
      </c>
      <c r="V22" t="s">
        <v>186</v>
      </c>
      <c r="W22" t="s">
        <v>111</v>
      </c>
      <c r="X22" t="s">
        <v>112</v>
      </c>
      <c r="Y22" t="s">
        <v>112</v>
      </c>
      <c r="Z22" t="s">
        <v>113</v>
      </c>
      <c r="AA22" t="s">
        <v>114</v>
      </c>
      <c r="AB22" t="s">
        <v>115</v>
      </c>
      <c r="AC22" t="s">
        <v>116</v>
      </c>
      <c r="AD22" t="s">
        <v>117</v>
      </c>
      <c r="AE22" t="s">
        <v>118</v>
      </c>
      <c r="AF22" t="s">
        <v>137</v>
      </c>
      <c r="AG22" t="s">
        <v>138</v>
      </c>
      <c r="AH22" t="s">
        <v>194</v>
      </c>
      <c r="AI22" t="s">
        <v>121</v>
      </c>
      <c r="AJ22">
        <v>66384</v>
      </c>
      <c r="AK22">
        <v>0</v>
      </c>
      <c r="AL22">
        <v>66384</v>
      </c>
      <c r="AM22">
        <v>41848</v>
      </c>
      <c r="AN22">
        <v>41848</v>
      </c>
      <c r="AO22">
        <v>5532</v>
      </c>
      <c r="AP22">
        <v>5532</v>
      </c>
      <c r="AQ22">
        <v>5532</v>
      </c>
      <c r="AR22">
        <v>5532</v>
      </c>
      <c r="AS22">
        <v>5532</v>
      </c>
      <c r="AT22">
        <v>5532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5532</v>
      </c>
      <c r="BB22">
        <v>5532</v>
      </c>
      <c r="BC22">
        <v>5532</v>
      </c>
      <c r="BD22">
        <v>5532</v>
      </c>
      <c r="BE22">
        <v>5532</v>
      </c>
      <c r="BF22">
        <v>5532</v>
      </c>
      <c r="BG22">
        <v>0</v>
      </c>
      <c r="BH22">
        <v>0</v>
      </c>
      <c r="BI22">
        <v>0</v>
      </c>
      <c r="BJ22">
        <v>0</v>
      </c>
      <c r="BK22">
        <v>24536</v>
      </c>
      <c r="BL22">
        <v>0</v>
      </c>
      <c r="BM22">
        <v>5532</v>
      </c>
      <c r="BN22">
        <v>5532</v>
      </c>
      <c r="BO22">
        <v>5532</v>
      </c>
      <c r="BP22">
        <v>5532</v>
      </c>
      <c r="BQ22">
        <v>5532</v>
      </c>
      <c r="BR22">
        <v>5532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5532</v>
      </c>
      <c r="BZ22">
        <v>5532</v>
      </c>
      <c r="CA22">
        <v>5532</v>
      </c>
      <c r="CB22">
        <v>5532</v>
      </c>
      <c r="CC22">
        <v>5532</v>
      </c>
      <c r="CD22">
        <v>5532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 s="13" t="str">
        <f t="shared" si="0"/>
        <v>1 - 00. RECURSOS ORDINARIOS</v>
      </c>
      <c r="CL22" s="13" t="str">
        <f t="shared" si="1"/>
        <v>2.1. PERSONAL Y OBLIGACIONES SOCIALES</v>
      </c>
      <c r="CM22" s="13" t="str">
        <f t="shared" si="2"/>
        <v>2.1. 1. RETRIBUCIONES Y COMPLEMENTOS EN EFECTIVO</v>
      </c>
      <c r="CN22" s="13" t="str">
        <f t="shared" si="3"/>
        <v>2.1. 1. 3. 1. 2. PERSONAL CONTRATADO</v>
      </c>
      <c r="CO22" s="13">
        <f t="shared" si="4"/>
        <v>57728</v>
      </c>
      <c r="CP22" s="13">
        <f t="shared" si="5"/>
        <v>8656</v>
      </c>
      <c r="CQ22" s="13"/>
      <c r="CR22" s="13"/>
      <c r="CS22" s="13">
        <f t="shared" si="6"/>
        <v>8656</v>
      </c>
      <c r="CT22" s="13">
        <v>0</v>
      </c>
    </row>
    <row r="23" spans="1:98" hidden="1" x14ac:dyDescent="0.2">
      <c r="A23" t="s">
        <v>93</v>
      </c>
      <c r="B23" t="s">
        <v>94</v>
      </c>
      <c r="C23" t="s">
        <v>95</v>
      </c>
      <c r="D23" t="s">
        <v>96</v>
      </c>
      <c r="E23" t="s">
        <v>97</v>
      </c>
      <c r="F23" t="s">
        <v>98</v>
      </c>
      <c r="G23" t="s">
        <v>170</v>
      </c>
      <c r="H23" t="s">
        <v>100</v>
      </c>
      <c r="I23" t="s">
        <v>101</v>
      </c>
      <c r="J23" t="s">
        <v>102</v>
      </c>
      <c r="K23" t="s">
        <v>367</v>
      </c>
      <c r="L23" t="s">
        <v>104</v>
      </c>
      <c r="M23" t="s">
        <v>159</v>
      </c>
      <c r="N23" t="s">
        <v>160</v>
      </c>
      <c r="O23" t="s">
        <v>107</v>
      </c>
      <c r="P23" t="s">
        <v>368</v>
      </c>
      <c r="Q23" t="s">
        <v>185</v>
      </c>
      <c r="R23">
        <v>36</v>
      </c>
      <c r="S23">
        <v>18</v>
      </c>
      <c r="T23">
        <v>18</v>
      </c>
      <c r="U23">
        <v>18</v>
      </c>
      <c r="V23" t="s">
        <v>369</v>
      </c>
      <c r="W23" t="s">
        <v>111</v>
      </c>
      <c r="X23" t="s">
        <v>112</v>
      </c>
      <c r="Y23" t="s">
        <v>112</v>
      </c>
      <c r="Z23" t="s">
        <v>113</v>
      </c>
      <c r="AA23" t="s">
        <v>114</v>
      </c>
      <c r="AB23" t="s">
        <v>115</v>
      </c>
      <c r="AC23" t="s">
        <v>116</v>
      </c>
      <c r="AD23" t="s">
        <v>117</v>
      </c>
      <c r="AE23" t="s">
        <v>118</v>
      </c>
      <c r="AF23" t="s">
        <v>137</v>
      </c>
      <c r="AG23" t="s">
        <v>138</v>
      </c>
      <c r="AH23" t="s">
        <v>415</v>
      </c>
      <c r="AI23" t="s">
        <v>121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 s="13" t="str">
        <f t="shared" si="0"/>
        <v>1 - 00. RECURSOS ORDINARIOS</v>
      </c>
      <c r="CL23" s="13" t="str">
        <f t="shared" si="1"/>
        <v>2.1. PERSONAL Y OBLIGACIONES SOCIALES</v>
      </c>
      <c r="CM23" s="13" t="str">
        <f t="shared" si="2"/>
        <v>2.1. 1. RETRIBUCIONES Y COMPLEMENTOS EN EFECTIVO</v>
      </c>
      <c r="CN23" s="13" t="str">
        <f t="shared" si="3"/>
        <v>2.1. 1. 3. 1. 6. PERSONAL POR ENTREGA ECONÓMICA POR PRESTACIONES ADICIONALES EN SALUD</v>
      </c>
      <c r="CO23" s="13">
        <f t="shared" si="4"/>
        <v>0</v>
      </c>
      <c r="CP23" s="13">
        <f t="shared" si="5"/>
        <v>0</v>
      </c>
      <c r="CQ23" s="13"/>
      <c r="CR23" s="13"/>
      <c r="CS23" s="13">
        <f t="shared" si="6"/>
        <v>0</v>
      </c>
      <c r="CT23" s="13">
        <v>0</v>
      </c>
    </row>
    <row r="24" spans="1:98" hidden="1" x14ac:dyDescent="0.2">
      <c r="A24" t="s">
        <v>93</v>
      </c>
      <c r="B24" t="s">
        <v>94</v>
      </c>
      <c r="C24" t="s">
        <v>95</v>
      </c>
      <c r="D24" t="s">
        <v>96</v>
      </c>
      <c r="E24" t="s">
        <v>97</v>
      </c>
      <c r="F24" t="s">
        <v>98</v>
      </c>
      <c r="G24" t="s">
        <v>129</v>
      </c>
      <c r="H24" t="s">
        <v>100</v>
      </c>
      <c r="I24" t="s">
        <v>140</v>
      </c>
      <c r="J24" t="s">
        <v>102</v>
      </c>
      <c r="K24" t="s">
        <v>141</v>
      </c>
      <c r="L24" t="s">
        <v>104</v>
      </c>
      <c r="M24" t="s">
        <v>132</v>
      </c>
      <c r="N24" t="s">
        <v>133</v>
      </c>
      <c r="O24" t="s">
        <v>107</v>
      </c>
      <c r="P24" t="s">
        <v>142</v>
      </c>
      <c r="Q24" t="s">
        <v>143</v>
      </c>
      <c r="R24">
        <v>1000</v>
      </c>
      <c r="S24">
        <v>560</v>
      </c>
      <c r="T24">
        <v>566</v>
      </c>
      <c r="U24">
        <v>566</v>
      </c>
      <c r="V24" t="s">
        <v>144</v>
      </c>
      <c r="W24" t="s">
        <v>111</v>
      </c>
      <c r="X24" t="s">
        <v>112</v>
      </c>
      <c r="Y24" t="s">
        <v>112</v>
      </c>
      <c r="Z24" t="s">
        <v>113</v>
      </c>
      <c r="AA24" t="s">
        <v>114</v>
      </c>
      <c r="AB24" t="s">
        <v>115</v>
      </c>
      <c r="AC24" t="s">
        <v>116</v>
      </c>
      <c r="AD24" t="s">
        <v>117</v>
      </c>
      <c r="AE24" t="s">
        <v>118</v>
      </c>
      <c r="AF24" t="s">
        <v>137</v>
      </c>
      <c r="AG24" t="s">
        <v>195</v>
      </c>
      <c r="AH24" t="s">
        <v>139</v>
      </c>
      <c r="AI24" t="s">
        <v>121</v>
      </c>
      <c r="AJ24">
        <v>49632</v>
      </c>
      <c r="AK24">
        <v>0</v>
      </c>
      <c r="AL24">
        <v>49632</v>
      </c>
      <c r="AM24">
        <v>49632</v>
      </c>
      <c r="AN24">
        <v>49632</v>
      </c>
      <c r="AO24">
        <v>4136</v>
      </c>
      <c r="AP24">
        <v>4136</v>
      </c>
      <c r="AQ24">
        <v>4136</v>
      </c>
      <c r="AR24">
        <v>4136</v>
      </c>
      <c r="AS24">
        <v>4136</v>
      </c>
      <c r="AT24">
        <v>4136</v>
      </c>
      <c r="AU24">
        <v>4136</v>
      </c>
      <c r="AV24">
        <v>4136</v>
      </c>
      <c r="AW24">
        <v>4136</v>
      </c>
      <c r="AX24">
        <v>0</v>
      </c>
      <c r="AY24">
        <v>0</v>
      </c>
      <c r="AZ24">
        <v>0</v>
      </c>
      <c r="BA24">
        <v>4136</v>
      </c>
      <c r="BB24">
        <v>4136</v>
      </c>
      <c r="BC24">
        <v>4136</v>
      </c>
      <c r="BD24">
        <v>4136</v>
      </c>
      <c r="BE24">
        <v>4136</v>
      </c>
      <c r="BF24">
        <v>4136</v>
      </c>
      <c r="BG24">
        <v>4136</v>
      </c>
      <c r="BH24">
        <v>4136</v>
      </c>
      <c r="BI24">
        <v>4136</v>
      </c>
      <c r="BJ24">
        <v>4136</v>
      </c>
      <c r="BK24">
        <v>4136</v>
      </c>
      <c r="BL24">
        <v>4136</v>
      </c>
      <c r="BM24">
        <v>4136</v>
      </c>
      <c r="BN24">
        <v>4136</v>
      </c>
      <c r="BO24">
        <v>4136</v>
      </c>
      <c r="BP24">
        <v>4136</v>
      </c>
      <c r="BQ24">
        <v>4136</v>
      </c>
      <c r="BR24">
        <v>4136</v>
      </c>
      <c r="BS24">
        <v>4136</v>
      </c>
      <c r="BT24">
        <v>4136</v>
      </c>
      <c r="BU24">
        <v>4136</v>
      </c>
      <c r="BV24">
        <v>0</v>
      </c>
      <c r="BW24">
        <v>0</v>
      </c>
      <c r="BX24">
        <v>0</v>
      </c>
      <c r="BY24">
        <v>4136</v>
      </c>
      <c r="BZ24">
        <v>4136</v>
      </c>
      <c r="CA24">
        <v>4136</v>
      </c>
      <c r="CB24">
        <v>4136</v>
      </c>
      <c r="CC24">
        <v>4136</v>
      </c>
      <c r="CD24">
        <v>4136</v>
      </c>
      <c r="CE24">
        <v>4136</v>
      </c>
      <c r="CF24">
        <v>4136</v>
      </c>
      <c r="CG24">
        <v>3736.65</v>
      </c>
      <c r="CH24">
        <v>0</v>
      </c>
      <c r="CI24">
        <v>0</v>
      </c>
      <c r="CJ24">
        <v>0</v>
      </c>
      <c r="CK24" s="13" t="str">
        <f t="shared" si="0"/>
        <v>1 - 00. RECURSOS ORDINARIOS</v>
      </c>
      <c r="CL24" s="13" t="str">
        <f t="shared" si="1"/>
        <v>2.1. PERSONAL Y OBLIGACIONES SOCIALES</v>
      </c>
      <c r="CM24" s="13" t="str">
        <f t="shared" si="2"/>
        <v>2.1. 1. RETRIBUCIONES Y COMPLEMENTOS EN EFECTIVO</v>
      </c>
      <c r="CN24" s="13" t="str">
        <f t="shared" si="3"/>
        <v>2.1. 1. 3. 2. 1. PERSONAL NOMBRADO</v>
      </c>
      <c r="CO24" s="13">
        <f t="shared" si="4"/>
        <v>49632</v>
      </c>
      <c r="CP24" s="13">
        <f t="shared" si="5"/>
        <v>0</v>
      </c>
      <c r="CQ24" s="13"/>
      <c r="CR24" s="13"/>
      <c r="CS24" s="13">
        <f t="shared" si="6"/>
        <v>0</v>
      </c>
      <c r="CT24" s="13">
        <v>0</v>
      </c>
    </row>
    <row r="25" spans="1:98" hidden="1" x14ac:dyDescent="0.2">
      <c r="A25" t="s">
        <v>93</v>
      </c>
      <c r="B25" t="s">
        <v>94</v>
      </c>
      <c r="C25" t="s">
        <v>95</v>
      </c>
      <c r="D25" t="s">
        <v>96</v>
      </c>
      <c r="E25" t="s">
        <v>97</v>
      </c>
      <c r="F25" t="s">
        <v>98</v>
      </c>
      <c r="G25" t="s">
        <v>170</v>
      </c>
      <c r="H25" t="s">
        <v>100</v>
      </c>
      <c r="I25" t="s">
        <v>101</v>
      </c>
      <c r="J25" t="s">
        <v>102</v>
      </c>
      <c r="K25" t="s">
        <v>171</v>
      </c>
      <c r="L25" t="s">
        <v>104</v>
      </c>
      <c r="M25" t="s">
        <v>132</v>
      </c>
      <c r="N25" t="s">
        <v>133</v>
      </c>
      <c r="O25" t="s">
        <v>107</v>
      </c>
      <c r="P25" t="s">
        <v>172</v>
      </c>
      <c r="Q25" t="s">
        <v>173</v>
      </c>
      <c r="R25">
        <v>200</v>
      </c>
      <c r="S25">
        <v>30</v>
      </c>
      <c r="T25">
        <v>25</v>
      </c>
      <c r="U25">
        <v>25</v>
      </c>
      <c r="V25" t="s">
        <v>174</v>
      </c>
      <c r="W25" t="s">
        <v>111</v>
      </c>
      <c r="X25" t="s">
        <v>112</v>
      </c>
      <c r="Y25" t="s">
        <v>112</v>
      </c>
      <c r="Z25" t="s">
        <v>113</v>
      </c>
      <c r="AA25" t="s">
        <v>114</v>
      </c>
      <c r="AB25" t="s">
        <v>115</v>
      </c>
      <c r="AC25" t="s">
        <v>116</v>
      </c>
      <c r="AD25" t="s">
        <v>117</v>
      </c>
      <c r="AE25" t="s">
        <v>118</v>
      </c>
      <c r="AF25" t="s">
        <v>137</v>
      </c>
      <c r="AG25" t="s">
        <v>195</v>
      </c>
      <c r="AH25" t="s">
        <v>139</v>
      </c>
      <c r="AI25" t="s">
        <v>121</v>
      </c>
      <c r="AJ25">
        <v>24816</v>
      </c>
      <c r="AK25">
        <v>0</v>
      </c>
      <c r="AL25">
        <v>24816</v>
      </c>
      <c r="AM25">
        <v>24816</v>
      </c>
      <c r="AN25">
        <v>24816</v>
      </c>
      <c r="AO25">
        <v>2068</v>
      </c>
      <c r="AP25">
        <v>2068</v>
      </c>
      <c r="AQ25">
        <v>2068</v>
      </c>
      <c r="AR25">
        <v>2068</v>
      </c>
      <c r="AS25">
        <v>2068</v>
      </c>
      <c r="AT25">
        <v>2068</v>
      </c>
      <c r="AU25">
        <v>2068</v>
      </c>
      <c r="AV25">
        <v>2068</v>
      </c>
      <c r="AW25">
        <v>2068</v>
      </c>
      <c r="AX25">
        <v>0</v>
      </c>
      <c r="AY25">
        <v>0</v>
      </c>
      <c r="AZ25">
        <v>0</v>
      </c>
      <c r="BA25">
        <v>2068</v>
      </c>
      <c r="BB25">
        <v>2068</v>
      </c>
      <c r="BC25">
        <v>2068</v>
      </c>
      <c r="BD25">
        <v>2068</v>
      </c>
      <c r="BE25">
        <v>2068</v>
      </c>
      <c r="BF25">
        <v>2068</v>
      </c>
      <c r="BG25">
        <v>2068</v>
      </c>
      <c r="BH25">
        <v>2068</v>
      </c>
      <c r="BI25">
        <v>2068</v>
      </c>
      <c r="BJ25">
        <v>2068</v>
      </c>
      <c r="BK25">
        <v>2068</v>
      </c>
      <c r="BL25">
        <v>2068</v>
      </c>
      <c r="BM25">
        <v>2068</v>
      </c>
      <c r="BN25">
        <v>2068</v>
      </c>
      <c r="BO25">
        <v>2068</v>
      </c>
      <c r="BP25">
        <v>2068</v>
      </c>
      <c r="BQ25">
        <v>2068</v>
      </c>
      <c r="BR25">
        <v>2068</v>
      </c>
      <c r="BS25">
        <v>2068</v>
      </c>
      <c r="BT25">
        <v>2068</v>
      </c>
      <c r="BU25">
        <v>2068</v>
      </c>
      <c r="BV25">
        <v>0</v>
      </c>
      <c r="BW25">
        <v>0</v>
      </c>
      <c r="BX25">
        <v>0</v>
      </c>
      <c r="BY25">
        <v>2068</v>
      </c>
      <c r="BZ25">
        <v>2068</v>
      </c>
      <c r="CA25">
        <v>2068</v>
      </c>
      <c r="CB25">
        <v>2068</v>
      </c>
      <c r="CC25">
        <v>2068</v>
      </c>
      <c r="CD25">
        <v>2068</v>
      </c>
      <c r="CE25">
        <v>2068</v>
      </c>
      <c r="CF25">
        <v>2068</v>
      </c>
      <c r="CG25">
        <v>2061.0700000000002</v>
      </c>
      <c r="CH25">
        <v>0</v>
      </c>
      <c r="CI25">
        <v>0</v>
      </c>
      <c r="CJ25">
        <v>0</v>
      </c>
      <c r="CK25" s="13" t="str">
        <f t="shared" si="0"/>
        <v>1 - 00. RECURSOS ORDINARIOS</v>
      </c>
      <c r="CL25" s="13" t="str">
        <f t="shared" si="1"/>
        <v>2.1. PERSONAL Y OBLIGACIONES SOCIALES</v>
      </c>
      <c r="CM25" s="13" t="str">
        <f t="shared" si="2"/>
        <v>2.1. 1. RETRIBUCIONES Y COMPLEMENTOS EN EFECTIVO</v>
      </c>
      <c r="CN25" s="13" t="str">
        <f t="shared" si="3"/>
        <v>2.1. 1. 3. 2. 1. PERSONAL NOMBRADO</v>
      </c>
      <c r="CO25" s="13">
        <f t="shared" si="4"/>
        <v>24816</v>
      </c>
      <c r="CP25" s="13">
        <f t="shared" si="5"/>
        <v>0</v>
      </c>
      <c r="CQ25" s="13"/>
      <c r="CR25" s="13"/>
      <c r="CS25" s="13">
        <f t="shared" si="6"/>
        <v>0</v>
      </c>
      <c r="CT25" s="13">
        <v>0</v>
      </c>
    </row>
    <row r="26" spans="1:98" hidden="1" x14ac:dyDescent="0.2">
      <c r="A26" t="s">
        <v>93</v>
      </c>
      <c r="B26" t="s">
        <v>94</v>
      </c>
      <c r="C26" t="s">
        <v>95</v>
      </c>
      <c r="D26" t="s">
        <v>96</v>
      </c>
      <c r="E26" t="s">
        <v>97</v>
      </c>
      <c r="F26" t="s">
        <v>98</v>
      </c>
      <c r="G26" t="s">
        <v>170</v>
      </c>
      <c r="H26" t="s">
        <v>100</v>
      </c>
      <c r="I26" t="s">
        <v>101</v>
      </c>
      <c r="J26" t="s">
        <v>102</v>
      </c>
      <c r="K26" t="s">
        <v>175</v>
      </c>
      <c r="L26" t="s">
        <v>104</v>
      </c>
      <c r="M26" t="s">
        <v>132</v>
      </c>
      <c r="N26" t="s">
        <v>176</v>
      </c>
      <c r="O26" t="s">
        <v>107</v>
      </c>
      <c r="P26" t="s">
        <v>177</v>
      </c>
      <c r="Q26" t="s">
        <v>178</v>
      </c>
      <c r="R26">
        <v>30095</v>
      </c>
      <c r="S26">
        <v>15125</v>
      </c>
      <c r="T26">
        <v>15125</v>
      </c>
      <c r="U26">
        <v>15125</v>
      </c>
      <c r="V26" t="s">
        <v>179</v>
      </c>
      <c r="W26" t="s">
        <v>111</v>
      </c>
      <c r="X26" t="s">
        <v>112</v>
      </c>
      <c r="Y26" t="s">
        <v>112</v>
      </c>
      <c r="Z26" t="s">
        <v>113</v>
      </c>
      <c r="AA26" t="s">
        <v>114</v>
      </c>
      <c r="AB26" t="s">
        <v>115</v>
      </c>
      <c r="AC26" t="s">
        <v>116</v>
      </c>
      <c r="AD26" t="s">
        <v>117</v>
      </c>
      <c r="AE26" t="s">
        <v>118</v>
      </c>
      <c r="AF26" t="s">
        <v>137</v>
      </c>
      <c r="AG26" t="s">
        <v>195</v>
      </c>
      <c r="AH26" t="s">
        <v>139</v>
      </c>
      <c r="AI26" t="s">
        <v>121</v>
      </c>
      <c r="AJ26">
        <v>74124</v>
      </c>
      <c r="AK26">
        <v>0</v>
      </c>
      <c r="AL26">
        <v>74124</v>
      </c>
      <c r="AM26">
        <v>74124</v>
      </c>
      <c r="AN26">
        <v>74124</v>
      </c>
      <c r="AO26">
        <v>6177</v>
      </c>
      <c r="AP26">
        <v>6104.11</v>
      </c>
      <c r="AQ26">
        <v>6177</v>
      </c>
      <c r="AR26">
        <v>6177</v>
      </c>
      <c r="AS26">
        <v>6177</v>
      </c>
      <c r="AT26">
        <v>6177</v>
      </c>
      <c r="AU26">
        <v>6177</v>
      </c>
      <c r="AV26">
        <v>6177</v>
      </c>
      <c r="AW26">
        <v>6177</v>
      </c>
      <c r="AX26">
        <v>0</v>
      </c>
      <c r="AY26">
        <v>0</v>
      </c>
      <c r="AZ26">
        <v>0</v>
      </c>
      <c r="BA26">
        <v>6177</v>
      </c>
      <c r="BB26">
        <v>6104.11</v>
      </c>
      <c r="BC26">
        <v>6177</v>
      </c>
      <c r="BD26">
        <v>6177</v>
      </c>
      <c r="BE26">
        <v>6177</v>
      </c>
      <c r="BF26">
        <v>6177</v>
      </c>
      <c r="BG26">
        <v>6177</v>
      </c>
      <c r="BH26">
        <v>6177</v>
      </c>
      <c r="BI26">
        <v>6177</v>
      </c>
      <c r="BJ26">
        <v>6177</v>
      </c>
      <c r="BK26">
        <v>6177</v>
      </c>
      <c r="BL26">
        <v>6177</v>
      </c>
      <c r="BM26">
        <v>6177</v>
      </c>
      <c r="BN26">
        <v>6104.11</v>
      </c>
      <c r="BO26">
        <v>6177</v>
      </c>
      <c r="BP26">
        <v>6177</v>
      </c>
      <c r="BQ26">
        <v>6177</v>
      </c>
      <c r="BR26">
        <v>6177</v>
      </c>
      <c r="BS26">
        <v>6177</v>
      </c>
      <c r="BT26">
        <v>6177</v>
      </c>
      <c r="BU26">
        <v>6177</v>
      </c>
      <c r="BV26">
        <v>0</v>
      </c>
      <c r="BW26">
        <v>0</v>
      </c>
      <c r="BX26">
        <v>0</v>
      </c>
      <c r="BY26">
        <v>6177</v>
      </c>
      <c r="BZ26">
        <v>6104.11</v>
      </c>
      <c r="CA26">
        <v>6177</v>
      </c>
      <c r="CB26">
        <v>6177</v>
      </c>
      <c r="CC26">
        <v>6177</v>
      </c>
      <c r="CD26">
        <v>6177</v>
      </c>
      <c r="CE26">
        <v>6177</v>
      </c>
      <c r="CF26">
        <v>6177</v>
      </c>
      <c r="CG26">
        <v>5442.05</v>
      </c>
      <c r="CH26">
        <v>0</v>
      </c>
      <c r="CI26">
        <v>0</v>
      </c>
      <c r="CJ26">
        <v>0</v>
      </c>
      <c r="CK26" s="13" t="str">
        <f t="shared" si="0"/>
        <v>1 - 00. RECURSOS ORDINARIOS</v>
      </c>
      <c r="CL26" s="13" t="str">
        <f t="shared" si="1"/>
        <v>2.1. PERSONAL Y OBLIGACIONES SOCIALES</v>
      </c>
      <c r="CM26" s="13" t="str">
        <f t="shared" si="2"/>
        <v>2.1. 1. RETRIBUCIONES Y COMPLEMENTOS EN EFECTIVO</v>
      </c>
      <c r="CN26" s="13" t="str">
        <f t="shared" si="3"/>
        <v>2.1. 1. 3. 2. 1. PERSONAL NOMBRADO</v>
      </c>
      <c r="CO26" s="13">
        <f t="shared" si="4"/>
        <v>74051.11</v>
      </c>
      <c r="CP26" s="13">
        <f t="shared" si="5"/>
        <v>72.889999999999418</v>
      </c>
      <c r="CQ26" s="13"/>
      <c r="CR26" s="13"/>
      <c r="CS26" s="13">
        <f t="shared" si="6"/>
        <v>72.889999999999418</v>
      </c>
      <c r="CT26" s="13">
        <v>0</v>
      </c>
    </row>
    <row r="27" spans="1:98" hidden="1" x14ac:dyDescent="0.2">
      <c r="A27" t="s">
        <v>93</v>
      </c>
      <c r="B27" t="s">
        <v>94</v>
      </c>
      <c r="C27" t="s">
        <v>95</v>
      </c>
      <c r="D27" t="s">
        <v>96</v>
      </c>
      <c r="E27" t="s">
        <v>97</v>
      </c>
      <c r="F27" t="s">
        <v>98</v>
      </c>
      <c r="G27" t="s">
        <v>170</v>
      </c>
      <c r="H27" t="s">
        <v>100</v>
      </c>
      <c r="I27" t="s">
        <v>101</v>
      </c>
      <c r="J27" t="s">
        <v>102</v>
      </c>
      <c r="K27" t="s">
        <v>191</v>
      </c>
      <c r="L27" t="s">
        <v>104</v>
      </c>
      <c r="M27" t="s">
        <v>132</v>
      </c>
      <c r="N27" t="s">
        <v>133</v>
      </c>
      <c r="O27" t="s">
        <v>107</v>
      </c>
      <c r="P27" t="s">
        <v>192</v>
      </c>
      <c r="Q27" t="s">
        <v>168</v>
      </c>
      <c r="R27">
        <v>7247</v>
      </c>
      <c r="S27">
        <v>3940</v>
      </c>
      <c r="T27">
        <v>3939</v>
      </c>
      <c r="U27">
        <v>3939</v>
      </c>
      <c r="V27" t="s">
        <v>193</v>
      </c>
      <c r="W27" t="s">
        <v>111</v>
      </c>
      <c r="X27" t="s">
        <v>112</v>
      </c>
      <c r="Y27" t="s">
        <v>112</v>
      </c>
      <c r="Z27" t="s">
        <v>113</v>
      </c>
      <c r="AA27" t="s">
        <v>114</v>
      </c>
      <c r="AB27" t="s">
        <v>115</v>
      </c>
      <c r="AC27" t="s">
        <v>116</v>
      </c>
      <c r="AD27" t="s">
        <v>117</v>
      </c>
      <c r="AE27" t="s">
        <v>118</v>
      </c>
      <c r="AF27" t="s">
        <v>137</v>
      </c>
      <c r="AG27" t="s">
        <v>195</v>
      </c>
      <c r="AH27" t="s">
        <v>139</v>
      </c>
      <c r="AI27" t="s">
        <v>121</v>
      </c>
      <c r="AJ27">
        <v>50340</v>
      </c>
      <c r="AK27">
        <v>0</v>
      </c>
      <c r="AL27">
        <v>50340</v>
      </c>
      <c r="AM27">
        <v>50340</v>
      </c>
      <c r="AN27">
        <v>50340</v>
      </c>
      <c r="AO27">
        <v>4195</v>
      </c>
      <c r="AP27">
        <v>4195</v>
      </c>
      <c r="AQ27">
        <v>4195</v>
      </c>
      <c r="AR27">
        <v>4195</v>
      </c>
      <c r="AS27">
        <v>4195</v>
      </c>
      <c r="AT27">
        <v>4195</v>
      </c>
      <c r="AU27">
        <v>4195</v>
      </c>
      <c r="AV27">
        <v>4195</v>
      </c>
      <c r="AW27">
        <v>4195</v>
      </c>
      <c r="AX27">
        <v>0</v>
      </c>
      <c r="AY27">
        <v>0</v>
      </c>
      <c r="AZ27">
        <v>0</v>
      </c>
      <c r="BA27">
        <v>4195</v>
      </c>
      <c r="BB27">
        <v>4195</v>
      </c>
      <c r="BC27">
        <v>4195</v>
      </c>
      <c r="BD27">
        <v>4195</v>
      </c>
      <c r="BE27">
        <v>4195</v>
      </c>
      <c r="BF27">
        <v>4195</v>
      </c>
      <c r="BG27">
        <v>4195</v>
      </c>
      <c r="BH27">
        <v>4195</v>
      </c>
      <c r="BI27">
        <v>4195</v>
      </c>
      <c r="BJ27">
        <v>4195</v>
      </c>
      <c r="BK27">
        <v>4195</v>
      </c>
      <c r="BL27">
        <v>4195</v>
      </c>
      <c r="BM27">
        <v>4195</v>
      </c>
      <c r="BN27">
        <v>4195</v>
      </c>
      <c r="BO27">
        <v>4195</v>
      </c>
      <c r="BP27">
        <v>4195</v>
      </c>
      <c r="BQ27">
        <v>4195</v>
      </c>
      <c r="BR27">
        <v>4195</v>
      </c>
      <c r="BS27">
        <v>4195</v>
      </c>
      <c r="BT27">
        <v>4195</v>
      </c>
      <c r="BU27">
        <v>4195</v>
      </c>
      <c r="BV27">
        <v>0</v>
      </c>
      <c r="BW27">
        <v>0</v>
      </c>
      <c r="BX27">
        <v>0</v>
      </c>
      <c r="BY27">
        <v>4195</v>
      </c>
      <c r="BZ27">
        <v>4195</v>
      </c>
      <c r="CA27">
        <v>4195</v>
      </c>
      <c r="CB27">
        <v>4195</v>
      </c>
      <c r="CC27">
        <v>4195</v>
      </c>
      <c r="CD27">
        <v>4195</v>
      </c>
      <c r="CE27">
        <v>4195</v>
      </c>
      <c r="CF27">
        <v>4195</v>
      </c>
      <c r="CG27">
        <v>4180.93</v>
      </c>
      <c r="CH27">
        <v>0</v>
      </c>
      <c r="CI27">
        <v>0</v>
      </c>
      <c r="CJ27">
        <v>0</v>
      </c>
      <c r="CK27" s="13" t="str">
        <f t="shared" si="0"/>
        <v>1 - 00. RECURSOS ORDINARIOS</v>
      </c>
      <c r="CL27" s="13" t="str">
        <f t="shared" si="1"/>
        <v>2.1. PERSONAL Y OBLIGACIONES SOCIALES</v>
      </c>
      <c r="CM27" s="13" t="str">
        <f t="shared" si="2"/>
        <v>2.1. 1. RETRIBUCIONES Y COMPLEMENTOS EN EFECTIVO</v>
      </c>
      <c r="CN27" s="13" t="str">
        <f t="shared" si="3"/>
        <v>2.1. 1. 3. 2. 1. PERSONAL NOMBRADO</v>
      </c>
      <c r="CO27" s="13">
        <f t="shared" si="4"/>
        <v>50340</v>
      </c>
      <c r="CP27" s="13">
        <f t="shared" si="5"/>
        <v>0</v>
      </c>
      <c r="CQ27" s="13"/>
      <c r="CR27" s="13"/>
      <c r="CS27" s="13">
        <f t="shared" si="6"/>
        <v>0</v>
      </c>
      <c r="CT27" s="13">
        <v>0</v>
      </c>
    </row>
    <row r="28" spans="1:98" hidden="1" x14ac:dyDescent="0.2">
      <c r="A28" t="s">
        <v>93</v>
      </c>
      <c r="B28" t="s">
        <v>94</v>
      </c>
      <c r="C28" t="s">
        <v>95</v>
      </c>
      <c r="D28" t="s">
        <v>96</v>
      </c>
      <c r="E28" t="s">
        <v>97</v>
      </c>
      <c r="F28" t="s">
        <v>98</v>
      </c>
      <c r="G28" t="s">
        <v>170</v>
      </c>
      <c r="H28" t="s">
        <v>100</v>
      </c>
      <c r="I28" t="s">
        <v>101</v>
      </c>
      <c r="J28" t="s">
        <v>102</v>
      </c>
      <c r="K28" t="s">
        <v>180</v>
      </c>
      <c r="L28" t="s">
        <v>104</v>
      </c>
      <c r="M28" t="s">
        <v>132</v>
      </c>
      <c r="N28" t="s">
        <v>133</v>
      </c>
      <c r="O28" t="s">
        <v>107</v>
      </c>
      <c r="P28" t="s">
        <v>181</v>
      </c>
      <c r="Q28" t="s">
        <v>168</v>
      </c>
      <c r="R28">
        <v>47000</v>
      </c>
      <c r="S28">
        <v>26240</v>
      </c>
      <c r="T28">
        <v>26237</v>
      </c>
      <c r="U28">
        <v>26237</v>
      </c>
      <c r="V28" t="s">
        <v>182</v>
      </c>
      <c r="W28" t="s">
        <v>111</v>
      </c>
      <c r="X28" t="s">
        <v>112</v>
      </c>
      <c r="Y28" t="s">
        <v>112</v>
      </c>
      <c r="Z28" t="s">
        <v>113</v>
      </c>
      <c r="AA28" t="s">
        <v>114</v>
      </c>
      <c r="AB28" t="s">
        <v>115</v>
      </c>
      <c r="AC28" t="s">
        <v>116</v>
      </c>
      <c r="AD28" t="s">
        <v>117</v>
      </c>
      <c r="AE28" t="s">
        <v>118</v>
      </c>
      <c r="AF28" t="s">
        <v>137</v>
      </c>
      <c r="AG28" t="s">
        <v>195</v>
      </c>
      <c r="AH28" t="s">
        <v>139</v>
      </c>
      <c r="AI28" t="s">
        <v>121</v>
      </c>
      <c r="AJ28">
        <v>298884</v>
      </c>
      <c r="AK28">
        <v>-5233</v>
      </c>
      <c r="AL28">
        <v>293651</v>
      </c>
      <c r="AM28">
        <v>282666</v>
      </c>
      <c r="AN28">
        <v>282666</v>
      </c>
      <c r="AO28">
        <v>24907</v>
      </c>
      <c r="AP28">
        <v>24907</v>
      </c>
      <c r="AQ28">
        <v>24840.29</v>
      </c>
      <c r="AR28">
        <v>22623.97</v>
      </c>
      <c r="AS28">
        <v>20583.2</v>
      </c>
      <c r="AT28">
        <v>21503.8</v>
      </c>
      <c r="AU28">
        <v>21286.99</v>
      </c>
      <c r="AV28">
        <v>22457.75</v>
      </c>
      <c r="AW28">
        <v>22848</v>
      </c>
      <c r="AX28">
        <v>0</v>
      </c>
      <c r="AY28">
        <v>0</v>
      </c>
      <c r="AZ28">
        <v>0</v>
      </c>
      <c r="BA28">
        <v>24907</v>
      </c>
      <c r="BB28">
        <v>24907</v>
      </c>
      <c r="BC28">
        <v>24840.29</v>
      </c>
      <c r="BD28">
        <v>22623.97</v>
      </c>
      <c r="BE28">
        <v>20583.2</v>
      </c>
      <c r="BF28">
        <v>21503.8</v>
      </c>
      <c r="BG28">
        <v>21286.99</v>
      </c>
      <c r="BH28">
        <v>22457.75</v>
      </c>
      <c r="BI28">
        <v>22848</v>
      </c>
      <c r="BJ28">
        <v>22848</v>
      </c>
      <c r="BK28">
        <f>22848+10985</f>
        <v>33833</v>
      </c>
      <c r="BL28">
        <v>24889</v>
      </c>
      <c r="BM28">
        <v>24907</v>
      </c>
      <c r="BN28">
        <v>24907</v>
      </c>
      <c r="BO28">
        <v>24840.29</v>
      </c>
      <c r="BP28">
        <v>22623.97</v>
      </c>
      <c r="BQ28">
        <v>20583.2</v>
      </c>
      <c r="BR28">
        <v>21503.8</v>
      </c>
      <c r="BS28">
        <v>21286.99</v>
      </c>
      <c r="BT28">
        <v>22457.75</v>
      </c>
      <c r="BU28">
        <v>22848</v>
      </c>
      <c r="BV28">
        <v>0</v>
      </c>
      <c r="BW28">
        <v>0</v>
      </c>
      <c r="BX28">
        <v>0</v>
      </c>
      <c r="BY28">
        <v>24907</v>
      </c>
      <c r="BZ28">
        <v>24907</v>
      </c>
      <c r="CA28">
        <v>24840.29</v>
      </c>
      <c r="CB28">
        <v>22623.97</v>
      </c>
      <c r="CC28">
        <v>20583.2</v>
      </c>
      <c r="CD28">
        <v>21503.8</v>
      </c>
      <c r="CE28">
        <v>21286.99</v>
      </c>
      <c r="CF28">
        <v>22457.75</v>
      </c>
      <c r="CG28">
        <v>20119.830000000002</v>
      </c>
      <c r="CH28">
        <v>0</v>
      </c>
      <c r="CI28">
        <v>0</v>
      </c>
      <c r="CJ28">
        <v>0</v>
      </c>
      <c r="CK28" s="13" t="str">
        <f t="shared" si="0"/>
        <v>1 - 00. RECURSOS ORDINARIOS</v>
      </c>
      <c r="CL28" s="13" t="str">
        <f t="shared" si="1"/>
        <v>2.1. PERSONAL Y OBLIGACIONES SOCIALES</v>
      </c>
      <c r="CM28" s="13" t="str">
        <f t="shared" si="2"/>
        <v>2.1. 1. RETRIBUCIONES Y COMPLEMENTOS EN EFECTIVO</v>
      </c>
      <c r="CN28" s="13" t="str">
        <f t="shared" si="3"/>
        <v>2.1. 1. 3. 2. 1. PERSONAL NOMBRADO</v>
      </c>
      <c r="CO28" s="13">
        <f t="shared" si="4"/>
        <v>287528</v>
      </c>
      <c r="CP28" s="13">
        <f t="shared" si="5"/>
        <v>6123</v>
      </c>
      <c r="CQ28" s="13"/>
      <c r="CR28" s="13"/>
      <c r="CS28" s="13">
        <f t="shared" si="6"/>
        <v>6123</v>
      </c>
      <c r="CT28" s="13">
        <v>0</v>
      </c>
    </row>
    <row r="29" spans="1:98" hidden="1" x14ac:dyDescent="0.2">
      <c r="A29" t="s">
        <v>93</v>
      </c>
      <c r="B29" t="s">
        <v>94</v>
      </c>
      <c r="C29" t="s">
        <v>95</v>
      </c>
      <c r="D29" t="s">
        <v>96</v>
      </c>
      <c r="E29" t="s">
        <v>97</v>
      </c>
      <c r="F29" t="s">
        <v>98</v>
      </c>
      <c r="G29" t="s">
        <v>170</v>
      </c>
      <c r="H29" t="s">
        <v>100</v>
      </c>
      <c r="I29" t="s">
        <v>101</v>
      </c>
      <c r="J29" t="s">
        <v>102</v>
      </c>
      <c r="K29" t="s">
        <v>183</v>
      </c>
      <c r="L29" t="s">
        <v>104</v>
      </c>
      <c r="M29" t="s">
        <v>132</v>
      </c>
      <c r="N29" t="s">
        <v>133</v>
      </c>
      <c r="O29" t="s">
        <v>107</v>
      </c>
      <c r="P29" t="s">
        <v>184</v>
      </c>
      <c r="Q29" t="s">
        <v>185</v>
      </c>
      <c r="R29">
        <v>3636</v>
      </c>
      <c r="S29">
        <v>1441</v>
      </c>
      <c r="T29">
        <v>1441</v>
      </c>
      <c r="U29">
        <v>1441</v>
      </c>
      <c r="V29" t="s">
        <v>186</v>
      </c>
      <c r="W29" t="s">
        <v>111</v>
      </c>
      <c r="X29" t="s">
        <v>112</v>
      </c>
      <c r="Y29" t="s">
        <v>112</v>
      </c>
      <c r="Z29" t="s">
        <v>113</v>
      </c>
      <c r="AA29" t="s">
        <v>114</v>
      </c>
      <c r="AB29" t="s">
        <v>115</v>
      </c>
      <c r="AC29" t="s">
        <v>116</v>
      </c>
      <c r="AD29" t="s">
        <v>117</v>
      </c>
      <c r="AE29" t="s">
        <v>118</v>
      </c>
      <c r="AF29" t="s">
        <v>137</v>
      </c>
      <c r="AG29" t="s">
        <v>195</v>
      </c>
      <c r="AH29" t="s">
        <v>139</v>
      </c>
      <c r="AI29" t="s">
        <v>121</v>
      </c>
      <c r="AJ29">
        <v>99756</v>
      </c>
      <c r="AK29">
        <v>0</v>
      </c>
      <c r="AL29">
        <v>99756</v>
      </c>
      <c r="AM29">
        <v>99756</v>
      </c>
      <c r="AN29">
        <v>99756</v>
      </c>
      <c r="AO29">
        <v>8313</v>
      </c>
      <c r="AP29">
        <v>8313</v>
      </c>
      <c r="AQ29">
        <v>8313</v>
      </c>
      <c r="AR29">
        <v>8313</v>
      </c>
      <c r="AS29">
        <v>8313</v>
      </c>
      <c r="AT29">
        <v>8313</v>
      </c>
      <c r="AU29">
        <v>8313</v>
      </c>
      <c r="AV29">
        <v>8313</v>
      </c>
      <c r="AW29">
        <v>8313</v>
      </c>
      <c r="AX29">
        <v>0</v>
      </c>
      <c r="AY29">
        <v>0</v>
      </c>
      <c r="AZ29">
        <v>0</v>
      </c>
      <c r="BA29">
        <v>8313</v>
      </c>
      <c r="BB29">
        <v>8313</v>
      </c>
      <c r="BC29">
        <v>8313</v>
      </c>
      <c r="BD29">
        <v>8313</v>
      </c>
      <c r="BE29">
        <v>8313</v>
      </c>
      <c r="BF29">
        <v>8313</v>
      </c>
      <c r="BG29">
        <v>8313</v>
      </c>
      <c r="BH29">
        <v>8313</v>
      </c>
      <c r="BI29">
        <v>8313</v>
      </c>
      <c r="BJ29">
        <v>8313</v>
      </c>
      <c r="BK29">
        <v>8313</v>
      </c>
      <c r="BL29">
        <v>8313</v>
      </c>
      <c r="BM29">
        <v>8313</v>
      </c>
      <c r="BN29">
        <v>8313</v>
      </c>
      <c r="BO29">
        <v>8313</v>
      </c>
      <c r="BP29">
        <v>8313</v>
      </c>
      <c r="BQ29">
        <v>8313</v>
      </c>
      <c r="BR29">
        <v>8313</v>
      </c>
      <c r="BS29">
        <v>8313</v>
      </c>
      <c r="BT29">
        <v>8313</v>
      </c>
      <c r="BU29">
        <v>8313</v>
      </c>
      <c r="BV29">
        <v>0</v>
      </c>
      <c r="BW29">
        <v>0</v>
      </c>
      <c r="BX29">
        <v>0</v>
      </c>
      <c r="BY29">
        <v>8313</v>
      </c>
      <c r="BZ29">
        <v>8313</v>
      </c>
      <c r="CA29">
        <v>8313</v>
      </c>
      <c r="CB29">
        <v>8313</v>
      </c>
      <c r="CC29">
        <v>8313</v>
      </c>
      <c r="CD29">
        <v>8313</v>
      </c>
      <c r="CE29">
        <v>8313</v>
      </c>
      <c r="CF29">
        <v>8313</v>
      </c>
      <c r="CG29">
        <v>6598.31</v>
      </c>
      <c r="CH29">
        <v>0</v>
      </c>
      <c r="CI29">
        <v>0</v>
      </c>
      <c r="CJ29">
        <v>0</v>
      </c>
      <c r="CK29" s="13" t="str">
        <f t="shared" si="0"/>
        <v>1 - 00. RECURSOS ORDINARIOS</v>
      </c>
      <c r="CL29" s="13" t="str">
        <f t="shared" si="1"/>
        <v>2.1. PERSONAL Y OBLIGACIONES SOCIALES</v>
      </c>
      <c r="CM29" s="13" t="str">
        <f t="shared" si="2"/>
        <v>2.1. 1. RETRIBUCIONES Y COMPLEMENTOS EN EFECTIVO</v>
      </c>
      <c r="CN29" s="13" t="str">
        <f t="shared" si="3"/>
        <v>2.1. 1. 3. 2. 1. PERSONAL NOMBRADO</v>
      </c>
      <c r="CO29" s="13">
        <f t="shared" si="4"/>
        <v>99756</v>
      </c>
      <c r="CP29" s="13">
        <f t="shared" si="5"/>
        <v>0</v>
      </c>
      <c r="CQ29" s="13"/>
      <c r="CR29" s="13"/>
      <c r="CS29" s="13">
        <f t="shared" si="6"/>
        <v>0</v>
      </c>
      <c r="CT29" s="13">
        <v>0</v>
      </c>
    </row>
    <row r="30" spans="1:98" hidden="1" x14ac:dyDescent="0.2">
      <c r="A30" t="s">
        <v>93</v>
      </c>
      <c r="B30" t="s">
        <v>94</v>
      </c>
      <c r="C30" t="s">
        <v>95</v>
      </c>
      <c r="D30" t="s">
        <v>96</v>
      </c>
      <c r="E30" t="s">
        <v>97</v>
      </c>
      <c r="F30" t="s">
        <v>98</v>
      </c>
      <c r="G30" t="s">
        <v>170</v>
      </c>
      <c r="H30" t="s">
        <v>100</v>
      </c>
      <c r="I30" t="s">
        <v>101</v>
      </c>
      <c r="J30" t="s">
        <v>102</v>
      </c>
      <c r="K30" t="s">
        <v>187</v>
      </c>
      <c r="L30" t="s">
        <v>104</v>
      </c>
      <c r="M30" t="s">
        <v>132</v>
      </c>
      <c r="N30" t="s">
        <v>176</v>
      </c>
      <c r="O30" t="s">
        <v>107</v>
      </c>
      <c r="P30" t="s">
        <v>188</v>
      </c>
      <c r="Q30" t="s">
        <v>189</v>
      </c>
      <c r="R30">
        <v>105000</v>
      </c>
      <c r="S30">
        <v>29200</v>
      </c>
      <c r="T30">
        <v>29143</v>
      </c>
      <c r="U30">
        <v>29143</v>
      </c>
      <c r="V30" t="s">
        <v>190</v>
      </c>
      <c r="W30" t="s">
        <v>111</v>
      </c>
      <c r="X30" t="s">
        <v>112</v>
      </c>
      <c r="Y30" t="s">
        <v>112</v>
      </c>
      <c r="Z30" t="s">
        <v>113</v>
      </c>
      <c r="AA30" t="s">
        <v>114</v>
      </c>
      <c r="AB30" t="s">
        <v>115</v>
      </c>
      <c r="AC30" t="s">
        <v>116</v>
      </c>
      <c r="AD30" t="s">
        <v>117</v>
      </c>
      <c r="AE30" t="s">
        <v>118</v>
      </c>
      <c r="AF30" t="s">
        <v>137</v>
      </c>
      <c r="AG30" t="s">
        <v>195</v>
      </c>
      <c r="AH30" t="s">
        <v>139</v>
      </c>
      <c r="AI30" t="s">
        <v>121</v>
      </c>
      <c r="AJ30">
        <v>24816</v>
      </c>
      <c r="AK30">
        <v>0</v>
      </c>
      <c r="AL30">
        <v>24816</v>
      </c>
      <c r="AM30">
        <v>24816</v>
      </c>
      <c r="AN30">
        <v>24816</v>
      </c>
      <c r="AO30">
        <v>2068</v>
      </c>
      <c r="AP30">
        <v>2068</v>
      </c>
      <c r="AQ30">
        <v>2068</v>
      </c>
      <c r="AR30">
        <v>2068</v>
      </c>
      <c r="AS30">
        <v>2068</v>
      </c>
      <c r="AT30">
        <v>2068</v>
      </c>
      <c r="AU30">
        <v>2068</v>
      </c>
      <c r="AV30">
        <v>2068</v>
      </c>
      <c r="AW30">
        <v>2068</v>
      </c>
      <c r="AX30">
        <v>0</v>
      </c>
      <c r="AY30">
        <v>0</v>
      </c>
      <c r="AZ30">
        <v>0</v>
      </c>
      <c r="BA30">
        <v>2068</v>
      </c>
      <c r="BB30">
        <v>2068</v>
      </c>
      <c r="BC30">
        <v>2068</v>
      </c>
      <c r="BD30">
        <v>2068</v>
      </c>
      <c r="BE30">
        <v>2068</v>
      </c>
      <c r="BF30">
        <v>2068</v>
      </c>
      <c r="BG30">
        <v>2068</v>
      </c>
      <c r="BH30">
        <v>2068</v>
      </c>
      <c r="BI30">
        <v>2068</v>
      </c>
      <c r="BJ30">
        <v>2068</v>
      </c>
      <c r="BK30">
        <v>2068</v>
      </c>
      <c r="BL30">
        <v>2068</v>
      </c>
      <c r="BM30">
        <v>2068</v>
      </c>
      <c r="BN30">
        <v>2068</v>
      </c>
      <c r="BO30">
        <v>2068</v>
      </c>
      <c r="BP30">
        <v>2068</v>
      </c>
      <c r="BQ30">
        <v>2068</v>
      </c>
      <c r="BR30">
        <v>2068</v>
      </c>
      <c r="BS30">
        <v>2068</v>
      </c>
      <c r="BT30">
        <v>2068</v>
      </c>
      <c r="BU30">
        <v>2068</v>
      </c>
      <c r="BV30">
        <v>0</v>
      </c>
      <c r="BW30">
        <v>0</v>
      </c>
      <c r="BX30">
        <v>0</v>
      </c>
      <c r="BY30">
        <v>2068</v>
      </c>
      <c r="BZ30">
        <v>2068</v>
      </c>
      <c r="CA30">
        <v>2068</v>
      </c>
      <c r="CB30">
        <v>2068</v>
      </c>
      <c r="CC30">
        <v>2068</v>
      </c>
      <c r="CD30">
        <v>2068</v>
      </c>
      <c r="CE30">
        <v>2068</v>
      </c>
      <c r="CF30">
        <v>2068</v>
      </c>
      <c r="CG30">
        <v>1431.49</v>
      </c>
      <c r="CH30">
        <v>0</v>
      </c>
      <c r="CI30">
        <v>0</v>
      </c>
      <c r="CJ30">
        <v>0</v>
      </c>
      <c r="CK30" s="13" t="str">
        <f t="shared" si="0"/>
        <v>1 - 00. RECURSOS ORDINARIOS</v>
      </c>
      <c r="CL30" s="13" t="str">
        <f t="shared" si="1"/>
        <v>2.1. PERSONAL Y OBLIGACIONES SOCIALES</v>
      </c>
      <c r="CM30" s="13" t="str">
        <f t="shared" si="2"/>
        <v>2.1. 1. RETRIBUCIONES Y COMPLEMENTOS EN EFECTIVO</v>
      </c>
      <c r="CN30" s="13" t="str">
        <f t="shared" si="3"/>
        <v>2.1. 1. 3. 2. 1. PERSONAL NOMBRADO</v>
      </c>
      <c r="CO30" s="13">
        <f t="shared" si="4"/>
        <v>24816</v>
      </c>
      <c r="CP30" s="13">
        <f t="shared" si="5"/>
        <v>0</v>
      </c>
      <c r="CQ30" s="13"/>
      <c r="CR30" s="13"/>
      <c r="CS30" s="13">
        <f t="shared" si="6"/>
        <v>0</v>
      </c>
      <c r="CT30" s="13">
        <v>0</v>
      </c>
    </row>
    <row r="31" spans="1:98" hidden="1" x14ac:dyDescent="0.2">
      <c r="A31" t="s">
        <v>93</v>
      </c>
      <c r="B31" t="s">
        <v>94</v>
      </c>
      <c r="C31" t="s">
        <v>95</v>
      </c>
      <c r="D31" t="s">
        <v>96</v>
      </c>
      <c r="E31" t="s">
        <v>97</v>
      </c>
      <c r="F31" t="s">
        <v>98</v>
      </c>
      <c r="G31" t="s">
        <v>129</v>
      </c>
      <c r="H31" t="s">
        <v>100</v>
      </c>
      <c r="I31" t="s">
        <v>130</v>
      </c>
      <c r="J31" t="s">
        <v>102</v>
      </c>
      <c r="K31" t="s">
        <v>131</v>
      </c>
      <c r="L31" t="s">
        <v>104</v>
      </c>
      <c r="M31" t="s">
        <v>132</v>
      </c>
      <c r="N31" t="s">
        <v>133</v>
      </c>
      <c r="O31" t="s">
        <v>107</v>
      </c>
      <c r="P31" t="s">
        <v>134</v>
      </c>
      <c r="Q31" t="s">
        <v>135</v>
      </c>
      <c r="R31">
        <v>3000</v>
      </c>
      <c r="S31">
        <v>1100</v>
      </c>
      <c r="T31">
        <v>1072</v>
      </c>
      <c r="U31">
        <v>1072</v>
      </c>
      <c r="V31" t="s">
        <v>136</v>
      </c>
      <c r="W31" t="s">
        <v>111</v>
      </c>
      <c r="X31" t="s">
        <v>112</v>
      </c>
      <c r="Y31" t="s">
        <v>112</v>
      </c>
      <c r="Z31" t="s">
        <v>113</v>
      </c>
      <c r="AA31" t="s">
        <v>114</v>
      </c>
      <c r="AB31" t="s">
        <v>115</v>
      </c>
      <c r="AC31" t="s">
        <v>116</v>
      </c>
      <c r="AD31" t="s">
        <v>117</v>
      </c>
      <c r="AE31" t="s">
        <v>118</v>
      </c>
      <c r="AF31" t="s">
        <v>137</v>
      </c>
      <c r="AG31" t="s">
        <v>196</v>
      </c>
      <c r="AH31" t="s">
        <v>197</v>
      </c>
      <c r="AI31" t="s">
        <v>121</v>
      </c>
      <c r="AJ31">
        <v>6378</v>
      </c>
      <c r="AK31">
        <v>0</v>
      </c>
      <c r="AL31">
        <v>6378</v>
      </c>
      <c r="AM31">
        <v>6378</v>
      </c>
      <c r="AN31">
        <v>6378</v>
      </c>
      <c r="AO31">
        <v>0</v>
      </c>
      <c r="AP31">
        <v>730.43</v>
      </c>
      <c r="AQ31">
        <v>730.43</v>
      </c>
      <c r="AR31">
        <v>730.43</v>
      </c>
      <c r="AS31">
        <v>555.12</v>
      </c>
      <c r="AT31">
        <v>584.34</v>
      </c>
      <c r="AU31">
        <v>671.99</v>
      </c>
      <c r="AV31">
        <v>642.78</v>
      </c>
      <c r="AW31">
        <v>525.91</v>
      </c>
      <c r="AX31">
        <v>0</v>
      </c>
      <c r="AY31">
        <v>0</v>
      </c>
      <c r="AZ31">
        <v>0</v>
      </c>
      <c r="BA31">
        <v>0</v>
      </c>
      <c r="BB31">
        <v>730.43</v>
      </c>
      <c r="BC31">
        <v>730.43</v>
      </c>
      <c r="BD31">
        <v>730.43</v>
      </c>
      <c r="BE31">
        <v>555.12</v>
      </c>
      <c r="BF31">
        <v>584.34</v>
      </c>
      <c r="BG31">
        <v>671.99</v>
      </c>
      <c r="BH31">
        <v>642.78</v>
      </c>
      <c r="BI31">
        <v>525.91</v>
      </c>
      <c r="BJ31">
        <v>730.43</v>
      </c>
      <c r="BK31">
        <f>450+671.99</f>
        <v>1121.99</v>
      </c>
      <c r="BL31">
        <f>750+750+450</f>
        <v>1950</v>
      </c>
      <c r="BM31">
        <v>0</v>
      </c>
      <c r="BN31">
        <v>730.43</v>
      </c>
      <c r="BO31">
        <v>730.43</v>
      </c>
      <c r="BP31">
        <v>730.43</v>
      </c>
      <c r="BQ31">
        <v>555.12</v>
      </c>
      <c r="BR31">
        <v>584.34</v>
      </c>
      <c r="BS31">
        <v>671.99</v>
      </c>
      <c r="BT31">
        <v>642.78</v>
      </c>
      <c r="BU31">
        <v>525.91</v>
      </c>
      <c r="BV31">
        <v>0</v>
      </c>
      <c r="BW31">
        <v>0</v>
      </c>
      <c r="BX31">
        <v>0</v>
      </c>
      <c r="BY31">
        <v>0</v>
      </c>
      <c r="BZ31">
        <v>730.43</v>
      </c>
      <c r="CA31">
        <v>730.43</v>
      </c>
      <c r="CB31">
        <v>730.43</v>
      </c>
      <c r="CC31">
        <v>555.12</v>
      </c>
      <c r="CD31">
        <v>584.34</v>
      </c>
      <c r="CE31">
        <v>671.99</v>
      </c>
      <c r="CF31">
        <v>642.78</v>
      </c>
      <c r="CG31">
        <v>350.74</v>
      </c>
      <c r="CH31">
        <v>0</v>
      </c>
      <c r="CI31">
        <v>0</v>
      </c>
      <c r="CJ31">
        <v>0</v>
      </c>
      <c r="CK31" s="13" t="str">
        <f t="shared" si="0"/>
        <v>1 - 00. RECURSOS ORDINARIOS</v>
      </c>
      <c r="CL31" s="13" t="str">
        <f t="shared" si="1"/>
        <v>2.1. PERSONAL Y OBLIGACIONES SOCIALES</v>
      </c>
      <c r="CM31" s="13" t="str">
        <f t="shared" si="2"/>
        <v>2.1. 1. RETRIBUCIONES Y COMPLEMENTOS EN EFECTIVO</v>
      </c>
      <c r="CN31" s="13" t="str">
        <f t="shared" si="3"/>
        <v>2.1. 1. 3. 3. 1. GUARDIAS HOSPITALARIAS</v>
      </c>
      <c r="CO31" s="13">
        <f t="shared" si="4"/>
        <v>8973.8499999999985</v>
      </c>
      <c r="CP31" s="13">
        <f t="shared" si="5"/>
        <v>-2595.8499999999985</v>
      </c>
      <c r="CQ31" s="13"/>
      <c r="CR31" s="13"/>
      <c r="CS31" s="13">
        <f t="shared" si="6"/>
        <v>-2595.8499999999985</v>
      </c>
      <c r="CT31" s="13">
        <v>0</v>
      </c>
    </row>
    <row r="32" spans="1:98" hidden="1" x14ac:dyDescent="0.2">
      <c r="A32" t="s">
        <v>93</v>
      </c>
      <c r="B32" t="s">
        <v>94</v>
      </c>
      <c r="C32" t="s">
        <v>95</v>
      </c>
      <c r="D32" t="s">
        <v>96</v>
      </c>
      <c r="E32" t="s">
        <v>97</v>
      </c>
      <c r="F32" t="s">
        <v>98</v>
      </c>
      <c r="G32" t="s">
        <v>129</v>
      </c>
      <c r="H32" t="s">
        <v>100</v>
      </c>
      <c r="I32" t="s">
        <v>140</v>
      </c>
      <c r="J32" t="s">
        <v>102</v>
      </c>
      <c r="K32" t="s">
        <v>141</v>
      </c>
      <c r="L32" t="s">
        <v>104</v>
      </c>
      <c r="M32" t="s">
        <v>132</v>
      </c>
      <c r="N32" t="s">
        <v>133</v>
      </c>
      <c r="O32" t="s">
        <v>107</v>
      </c>
      <c r="P32" t="s">
        <v>142</v>
      </c>
      <c r="Q32" t="s">
        <v>143</v>
      </c>
      <c r="R32">
        <v>1000</v>
      </c>
      <c r="S32">
        <v>560</v>
      </c>
      <c r="T32">
        <v>566</v>
      </c>
      <c r="U32">
        <v>566</v>
      </c>
      <c r="V32" t="s">
        <v>144</v>
      </c>
      <c r="W32" t="s">
        <v>111</v>
      </c>
      <c r="X32" t="s">
        <v>112</v>
      </c>
      <c r="Y32" t="s">
        <v>112</v>
      </c>
      <c r="Z32" t="s">
        <v>113</v>
      </c>
      <c r="AA32" t="s">
        <v>114</v>
      </c>
      <c r="AB32" t="s">
        <v>115</v>
      </c>
      <c r="AC32" t="s">
        <v>116</v>
      </c>
      <c r="AD32" t="s">
        <v>117</v>
      </c>
      <c r="AE32" t="s">
        <v>118</v>
      </c>
      <c r="AF32" t="s">
        <v>137</v>
      </c>
      <c r="AG32" t="s">
        <v>196</v>
      </c>
      <c r="AH32" t="s">
        <v>197</v>
      </c>
      <c r="AI32" t="s">
        <v>121</v>
      </c>
      <c r="AJ32">
        <v>17284</v>
      </c>
      <c r="AK32">
        <v>0</v>
      </c>
      <c r="AL32">
        <v>17284</v>
      </c>
      <c r="AM32">
        <v>17284</v>
      </c>
      <c r="AN32">
        <v>16358</v>
      </c>
      <c r="AO32">
        <v>0</v>
      </c>
      <c r="AP32">
        <v>1439.68</v>
      </c>
      <c r="AQ32">
        <v>1381.24</v>
      </c>
      <c r="AR32">
        <v>1425.79</v>
      </c>
      <c r="AS32">
        <v>907.33</v>
      </c>
      <c r="AT32">
        <v>1242.6199999999999</v>
      </c>
      <c r="AU32">
        <v>1520.89</v>
      </c>
      <c r="AV32">
        <v>1323.83</v>
      </c>
      <c r="AW32">
        <v>1564</v>
      </c>
      <c r="AX32">
        <v>0</v>
      </c>
      <c r="AY32">
        <v>0</v>
      </c>
      <c r="AZ32">
        <v>0</v>
      </c>
      <c r="BA32">
        <v>0</v>
      </c>
      <c r="BB32">
        <v>1439.68</v>
      </c>
      <c r="BC32">
        <v>1381.24</v>
      </c>
      <c r="BD32">
        <v>1425.79</v>
      </c>
      <c r="BE32">
        <v>907.33</v>
      </c>
      <c r="BF32">
        <v>1242.6199999999999</v>
      </c>
      <c r="BG32">
        <v>1520.89</v>
      </c>
      <c r="BH32">
        <v>1323.83</v>
      </c>
      <c r="BI32">
        <v>1564</v>
      </c>
      <c r="BJ32">
        <v>964.16</v>
      </c>
      <c r="BK32">
        <f>1381.24</f>
        <v>1381.24</v>
      </c>
      <c r="BL32">
        <f>1831+1831</f>
        <v>3662</v>
      </c>
      <c r="BM32">
        <v>0</v>
      </c>
      <c r="BN32">
        <v>1439.68</v>
      </c>
      <c r="BO32">
        <v>1381.24</v>
      </c>
      <c r="BP32">
        <v>1425.79</v>
      </c>
      <c r="BQ32">
        <v>907.33</v>
      </c>
      <c r="BR32">
        <v>1242.6199999999999</v>
      </c>
      <c r="BS32">
        <v>1520.89</v>
      </c>
      <c r="BT32">
        <v>1323.83</v>
      </c>
      <c r="BU32">
        <v>1564</v>
      </c>
      <c r="BV32">
        <v>0</v>
      </c>
      <c r="BW32">
        <v>0</v>
      </c>
      <c r="BX32">
        <v>0</v>
      </c>
      <c r="BY32">
        <v>0</v>
      </c>
      <c r="BZ32">
        <v>1439.68</v>
      </c>
      <c r="CA32">
        <v>1381.24</v>
      </c>
      <c r="CB32">
        <v>1425.79</v>
      </c>
      <c r="CC32">
        <v>907.33</v>
      </c>
      <c r="CD32">
        <v>1242.6199999999999</v>
      </c>
      <c r="CE32">
        <v>1520.89</v>
      </c>
      <c r="CF32">
        <v>1323.83</v>
      </c>
      <c r="CG32">
        <v>1505.72</v>
      </c>
      <c r="CH32">
        <v>0</v>
      </c>
      <c r="CI32">
        <v>0</v>
      </c>
      <c r="CJ32">
        <v>0</v>
      </c>
      <c r="CK32" s="13" t="str">
        <f t="shared" si="0"/>
        <v>1 - 00. RECURSOS ORDINARIOS</v>
      </c>
      <c r="CL32" s="13" t="str">
        <f t="shared" si="1"/>
        <v>2.1. PERSONAL Y OBLIGACIONES SOCIALES</v>
      </c>
      <c r="CM32" s="13" t="str">
        <f t="shared" si="2"/>
        <v>2.1. 1. RETRIBUCIONES Y COMPLEMENTOS EN EFECTIVO</v>
      </c>
      <c r="CN32" s="13" t="str">
        <f t="shared" si="3"/>
        <v>2.1. 1. 3. 3. 1. GUARDIAS HOSPITALARIAS</v>
      </c>
      <c r="CO32" s="13">
        <f t="shared" si="4"/>
        <v>16812.78</v>
      </c>
      <c r="CP32" s="13">
        <f t="shared" si="5"/>
        <v>471.22000000000116</v>
      </c>
      <c r="CQ32" s="13"/>
      <c r="CR32" s="13"/>
      <c r="CS32" s="13">
        <f t="shared" si="6"/>
        <v>471.22000000000116</v>
      </c>
      <c r="CT32" s="13">
        <v>0</v>
      </c>
    </row>
    <row r="33" spans="1:98" hidden="1" x14ac:dyDescent="0.2">
      <c r="A33" t="s">
        <v>93</v>
      </c>
      <c r="B33" t="s">
        <v>94</v>
      </c>
      <c r="C33" t="s">
        <v>95</v>
      </c>
      <c r="D33" t="s">
        <v>96</v>
      </c>
      <c r="E33" t="s">
        <v>97</v>
      </c>
      <c r="F33" t="s">
        <v>98</v>
      </c>
      <c r="G33" t="s">
        <v>129</v>
      </c>
      <c r="H33" t="s">
        <v>100</v>
      </c>
      <c r="I33" t="s">
        <v>145</v>
      </c>
      <c r="J33" t="s">
        <v>102</v>
      </c>
      <c r="K33" t="s">
        <v>146</v>
      </c>
      <c r="L33" t="s">
        <v>104</v>
      </c>
      <c r="M33" t="s">
        <v>132</v>
      </c>
      <c r="N33" t="s">
        <v>133</v>
      </c>
      <c r="O33" t="s">
        <v>107</v>
      </c>
      <c r="P33" t="s">
        <v>147</v>
      </c>
      <c r="Q33" t="s">
        <v>135</v>
      </c>
      <c r="R33">
        <v>600</v>
      </c>
      <c r="S33">
        <v>360</v>
      </c>
      <c r="T33">
        <v>357</v>
      </c>
      <c r="U33">
        <v>357</v>
      </c>
      <c r="V33" t="s">
        <v>148</v>
      </c>
      <c r="W33" t="s">
        <v>111</v>
      </c>
      <c r="X33" t="s">
        <v>112</v>
      </c>
      <c r="Y33" t="s">
        <v>112</v>
      </c>
      <c r="Z33" t="s">
        <v>113</v>
      </c>
      <c r="AA33" t="s">
        <v>114</v>
      </c>
      <c r="AB33" t="s">
        <v>115</v>
      </c>
      <c r="AC33" t="s">
        <v>116</v>
      </c>
      <c r="AD33" t="s">
        <v>117</v>
      </c>
      <c r="AE33" t="s">
        <v>118</v>
      </c>
      <c r="AF33" t="s">
        <v>137</v>
      </c>
      <c r="AG33" t="s">
        <v>196</v>
      </c>
      <c r="AH33" t="s">
        <v>197</v>
      </c>
      <c r="AI33" t="s">
        <v>121</v>
      </c>
      <c r="AJ33">
        <v>16535</v>
      </c>
      <c r="AK33">
        <v>0</v>
      </c>
      <c r="AL33">
        <v>16535</v>
      </c>
      <c r="AM33">
        <v>10698</v>
      </c>
      <c r="AN33">
        <v>10698</v>
      </c>
      <c r="AO33">
        <v>0</v>
      </c>
      <c r="AP33">
        <v>745.63</v>
      </c>
      <c r="AQ33">
        <v>759.97</v>
      </c>
      <c r="AR33">
        <v>774.75</v>
      </c>
      <c r="AS33">
        <v>745.42</v>
      </c>
      <c r="AT33">
        <v>745.63</v>
      </c>
      <c r="AU33">
        <v>891.72</v>
      </c>
      <c r="AV33">
        <v>891.72</v>
      </c>
      <c r="AW33">
        <v>672.32</v>
      </c>
      <c r="AX33">
        <v>0</v>
      </c>
      <c r="AY33">
        <v>0</v>
      </c>
      <c r="AZ33">
        <v>0</v>
      </c>
      <c r="BA33">
        <v>0</v>
      </c>
      <c r="BB33">
        <v>745.63</v>
      </c>
      <c r="BC33">
        <v>759.97</v>
      </c>
      <c r="BD33">
        <v>774.75</v>
      </c>
      <c r="BE33">
        <v>745.42</v>
      </c>
      <c r="BF33">
        <v>745.63</v>
      </c>
      <c r="BG33">
        <v>891.72</v>
      </c>
      <c r="BH33">
        <v>891.72</v>
      </c>
      <c r="BI33">
        <v>672.32</v>
      </c>
      <c r="BJ33">
        <v>877.06</v>
      </c>
      <c r="BK33">
        <f>818.62+5536</f>
        <v>6354.62</v>
      </c>
      <c r="BL33">
        <f>940+1200</f>
        <v>2140</v>
      </c>
      <c r="BM33">
        <v>0</v>
      </c>
      <c r="BN33">
        <v>745.63</v>
      </c>
      <c r="BO33">
        <v>759.97</v>
      </c>
      <c r="BP33">
        <v>774.75</v>
      </c>
      <c r="BQ33">
        <v>745.42</v>
      </c>
      <c r="BR33">
        <v>745.63</v>
      </c>
      <c r="BS33">
        <v>891.72</v>
      </c>
      <c r="BT33">
        <v>891.72</v>
      </c>
      <c r="BU33">
        <v>672.32</v>
      </c>
      <c r="BV33">
        <v>0</v>
      </c>
      <c r="BW33">
        <v>0</v>
      </c>
      <c r="BX33">
        <v>0</v>
      </c>
      <c r="BY33">
        <v>0</v>
      </c>
      <c r="BZ33">
        <v>745.63</v>
      </c>
      <c r="CA33">
        <v>759.97</v>
      </c>
      <c r="CB33">
        <v>774.75</v>
      </c>
      <c r="CC33">
        <v>745.42</v>
      </c>
      <c r="CD33">
        <v>745.63</v>
      </c>
      <c r="CE33">
        <v>891.72</v>
      </c>
      <c r="CF33">
        <v>891.72</v>
      </c>
      <c r="CG33">
        <v>665.59</v>
      </c>
      <c r="CH33">
        <v>0</v>
      </c>
      <c r="CI33">
        <v>0</v>
      </c>
      <c r="CJ33">
        <v>0</v>
      </c>
      <c r="CK33" s="13" t="str">
        <f t="shared" si="0"/>
        <v>1 - 00. RECURSOS ORDINARIOS</v>
      </c>
      <c r="CL33" s="13" t="str">
        <f t="shared" si="1"/>
        <v>2.1. PERSONAL Y OBLIGACIONES SOCIALES</v>
      </c>
      <c r="CM33" s="13" t="str">
        <f t="shared" si="2"/>
        <v>2.1. 1. RETRIBUCIONES Y COMPLEMENTOS EN EFECTIVO</v>
      </c>
      <c r="CN33" s="13" t="str">
        <f t="shared" si="3"/>
        <v>2.1. 1. 3. 3. 1. GUARDIAS HOSPITALARIAS</v>
      </c>
      <c r="CO33" s="13">
        <f t="shared" si="4"/>
        <v>15598.84</v>
      </c>
      <c r="CP33" s="13">
        <f t="shared" si="5"/>
        <v>936.15999999999985</v>
      </c>
      <c r="CQ33" s="13"/>
      <c r="CR33" s="13"/>
      <c r="CS33" s="13">
        <f t="shared" si="6"/>
        <v>936.15999999999985</v>
      </c>
      <c r="CT33" s="13">
        <v>0</v>
      </c>
    </row>
    <row r="34" spans="1:98" hidden="1" x14ac:dyDescent="0.2">
      <c r="A34" t="s">
        <v>93</v>
      </c>
      <c r="B34" t="s">
        <v>94</v>
      </c>
      <c r="C34" t="s">
        <v>95</v>
      </c>
      <c r="D34" t="s">
        <v>96</v>
      </c>
      <c r="E34" t="s">
        <v>97</v>
      </c>
      <c r="F34" t="s">
        <v>98</v>
      </c>
      <c r="G34" t="s">
        <v>129</v>
      </c>
      <c r="H34" t="s">
        <v>100</v>
      </c>
      <c r="I34" t="s">
        <v>149</v>
      </c>
      <c r="J34" t="s">
        <v>102</v>
      </c>
      <c r="K34" t="s">
        <v>150</v>
      </c>
      <c r="L34" t="s">
        <v>104</v>
      </c>
      <c r="M34" t="s">
        <v>132</v>
      </c>
      <c r="N34" t="s">
        <v>133</v>
      </c>
      <c r="O34" t="s">
        <v>107</v>
      </c>
      <c r="P34" t="s">
        <v>151</v>
      </c>
      <c r="Q34" t="s">
        <v>143</v>
      </c>
      <c r="R34">
        <v>600</v>
      </c>
      <c r="S34">
        <v>100</v>
      </c>
      <c r="T34">
        <v>71</v>
      </c>
      <c r="U34">
        <v>71</v>
      </c>
      <c r="V34" t="s">
        <v>152</v>
      </c>
      <c r="W34" t="s">
        <v>111</v>
      </c>
      <c r="X34" t="s">
        <v>112</v>
      </c>
      <c r="Y34" t="s">
        <v>112</v>
      </c>
      <c r="Z34" t="s">
        <v>113</v>
      </c>
      <c r="AA34" t="s">
        <v>114</v>
      </c>
      <c r="AB34" t="s">
        <v>115</v>
      </c>
      <c r="AC34" t="s">
        <v>116</v>
      </c>
      <c r="AD34" t="s">
        <v>117</v>
      </c>
      <c r="AE34" t="s">
        <v>118</v>
      </c>
      <c r="AF34" t="s">
        <v>137</v>
      </c>
      <c r="AG34" t="s">
        <v>196</v>
      </c>
      <c r="AH34" t="s">
        <v>197</v>
      </c>
      <c r="AI34" t="s">
        <v>121</v>
      </c>
      <c r="AJ34">
        <v>6311</v>
      </c>
      <c r="AK34">
        <v>0</v>
      </c>
      <c r="AL34">
        <v>6311</v>
      </c>
      <c r="AM34">
        <v>6311</v>
      </c>
      <c r="AN34">
        <v>6311</v>
      </c>
      <c r="AO34">
        <v>0</v>
      </c>
      <c r="AP34">
        <v>379.82</v>
      </c>
      <c r="AQ34">
        <v>438.26</v>
      </c>
      <c r="AR34">
        <v>759.65</v>
      </c>
      <c r="AS34">
        <v>672</v>
      </c>
      <c r="AT34">
        <v>671.99</v>
      </c>
      <c r="AU34">
        <v>730.43</v>
      </c>
      <c r="AV34">
        <v>672</v>
      </c>
      <c r="AW34">
        <v>759.65</v>
      </c>
      <c r="AX34">
        <v>0</v>
      </c>
      <c r="AY34">
        <v>0</v>
      </c>
      <c r="AZ34">
        <v>0</v>
      </c>
      <c r="BA34">
        <v>0</v>
      </c>
      <c r="BB34">
        <v>379.82</v>
      </c>
      <c r="BC34">
        <v>438.26</v>
      </c>
      <c r="BD34">
        <v>759.65</v>
      </c>
      <c r="BE34">
        <v>672</v>
      </c>
      <c r="BF34">
        <v>671.99</v>
      </c>
      <c r="BG34">
        <v>730.43</v>
      </c>
      <c r="BH34">
        <v>672</v>
      </c>
      <c r="BI34">
        <v>759.65</v>
      </c>
      <c r="BJ34">
        <v>671.99</v>
      </c>
      <c r="BK34">
        <v>671.99</v>
      </c>
      <c r="BL34">
        <f>750+750</f>
        <v>1500</v>
      </c>
      <c r="BM34">
        <v>0</v>
      </c>
      <c r="BN34">
        <v>379.82</v>
      </c>
      <c r="BO34">
        <v>438.26</v>
      </c>
      <c r="BP34">
        <v>759.65</v>
      </c>
      <c r="BQ34">
        <v>672</v>
      </c>
      <c r="BR34">
        <v>671.99</v>
      </c>
      <c r="BS34">
        <v>730.43</v>
      </c>
      <c r="BT34">
        <v>672</v>
      </c>
      <c r="BU34">
        <v>759.65</v>
      </c>
      <c r="BV34">
        <v>0</v>
      </c>
      <c r="BW34">
        <v>0</v>
      </c>
      <c r="BX34">
        <v>0</v>
      </c>
      <c r="BY34">
        <v>0</v>
      </c>
      <c r="BZ34">
        <v>379.82</v>
      </c>
      <c r="CA34">
        <v>438.26</v>
      </c>
      <c r="CB34">
        <v>759.65</v>
      </c>
      <c r="CC34">
        <v>672</v>
      </c>
      <c r="CD34">
        <v>671.99</v>
      </c>
      <c r="CE34">
        <v>730.43</v>
      </c>
      <c r="CF34">
        <v>672</v>
      </c>
      <c r="CG34">
        <v>520.39</v>
      </c>
      <c r="CH34">
        <v>0</v>
      </c>
      <c r="CI34">
        <v>0</v>
      </c>
      <c r="CJ34">
        <v>0</v>
      </c>
      <c r="CK34" s="13" t="str">
        <f t="shared" si="0"/>
        <v>1 - 00. RECURSOS ORDINARIOS</v>
      </c>
      <c r="CL34" s="13" t="str">
        <f t="shared" si="1"/>
        <v>2.1. PERSONAL Y OBLIGACIONES SOCIALES</v>
      </c>
      <c r="CM34" s="13" t="str">
        <f t="shared" si="2"/>
        <v>2.1. 1. RETRIBUCIONES Y COMPLEMENTOS EN EFECTIVO</v>
      </c>
      <c r="CN34" s="13" t="str">
        <f t="shared" si="3"/>
        <v>2.1. 1. 3. 3. 1. GUARDIAS HOSPITALARIAS</v>
      </c>
      <c r="CO34" s="13">
        <f t="shared" si="4"/>
        <v>7927.7799999999988</v>
      </c>
      <c r="CP34" s="13">
        <f t="shared" si="5"/>
        <v>-1616.7799999999988</v>
      </c>
      <c r="CQ34" s="13"/>
      <c r="CR34" s="13"/>
      <c r="CS34" s="13">
        <f t="shared" si="6"/>
        <v>-1616.7799999999988</v>
      </c>
      <c r="CT34" s="13">
        <v>0</v>
      </c>
    </row>
    <row r="35" spans="1:98" hidden="1" x14ac:dyDescent="0.2">
      <c r="A35" t="s">
        <v>93</v>
      </c>
      <c r="B35" t="s">
        <v>94</v>
      </c>
      <c r="C35" t="s">
        <v>95</v>
      </c>
      <c r="D35" t="s">
        <v>96</v>
      </c>
      <c r="E35" t="s">
        <v>97</v>
      </c>
      <c r="F35" t="s">
        <v>98</v>
      </c>
      <c r="G35" t="s">
        <v>129</v>
      </c>
      <c r="H35" t="s">
        <v>100</v>
      </c>
      <c r="I35" t="s">
        <v>153</v>
      </c>
      <c r="J35" t="s">
        <v>102</v>
      </c>
      <c r="K35" t="s">
        <v>154</v>
      </c>
      <c r="L35" t="s">
        <v>104</v>
      </c>
      <c r="M35" t="s">
        <v>132</v>
      </c>
      <c r="N35" t="s">
        <v>133</v>
      </c>
      <c r="O35" t="s">
        <v>107</v>
      </c>
      <c r="P35" t="s">
        <v>155</v>
      </c>
      <c r="Q35" t="s">
        <v>143</v>
      </c>
      <c r="R35">
        <v>10</v>
      </c>
      <c r="S35">
        <v>6</v>
      </c>
      <c r="T35">
        <v>6</v>
      </c>
      <c r="U35">
        <v>6</v>
      </c>
      <c r="V35" t="s">
        <v>156</v>
      </c>
      <c r="W35" t="s">
        <v>111</v>
      </c>
      <c r="X35" t="s">
        <v>112</v>
      </c>
      <c r="Y35" t="s">
        <v>112</v>
      </c>
      <c r="Z35" t="s">
        <v>113</v>
      </c>
      <c r="AA35" t="s">
        <v>114</v>
      </c>
      <c r="AB35" t="s">
        <v>115</v>
      </c>
      <c r="AC35" t="s">
        <v>116</v>
      </c>
      <c r="AD35" t="s">
        <v>117</v>
      </c>
      <c r="AE35" t="s">
        <v>118</v>
      </c>
      <c r="AF35" t="s">
        <v>137</v>
      </c>
      <c r="AG35" t="s">
        <v>196</v>
      </c>
      <c r="AH35" t="s">
        <v>197</v>
      </c>
      <c r="AI35" t="s">
        <v>121</v>
      </c>
      <c r="AJ35">
        <v>1937</v>
      </c>
      <c r="AK35">
        <v>0</v>
      </c>
      <c r="AL35">
        <v>1937</v>
      </c>
      <c r="AM35">
        <v>1937</v>
      </c>
      <c r="AN35">
        <v>1937</v>
      </c>
      <c r="AO35">
        <v>0</v>
      </c>
      <c r="AP35">
        <v>161.29</v>
      </c>
      <c r="AQ35">
        <v>117.3</v>
      </c>
      <c r="AR35">
        <v>117.3</v>
      </c>
      <c r="AS35">
        <v>87.98</v>
      </c>
      <c r="AT35">
        <v>117.3</v>
      </c>
      <c r="AU35">
        <v>161.29</v>
      </c>
      <c r="AV35">
        <v>205.28</v>
      </c>
      <c r="AW35">
        <v>146.63</v>
      </c>
      <c r="AX35">
        <v>0</v>
      </c>
      <c r="AY35">
        <v>0</v>
      </c>
      <c r="AZ35">
        <v>0</v>
      </c>
      <c r="BA35">
        <v>0</v>
      </c>
      <c r="BB35">
        <v>161.29</v>
      </c>
      <c r="BC35">
        <v>117.3</v>
      </c>
      <c r="BD35">
        <v>117.3</v>
      </c>
      <c r="BE35">
        <v>87.98</v>
      </c>
      <c r="BF35">
        <v>117.3</v>
      </c>
      <c r="BG35">
        <v>161.29</v>
      </c>
      <c r="BH35">
        <v>205.28</v>
      </c>
      <c r="BI35">
        <v>146.63</v>
      </c>
      <c r="BJ35">
        <v>0</v>
      </c>
      <c r="BK35">
        <v>135</v>
      </c>
      <c r="BL35">
        <f>135+135</f>
        <v>270</v>
      </c>
      <c r="BM35">
        <v>0</v>
      </c>
      <c r="BN35">
        <v>161.29</v>
      </c>
      <c r="BO35">
        <v>117.3</v>
      </c>
      <c r="BP35">
        <v>117.3</v>
      </c>
      <c r="BQ35">
        <v>87.98</v>
      </c>
      <c r="BR35">
        <v>117.3</v>
      </c>
      <c r="BS35">
        <v>161.29</v>
      </c>
      <c r="BT35">
        <v>205.28</v>
      </c>
      <c r="BU35">
        <v>146.63</v>
      </c>
      <c r="BV35">
        <v>0</v>
      </c>
      <c r="BW35">
        <v>0</v>
      </c>
      <c r="BX35">
        <v>0</v>
      </c>
      <c r="BY35">
        <v>0</v>
      </c>
      <c r="BZ35">
        <v>161.29</v>
      </c>
      <c r="CA35">
        <v>117.3</v>
      </c>
      <c r="CB35">
        <v>117.3</v>
      </c>
      <c r="CC35">
        <v>87.98</v>
      </c>
      <c r="CD35">
        <v>117.3</v>
      </c>
      <c r="CE35">
        <v>161.29</v>
      </c>
      <c r="CF35">
        <v>205.28</v>
      </c>
      <c r="CG35">
        <v>144.6</v>
      </c>
      <c r="CH35">
        <v>0</v>
      </c>
      <c r="CI35">
        <v>0</v>
      </c>
      <c r="CJ35">
        <v>0</v>
      </c>
      <c r="CK35" s="13" t="str">
        <f t="shared" si="0"/>
        <v>1 - 00. RECURSOS ORDINARIOS</v>
      </c>
      <c r="CL35" s="13" t="str">
        <f t="shared" si="1"/>
        <v>2.1. PERSONAL Y OBLIGACIONES SOCIALES</v>
      </c>
      <c r="CM35" s="13" t="str">
        <f t="shared" si="2"/>
        <v>2.1. 1. RETRIBUCIONES Y COMPLEMENTOS EN EFECTIVO</v>
      </c>
      <c r="CN35" s="13" t="str">
        <f t="shared" si="3"/>
        <v>2.1. 1. 3. 3. 1. GUARDIAS HOSPITALARIAS</v>
      </c>
      <c r="CO35" s="13">
        <f t="shared" si="4"/>
        <v>1519.37</v>
      </c>
      <c r="CP35" s="13">
        <f t="shared" si="5"/>
        <v>417.63000000000011</v>
      </c>
      <c r="CQ35" s="13"/>
      <c r="CR35" s="13"/>
      <c r="CS35" s="13">
        <f t="shared" si="6"/>
        <v>417.63000000000011</v>
      </c>
      <c r="CT35" s="13">
        <v>0</v>
      </c>
    </row>
    <row r="36" spans="1:98" hidden="1" x14ac:dyDescent="0.2">
      <c r="A36" t="s">
        <v>93</v>
      </c>
      <c r="B36" t="s">
        <v>94</v>
      </c>
      <c r="C36" t="s">
        <v>95</v>
      </c>
      <c r="D36" t="s">
        <v>96</v>
      </c>
      <c r="E36" t="s">
        <v>97</v>
      </c>
      <c r="F36" t="s">
        <v>98</v>
      </c>
      <c r="G36" t="s">
        <v>129</v>
      </c>
      <c r="H36" t="s">
        <v>100</v>
      </c>
      <c r="I36" t="s">
        <v>157</v>
      </c>
      <c r="J36" t="s">
        <v>102</v>
      </c>
      <c r="K36" t="s">
        <v>158</v>
      </c>
      <c r="L36" t="s">
        <v>104</v>
      </c>
      <c r="M36" t="s">
        <v>159</v>
      </c>
      <c r="N36" t="s">
        <v>160</v>
      </c>
      <c r="O36" t="s">
        <v>107</v>
      </c>
      <c r="P36" t="s">
        <v>161</v>
      </c>
      <c r="Q36" t="s">
        <v>162</v>
      </c>
      <c r="R36">
        <v>110000</v>
      </c>
      <c r="S36">
        <v>30000</v>
      </c>
      <c r="T36">
        <v>22874</v>
      </c>
      <c r="U36">
        <v>22874</v>
      </c>
      <c r="V36" t="s">
        <v>163</v>
      </c>
      <c r="W36" t="s">
        <v>111</v>
      </c>
      <c r="X36" t="s">
        <v>112</v>
      </c>
      <c r="Y36" t="s">
        <v>112</v>
      </c>
      <c r="Z36" t="s">
        <v>113</v>
      </c>
      <c r="AA36" t="s">
        <v>114</v>
      </c>
      <c r="AB36" t="s">
        <v>115</v>
      </c>
      <c r="AC36" t="s">
        <v>116</v>
      </c>
      <c r="AD36" t="s">
        <v>117</v>
      </c>
      <c r="AE36" t="s">
        <v>118</v>
      </c>
      <c r="AF36" t="s">
        <v>137</v>
      </c>
      <c r="AG36" t="s">
        <v>196</v>
      </c>
      <c r="AH36" t="s">
        <v>197</v>
      </c>
      <c r="AI36" t="s">
        <v>121</v>
      </c>
      <c r="AJ36">
        <v>13673</v>
      </c>
      <c r="AK36">
        <v>0</v>
      </c>
      <c r="AL36">
        <v>13673</v>
      </c>
      <c r="AM36">
        <v>7812</v>
      </c>
      <c r="AN36">
        <v>7812</v>
      </c>
      <c r="AO36">
        <v>0</v>
      </c>
      <c r="AP36">
        <v>555.13</v>
      </c>
      <c r="AQ36">
        <v>438.26</v>
      </c>
      <c r="AR36">
        <v>671.99</v>
      </c>
      <c r="AS36">
        <v>642.78</v>
      </c>
      <c r="AT36">
        <v>642.78</v>
      </c>
      <c r="AU36">
        <v>759.65</v>
      </c>
      <c r="AV36">
        <v>350.6</v>
      </c>
      <c r="AW36">
        <v>409.04</v>
      </c>
      <c r="AX36">
        <v>0</v>
      </c>
      <c r="AY36">
        <v>0</v>
      </c>
      <c r="AZ36">
        <v>0</v>
      </c>
      <c r="BA36">
        <v>0</v>
      </c>
      <c r="BB36">
        <v>555.13</v>
      </c>
      <c r="BC36">
        <v>438.26</v>
      </c>
      <c r="BD36">
        <v>671.99</v>
      </c>
      <c r="BE36">
        <v>642.78</v>
      </c>
      <c r="BF36">
        <v>642.78</v>
      </c>
      <c r="BG36">
        <v>759.65</v>
      </c>
      <c r="BH36">
        <v>350.6</v>
      </c>
      <c r="BI36">
        <v>409.04</v>
      </c>
      <c r="BJ36">
        <v>555.13</v>
      </c>
      <c r="BK36">
        <f>671.99+4024</f>
        <v>4695.99</v>
      </c>
      <c r="BL36">
        <f>750+750</f>
        <v>1500</v>
      </c>
      <c r="BM36">
        <v>0</v>
      </c>
      <c r="BN36">
        <v>555.13</v>
      </c>
      <c r="BO36">
        <v>438.26</v>
      </c>
      <c r="BP36">
        <v>671.99</v>
      </c>
      <c r="BQ36">
        <v>642.78</v>
      </c>
      <c r="BR36">
        <v>642.78</v>
      </c>
      <c r="BS36">
        <v>759.65</v>
      </c>
      <c r="BT36">
        <v>350.6</v>
      </c>
      <c r="BU36">
        <v>409.04</v>
      </c>
      <c r="BV36">
        <v>0</v>
      </c>
      <c r="BW36">
        <v>0</v>
      </c>
      <c r="BX36">
        <v>0</v>
      </c>
      <c r="BY36">
        <v>0</v>
      </c>
      <c r="BZ36">
        <v>555.13</v>
      </c>
      <c r="CA36">
        <v>438.26</v>
      </c>
      <c r="CB36">
        <v>671.99</v>
      </c>
      <c r="CC36">
        <v>642.78</v>
      </c>
      <c r="CD36">
        <v>642.78</v>
      </c>
      <c r="CE36">
        <v>759.65</v>
      </c>
      <c r="CF36">
        <v>350.6</v>
      </c>
      <c r="CG36">
        <v>238.08</v>
      </c>
      <c r="CH36">
        <v>0</v>
      </c>
      <c r="CI36">
        <v>0</v>
      </c>
      <c r="CJ36">
        <v>0</v>
      </c>
      <c r="CK36" s="13" t="str">
        <f t="shared" si="0"/>
        <v>1 - 00. RECURSOS ORDINARIOS</v>
      </c>
      <c r="CL36" s="13" t="str">
        <f t="shared" si="1"/>
        <v>2.1. PERSONAL Y OBLIGACIONES SOCIALES</v>
      </c>
      <c r="CM36" s="13" t="str">
        <f t="shared" si="2"/>
        <v>2.1. 1. RETRIBUCIONES Y COMPLEMENTOS EN EFECTIVO</v>
      </c>
      <c r="CN36" s="13" t="str">
        <f t="shared" si="3"/>
        <v>2.1. 1. 3. 3. 1. GUARDIAS HOSPITALARIAS</v>
      </c>
      <c r="CO36" s="13">
        <f t="shared" si="4"/>
        <v>11221.349999999999</v>
      </c>
      <c r="CP36" s="13">
        <f t="shared" si="5"/>
        <v>2451.6500000000015</v>
      </c>
      <c r="CQ36" s="13"/>
      <c r="CR36" s="13"/>
      <c r="CS36" s="13">
        <f t="shared" si="6"/>
        <v>2451.6500000000015</v>
      </c>
      <c r="CT36" s="13">
        <v>0</v>
      </c>
    </row>
    <row r="37" spans="1:98" hidden="1" x14ac:dyDescent="0.2">
      <c r="A37" t="s">
        <v>93</v>
      </c>
      <c r="B37" t="s">
        <v>94</v>
      </c>
      <c r="C37" t="s">
        <v>95</v>
      </c>
      <c r="D37" t="s">
        <v>96</v>
      </c>
      <c r="E37" t="s">
        <v>97</v>
      </c>
      <c r="F37" t="s">
        <v>98</v>
      </c>
      <c r="G37" t="s">
        <v>164</v>
      </c>
      <c r="H37" t="s">
        <v>100</v>
      </c>
      <c r="I37" t="s">
        <v>165</v>
      </c>
      <c r="J37" t="s">
        <v>102</v>
      </c>
      <c r="K37" t="s">
        <v>166</v>
      </c>
      <c r="L37" t="s">
        <v>104</v>
      </c>
      <c r="M37" t="s">
        <v>132</v>
      </c>
      <c r="N37" t="s">
        <v>133</v>
      </c>
      <c r="O37" t="s">
        <v>107</v>
      </c>
      <c r="P37" t="s">
        <v>167</v>
      </c>
      <c r="Q37" t="s">
        <v>168</v>
      </c>
      <c r="R37">
        <v>6000</v>
      </c>
      <c r="S37">
        <v>3940</v>
      </c>
      <c r="T37">
        <v>3939</v>
      </c>
      <c r="U37">
        <v>3939</v>
      </c>
      <c r="V37" t="s">
        <v>169</v>
      </c>
      <c r="W37" t="s">
        <v>111</v>
      </c>
      <c r="X37" t="s">
        <v>112</v>
      </c>
      <c r="Y37" t="s">
        <v>112</v>
      </c>
      <c r="Z37" t="s">
        <v>113</v>
      </c>
      <c r="AA37" t="s">
        <v>114</v>
      </c>
      <c r="AB37" t="s">
        <v>115</v>
      </c>
      <c r="AC37" t="s">
        <v>116</v>
      </c>
      <c r="AD37" t="s">
        <v>117</v>
      </c>
      <c r="AE37" t="s">
        <v>118</v>
      </c>
      <c r="AF37" t="s">
        <v>137</v>
      </c>
      <c r="AG37" t="s">
        <v>196</v>
      </c>
      <c r="AH37" t="s">
        <v>197</v>
      </c>
      <c r="AI37" t="s">
        <v>121</v>
      </c>
      <c r="AJ37">
        <v>12028</v>
      </c>
      <c r="AK37">
        <v>0</v>
      </c>
      <c r="AL37">
        <v>12028</v>
      </c>
      <c r="AM37">
        <v>12028</v>
      </c>
      <c r="AN37">
        <v>12028</v>
      </c>
      <c r="AO37">
        <v>0</v>
      </c>
      <c r="AP37">
        <v>379.82</v>
      </c>
      <c r="AQ37">
        <v>671.99</v>
      </c>
      <c r="AR37">
        <v>379.82</v>
      </c>
      <c r="AS37">
        <v>642.78</v>
      </c>
      <c r="AT37">
        <v>642.78</v>
      </c>
      <c r="AU37">
        <v>438.26</v>
      </c>
      <c r="AV37">
        <v>730.43</v>
      </c>
      <c r="AW37">
        <v>759.65</v>
      </c>
      <c r="AX37">
        <v>0</v>
      </c>
      <c r="AY37">
        <v>0</v>
      </c>
      <c r="AZ37">
        <v>0</v>
      </c>
      <c r="BA37">
        <v>0</v>
      </c>
      <c r="BB37">
        <v>379.82</v>
      </c>
      <c r="BC37">
        <v>671.99</v>
      </c>
      <c r="BD37">
        <v>379.82</v>
      </c>
      <c r="BE37">
        <v>642.78</v>
      </c>
      <c r="BF37">
        <v>642.78</v>
      </c>
      <c r="BG37">
        <v>438.26</v>
      </c>
      <c r="BH37">
        <v>730.43</v>
      </c>
      <c r="BI37">
        <v>759.65</v>
      </c>
      <c r="BJ37">
        <v>584.34</v>
      </c>
      <c r="BK37">
        <v>671.99</v>
      </c>
      <c r="BL37">
        <f>750+750</f>
        <v>1500</v>
      </c>
      <c r="BM37">
        <v>0</v>
      </c>
      <c r="BN37">
        <v>379.82</v>
      </c>
      <c r="BO37">
        <v>671.99</v>
      </c>
      <c r="BP37">
        <v>379.82</v>
      </c>
      <c r="BQ37">
        <v>642.78</v>
      </c>
      <c r="BR37">
        <v>642.78</v>
      </c>
      <c r="BS37">
        <v>438.26</v>
      </c>
      <c r="BT37">
        <v>730.43</v>
      </c>
      <c r="BU37">
        <v>759.65</v>
      </c>
      <c r="BV37">
        <v>0</v>
      </c>
      <c r="BW37">
        <v>0</v>
      </c>
      <c r="BX37">
        <v>0</v>
      </c>
      <c r="BY37">
        <v>0</v>
      </c>
      <c r="BZ37">
        <v>379.82</v>
      </c>
      <c r="CA37">
        <v>671.99</v>
      </c>
      <c r="CB37">
        <v>379.82</v>
      </c>
      <c r="CC37">
        <v>642.78</v>
      </c>
      <c r="CD37">
        <v>642.78</v>
      </c>
      <c r="CE37">
        <v>438.26</v>
      </c>
      <c r="CF37">
        <v>730.43</v>
      </c>
      <c r="CG37">
        <v>755.67</v>
      </c>
      <c r="CH37">
        <v>0</v>
      </c>
      <c r="CI37">
        <v>0</v>
      </c>
      <c r="CJ37">
        <v>0</v>
      </c>
      <c r="CK37" s="13" t="str">
        <f t="shared" si="0"/>
        <v>1 - 00. RECURSOS ORDINARIOS</v>
      </c>
      <c r="CL37" s="13" t="str">
        <f t="shared" si="1"/>
        <v>2.1. PERSONAL Y OBLIGACIONES SOCIALES</v>
      </c>
      <c r="CM37" s="13" t="str">
        <f t="shared" si="2"/>
        <v>2.1. 1. RETRIBUCIONES Y COMPLEMENTOS EN EFECTIVO</v>
      </c>
      <c r="CN37" s="13" t="str">
        <f t="shared" si="3"/>
        <v>2.1. 1. 3. 3. 1. GUARDIAS HOSPITALARIAS</v>
      </c>
      <c r="CO37" s="13">
        <f t="shared" si="4"/>
        <v>7401.86</v>
      </c>
      <c r="CP37" s="13">
        <f t="shared" si="5"/>
        <v>4626.1400000000003</v>
      </c>
      <c r="CQ37" s="13"/>
      <c r="CR37" s="13"/>
      <c r="CS37" s="13">
        <f t="shared" si="6"/>
        <v>4626.1400000000003</v>
      </c>
      <c r="CT37" s="13">
        <v>0</v>
      </c>
    </row>
    <row r="38" spans="1:98" hidden="1" x14ac:dyDescent="0.2">
      <c r="A38" t="s">
        <v>93</v>
      </c>
      <c r="B38" t="s">
        <v>94</v>
      </c>
      <c r="C38" t="s">
        <v>95</v>
      </c>
      <c r="D38" t="s">
        <v>96</v>
      </c>
      <c r="E38" t="s">
        <v>97</v>
      </c>
      <c r="F38" t="s">
        <v>98</v>
      </c>
      <c r="G38" t="s">
        <v>99</v>
      </c>
      <c r="H38" t="s">
        <v>100</v>
      </c>
      <c r="I38" t="s">
        <v>101</v>
      </c>
      <c r="J38" t="s">
        <v>102</v>
      </c>
      <c r="K38" t="s">
        <v>198</v>
      </c>
      <c r="L38" t="s">
        <v>104</v>
      </c>
      <c r="M38" t="s">
        <v>105</v>
      </c>
      <c r="N38" t="s">
        <v>199</v>
      </c>
      <c r="O38" t="s">
        <v>107</v>
      </c>
      <c r="P38" t="s">
        <v>200</v>
      </c>
      <c r="Q38" t="s">
        <v>201</v>
      </c>
      <c r="R38">
        <v>25</v>
      </c>
      <c r="S38">
        <v>10</v>
      </c>
      <c r="T38">
        <v>0</v>
      </c>
      <c r="U38">
        <v>0</v>
      </c>
      <c r="V38" t="s">
        <v>202</v>
      </c>
      <c r="W38" t="s">
        <v>111</v>
      </c>
      <c r="X38" t="s">
        <v>112</v>
      </c>
      <c r="Y38" t="s">
        <v>112</v>
      </c>
      <c r="Z38" t="s">
        <v>113</v>
      </c>
      <c r="AA38" t="s">
        <v>114</v>
      </c>
      <c r="AB38" t="s">
        <v>115</v>
      </c>
      <c r="AC38" t="s">
        <v>116</v>
      </c>
      <c r="AD38" t="s">
        <v>117</v>
      </c>
      <c r="AE38" t="s">
        <v>118</v>
      </c>
      <c r="AF38" t="s">
        <v>137</v>
      </c>
      <c r="AG38" t="s">
        <v>196</v>
      </c>
      <c r="AH38" t="s">
        <v>197</v>
      </c>
      <c r="AI38" t="s">
        <v>121</v>
      </c>
      <c r="AJ38">
        <v>126192</v>
      </c>
      <c r="AK38">
        <v>-96300</v>
      </c>
      <c r="AL38">
        <v>29892</v>
      </c>
      <c r="AM38">
        <v>20892</v>
      </c>
      <c r="AN38">
        <v>20892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 s="13" t="str">
        <f t="shared" si="0"/>
        <v>1 - 00. RECURSOS ORDINARIOS</v>
      </c>
      <c r="CL38" s="13" t="str">
        <f t="shared" si="1"/>
        <v>2.1. PERSONAL Y OBLIGACIONES SOCIALES</v>
      </c>
      <c r="CM38" s="13" t="str">
        <f t="shared" si="2"/>
        <v>2.1. 1. RETRIBUCIONES Y COMPLEMENTOS EN EFECTIVO</v>
      </c>
      <c r="CN38" s="13" t="str">
        <f t="shared" si="3"/>
        <v>2.1. 1. 3. 3. 1. GUARDIAS HOSPITALARIAS</v>
      </c>
      <c r="CO38" s="13">
        <f t="shared" si="4"/>
        <v>0</v>
      </c>
      <c r="CP38" s="13">
        <f t="shared" si="5"/>
        <v>29892</v>
      </c>
      <c r="CQ38" s="13"/>
      <c r="CR38" s="13"/>
      <c r="CS38" s="13">
        <f t="shared" si="6"/>
        <v>29892</v>
      </c>
      <c r="CT38" s="13">
        <v>0</v>
      </c>
    </row>
    <row r="39" spans="1:98" hidden="1" x14ac:dyDescent="0.2">
      <c r="A39" t="s">
        <v>93</v>
      </c>
      <c r="B39" t="s">
        <v>94</v>
      </c>
      <c r="C39" t="s">
        <v>95</v>
      </c>
      <c r="D39" t="s">
        <v>96</v>
      </c>
      <c r="E39" t="s">
        <v>97</v>
      </c>
      <c r="F39" t="s">
        <v>98</v>
      </c>
      <c r="G39" t="s">
        <v>170</v>
      </c>
      <c r="H39" t="s">
        <v>100</v>
      </c>
      <c r="I39" t="s">
        <v>101</v>
      </c>
      <c r="J39" t="s">
        <v>102</v>
      </c>
      <c r="K39" t="s">
        <v>171</v>
      </c>
      <c r="L39" t="s">
        <v>104</v>
      </c>
      <c r="M39" t="s">
        <v>132</v>
      </c>
      <c r="N39" t="s">
        <v>133</v>
      </c>
      <c r="O39" t="s">
        <v>107</v>
      </c>
      <c r="P39" t="s">
        <v>172</v>
      </c>
      <c r="Q39" t="s">
        <v>173</v>
      </c>
      <c r="R39">
        <v>200</v>
      </c>
      <c r="S39">
        <v>30</v>
      </c>
      <c r="T39">
        <v>25</v>
      </c>
      <c r="U39">
        <v>25</v>
      </c>
      <c r="V39" t="s">
        <v>174</v>
      </c>
      <c r="W39" t="s">
        <v>111</v>
      </c>
      <c r="X39" t="s">
        <v>112</v>
      </c>
      <c r="Y39" t="s">
        <v>112</v>
      </c>
      <c r="Z39" t="s">
        <v>113</v>
      </c>
      <c r="AA39" t="s">
        <v>114</v>
      </c>
      <c r="AB39" t="s">
        <v>115</v>
      </c>
      <c r="AC39" t="s">
        <v>116</v>
      </c>
      <c r="AD39" t="s">
        <v>117</v>
      </c>
      <c r="AE39" t="s">
        <v>118</v>
      </c>
      <c r="AF39" t="s">
        <v>137</v>
      </c>
      <c r="AG39" t="s">
        <v>196</v>
      </c>
      <c r="AH39" t="s">
        <v>197</v>
      </c>
      <c r="AI39" t="s">
        <v>121</v>
      </c>
      <c r="AJ39">
        <v>10049</v>
      </c>
      <c r="AK39">
        <v>0</v>
      </c>
      <c r="AL39">
        <v>10049</v>
      </c>
      <c r="AM39">
        <v>10049</v>
      </c>
      <c r="AN39">
        <v>10049</v>
      </c>
      <c r="AO39">
        <v>0</v>
      </c>
      <c r="AP39">
        <v>574.86</v>
      </c>
      <c r="AQ39">
        <v>607.79999999999995</v>
      </c>
      <c r="AR39">
        <v>894.08</v>
      </c>
      <c r="AS39">
        <v>970.11</v>
      </c>
      <c r="AT39">
        <v>992.89</v>
      </c>
      <c r="AU39">
        <v>1039.71</v>
      </c>
      <c r="AV39">
        <v>1066.23</v>
      </c>
      <c r="AW39">
        <v>989.16</v>
      </c>
      <c r="AX39">
        <v>0</v>
      </c>
      <c r="AY39">
        <v>0</v>
      </c>
      <c r="AZ39">
        <v>0</v>
      </c>
      <c r="BA39">
        <v>0</v>
      </c>
      <c r="BB39">
        <v>574.86</v>
      </c>
      <c r="BC39">
        <v>607.79999999999995</v>
      </c>
      <c r="BD39">
        <v>894.08</v>
      </c>
      <c r="BE39">
        <v>970.11</v>
      </c>
      <c r="BF39">
        <v>992.89</v>
      </c>
      <c r="BG39">
        <v>1039.71</v>
      </c>
      <c r="BH39">
        <v>1066.23</v>
      </c>
      <c r="BI39">
        <v>989.16</v>
      </c>
      <c r="BJ39">
        <v>940.9</v>
      </c>
      <c r="BK39">
        <v>545.66</v>
      </c>
      <c r="BL39">
        <f>1156+1156</f>
        <v>2312</v>
      </c>
      <c r="BM39">
        <v>0</v>
      </c>
      <c r="BN39">
        <v>574.86</v>
      </c>
      <c r="BO39">
        <v>607.79999999999995</v>
      </c>
      <c r="BP39">
        <v>894.08</v>
      </c>
      <c r="BQ39">
        <v>970.11</v>
      </c>
      <c r="BR39">
        <v>992.89</v>
      </c>
      <c r="BS39">
        <v>1039.71</v>
      </c>
      <c r="BT39">
        <v>1066.23</v>
      </c>
      <c r="BU39">
        <v>989.16</v>
      </c>
      <c r="BV39">
        <v>0</v>
      </c>
      <c r="BW39">
        <v>0</v>
      </c>
      <c r="BX39">
        <v>0</v>
      </c>
      <c r="BY39">
        <v>0</v>
      </c>
      <c r="BZ39">
        <v>574.86</v>
      </c>
      <c r="CA39">
        <v>607.79999999999995</v>
      </c>
      <c r="CB39">
        <v>894.08</v>
      </c>
      <c r="CC39">
        <v>970.11</v>
      </c>
      <c r="CD39">
        <v>992.89</v>
      </c>
      <c r="CE39">
        <v>1039.71</v>
      </c>
      <c r="CF39">
        <v>1066.23</v>
      </c>
      <c r="CG39">
        <v>983.03</v>
      </c>
      <c r="CH39">
        <v>0</v>
      </c>
      <c r="CI39">
        <v>0</v>
      </c>
      <c r="CJ39">
        <v>0</v>
      </c>
      <c r="CK39" s="13" t="str">
        <f t="shared" si="0"/>
        <v>1 - 00. RECURSOS ORDINARIOS</v>
      </c>
      <c r="CL39" s="13" t="str">
        <f t="shared" si="1"/>
        <v>2.1. PERSONAL Y OBLIGACIONES SOCIALES</v>
      </c>
      <c r="CM39" s="13" t="str">
        <f t="shared" si="2"/>
        <v>2.1. 1. RETRIBUCIONES Y COMPLEMENTOS EN EFECTIVO</v>
      </c>
      <c r="CN39" s="13" t="str">
        <f t="shared" si="3"/>
        <v>2.1. 1. 3. 3. 1. GUARDIAS HOSPITALARIAS</v>
      </c>
      <c r="CO39" s="13">
        <f t="shared" si="4"/>
        <v>10933.4</v>
      </c>
      <c r="CP39" s="13">
        <f t="shared" si="5"/>
        <v>-884.39999999999964</v>
      </c>
      <c r="CQ39" s="13"/>
      <c r="CR39" s="13"/>
      <c r="CS39" s="13">
        <f t="shared" si="6"/>
        <v>-884.39999999999964</v>
      </c>
      <c r="CT39" s="13">
        <v>0</v>
      </c>
    </row>
    <row r="40" spans="1:98" hidden="1" x14ac:dyDescent="0.2">
      <c r="A40" t="s">
        <v>93</v>
      </c>
      <c r="B40" t="s">
        <v>94</v>
      </c>
      <c r="C40" t="s">
        <v>95</v>
      </c>
      <c r="D40" t="s">
        <v>96</v>
      </c>
      <c r="E40" t="s">
        <v>97</v>
      </c>
      <c r="F40" t="s">
        <v>98</v>
      </c>
      <c r="G40" t="s">
        <v>170</v>
      </c>
      <c r="H40" t="s">
        <v>100</v>
      </c>
      <c r="I40" t="s">
        <v>101</v>
      </c>
      <c r="J40" t="s">
        <v>102</v>
      </c>
      <c r="K40" t="s">
        <v>175</v>
      </c>
      <c r="L40" t="s">
        <v>104</v>
      </c>
      <c r="M40" t="s">
        <v>132</v>
      </c>
      <c r="N40" t="s">
        <v>176</v>
      </c>
      <c r="O40" t="s">
        <v>107</v>
      </c>
      <c r="P40" t="s">
        <v>177</v>
      </c>
      <c r="Q40" t="s">
        <v>178</v>
      </c>
      <c r="R40">
        <v>30095</v>
      </c>
      <c r="S40">
        <v>15125</v>
      </c>
      <c r="T40">
        <v>15125</v>
      </c>
      <c r="U40">
        <v>15125</v>
      </c>
      <c r="V40" t="s">
        <v>179</v>
      </c>
      <c r="W40" t="s">
        <v>111</v>
      </c>
      <c r="X40" t="s">
        <v>112</v>
      </c>
      <c r="Y40" t="s">
        <v>112</v>
      </c>
      <c r="Z40" t="s">
        <v>113</v>
      </c>
      <c r="AA40" t="s">
        <v>114</v>
      </c>
      <c r="AB40" t="s">
        <v>115</v>
      </c>
      <c r="AC40" t="s">
        <v>116</v>
      </c>
      <c r="AD40" t="s">
        <v>117</v>
      </c>
      <c r="AE40" t="s">
        <v>118</v>
      </c>
      <c r="AF40" t="s">
        <v>137</v>
      </c>
      <c r="AG40" t="s">
        <v>196</v>
      </c>
      <c r="AH40" t="s">
        <v>197</v>
      </c>
      <c r="AI40" t="s">
        <v>121</v>
      </c>
      <c r="AJ40">
        <v>6966</v>
      </c>
      <c r="AK40">
        <v>0</v>
      </c>
      <c r="AL40">
        <v>6966</v>
      </c>
      <c r="AM40">
        <v>6966</v>
      </c>
      <c r="AN40">
        <v>6966</v>
      </c>
      <c r="AO40">
        <v>0</v>
      </c>
      <c r="AP40">
        <v>379.68</v>
      </c>
      <c r="AQ40">
        <v>285.52</v>
      </c>
      <c r="AR40">
        <v>416.35</v>
      </c>
      <c r="AS40">
        <v>391.61</v>
      </c>
      <c r="AT40">
        <v>306.33999999999997</v>
      </c>
      <c r="AU40">
        <v>379.68</v>
      </c>
      <c r="AV40">
        <v>428.28</v>
      </c>
      <c r="AW40">
        <v>428.28</v>
      </c>
      <c r="AX40">
        <v>0</v>
      </c>
      <c r="AY40">
        <v>0</v>
      </c>
      <c r="AZ40">
        <v>0</v>
      </c>
      <c r="BA40">
        <v>0</v>
      </c>
      <c r="BB40">
        <v>379.68</v>
      </c>
      <c r="BC40">
        <v>285.52</v>
      </c>
      <c r="BD40">
        <v>416.35</v>
      </c>
      <c r="BE40">
        <v>391.61</v>
      </c>
      <c r="BF40">
        <v>306.33999999999997</v>
      </c>
      <c r="BG40">
        <v>379.68</v>
      </c>
      <c r="BH40">
        <v>428.28</v>
      </c>
      <c r="BI40">
        <v>428.28</v>
      </c>
      <c r="BJ40">
        <v>356.9</v>
      </c>
      <c r="BK40">
        <v>356.9</v>
      </c>
      <c r="BL40">
        <f>662+662</f>
        <v>1324</v>
      </c>
      <c r="BM40">
        <v>0</v>
      </c>
      <c r="BN40">
        <v>379.68</v>
      </c>
      <c r="BO40">
        <v>285.52</v>
      </c>
      <c r="BP40">
        <v>416.35</v>
      </c>
      <c r="BQ40">
        <v>391.61</v>
      </c>
      <c r="BR40">
        <v>306.33999999999997</v>
      </c>
      <c r="BS40">
        <v>379.68</v>
      </c>
      <c r="BT40">
        <v>428.28</v>
      </c>
      <c r="BU40">
        <v>428.28</v>
      </c>
      <c r="BV40">
        <v>0</v>
      </c>
      <c r="BW40">
        <v>0</v>
      </c>
      <c r="BX40">
        <v>0</v>
      </c>
      <c r="BY40">
        <v>0</v>
      </c>
      <c r="BZ40">
        <v>379.68</v>
      </c>
      <c r="CA40">
        <v>285.52</v>
      </c>
      <c r="CB40">
        <v>416.35</v>
      </c>
      <c r="CC40">
        <v>391.61</v>
      </c>
      <c r="CD40">
        <v>306.33999999999997</v>
      </c>
      <c r="CE40">
        <v>379.68</v>
      </c>
      <c r="CF40">
        <v>428.28</v>
      </c>
      <c r="CG40">
        <v>426.76</v>
      </c>
      <c r="CH40">
        <v>0</v>
      </c>
      <c r="CI40">
        <v>0</v>
      </c>
      <c r="CJ40">
        <v>0</v>
      </c>
      <c r="CK40" s="13" t="str">
        <f t="shared" si="0"/>
        <v>1 - 00. RECURSOS ORDINARIOS</v>
      </c>
      <c r="CL40" s="13" t="str">
        <f t="shared" si="1"/>
        <v>2.1. PERSONAL Y OBLIGACIONES SOCIALES</v>
      </c>
      <c r="CM40" s="13" t="str">
        <f t="shared" si="2"/>
        <v>2.1. 1. RETRIBUCIONES Y COMPLEMENTOS EN EFECTIVO</v>
      </c>
      <c r="CN40" s="13" t="str">
        <f t="shared" si="3"/>
        <v>2.1. 1. 3. 3. 1. GUARDIAS HOSPITALARIAS</v>
      </c>
      <c r="CO40" s="13">
        <f t="shared" si="4"/>
        <v>5053.54</v>
      </c>
      <c r="CP40" s="13">
        <f t="shared" si="5"/>
        <v>1912.46</v>
      </c>
      <c r="CQ40" s="13"/>
      <c r="CR40" s="13"/>
      <c r="CS40" s="13">
        <f t="shared" si="6"/>
        <v>1912.46</v>
      </c>
      <c r="CT40" s="13">
        <v>0</v>
      </c>
    </row>
    <row r="41" spans="1:98" hidden="1" x14ac:dyDescent="0.2">
      <c r="A41" t="s">
        <v>93</v>
      </c>
      <c r="B41" t="s">
        <v>94</v>
      </c>
      <c r="C41" t="s">
        <v>95</v>
      </c>
      <c r="D41" t="s">
        <v>96</v>
      </c>
      <c r="E41" t="s">
        <v>97</v>
      </c>
      <c r="F41" t="s">
        <v>98</v>
      </c>
      <c r="G41" t="s">
        <v>170</v>
      </c>
      <c r="H41" t="s">
        <v>100</v>
      </c>
      <c r="I41" t="s">
        <v>101</v>
      </c>
      <c r="J41" t="s">
        <v>102</v>
      </c>
      <c r="K41" t="s">
        <v>191</v>
      </c>
      <c r="L41" t="s">
        <v>104</v>
      </c>
      <c r="M41" t="s">
        <v>132</v>
      </c>
      <c r="N41" t="s">
        <v>133</v>
      </c>
      <c r="O41" t="s">
        <v>107</v>
      </c>
      <c r="P41" t="s">
        <v>192</v>
      </c>
      <c r="Q41" t="s">
        <v>168</v>
      </c>
      <c r="R41">
        <v>7247</v>
      </c>
      <c r="S41">
        <v>3940</v>
      </c>
      <c r="T41">
        <v>3939</v>
      </c>
      <c r="U41">
        <v>3939</v>
      </c>
      <c r="V41" t="s">
        <v>193</v>
      </c>
      <c r="W41" t="s">
        <v>111</v>
      </c>
      <c r="X41" t="s">
        <v>112</v>
      </c>
      <c r="Y41" t="s">
        <v>112</v>
      </c>
      <c r="Z41" t="s">
        <v>113</v>
      </c>
      <c r="AA41" t="s">
        <v>114</v>
      </c>
      <c r="AB41" t="s">
        <v>115</v>
      </c>
      <c r="AC41" t="s">
        <v>116</v>
      </c>
      <c r="AD41" t="s">
        <v>117</v>
      </c>
      <c r="AE41" t="s">
        <v>118</v>
      </c>
      <c r="AF41" t="s">
        <v>137</v>
      </c>
      <c r="AG41" t="s">
        <v>196</v>
      </c>
      <c r="AH41" t="s">
        <v>197</v>
      </c>
      <c r="AI41" t="s">
        <v>121</v>
      </c>
      <c r="AJ41">
        <v>12977</v>
      </c>
      <c r="AK41">
        <v>0</v>
      </c>
      <c r="AL41">
        <v>12977</v>
      </c>
      <c r="AM41">
        <v>12977</v>
      </c>
      <c r="AN41">
        <v>12977</v>
      </c>
      <c r="AO41">
        <v>0</v>
      </c>
      <c r="AP41">
        <v>814.65</v>
      </c>
      <c r="AQ41">
        <v>615.88</v>
      </c>
      <c r="AR41">
        <v>733.21</v>
      </c>
      <c r="AS41">
        <v>696.54</v>
      </c>
      <c r="AT41">
        <v>696.54</v>
      </c>
      <c r="AU41">
        <v>593.9</v>
      </c>
      <c r="AV41">
        <v>733.22</v>
      </c>
      <c r="AW41">
        <v>733.21</v>
      </c>
      <c r="AX41">
        <v>0</v>
      </c>
      <c r="AY41">
        <v>0</v>
      </c>
      <c r="AZ41">
        <v>0</v>
      </c>
      <c r="BA41">
        <v>0</v>
      </c>
      <c r="BB41">
        <v>814.65</v>
      </c>
      <c r="BC41">
        <v>615.88</v>
      </c>
      <c r="BD41">
        <v>733.21</v>
      </c>
      <c r="BE41">
        <v>696.54</v>
      </c>
      <c r="BF41">
        <v>696.54</v>
      </c>
      <c r="BG41">
        <v>593.9</v>
      </c>
      <c r="BH41">
        <v>733.22</v>
      </c>
      <c r="BI41">
        <v>733.21</v>
      </c>
      <c r="BJ41">
        <v>725.88</v>
      </c>
      <c r="BK41">
        <v>652.54</v>
      </c>
      <c r="BL41">
        <f>1071+1071</f>
        <v>2142</v>
      </c>
      <c r="BM41">
        <v>0</v>
      </c>
      <c r="BN41">
        <v>814.65</v>
      </c>
      <c r="BO41">
        <v>615.88</v>
      </c>
      <c r="BP41">
        <v>733.21</v>
      </c>
      <c r="BQ41">
        <v>696.54</v>
      </c>
      <c r="BR41">
        <v>696.54</v>
      </c>
      <c r="BS41">
        <v>593.9</v>
      </c>
      <c r="BT41">
        <v>733.22</v>
      </c>
      <c r="BU41">
        <v>733.21</v>
      </c>
      <c r="BV41">
        <v>0</v>
      </c>
      <c r="BW41">
        <v>0</v>
      </c>
      <c r="BX41">
        <v>0</v>
      </c>
      <c r="BY41">
        <v>0</v>
      </c>
      <c r="BZ41">
        <v>814.65</v>
      </c>
      <c r="CA41">
        <v>615.88</v>
      </c>
      <c r="CB41">
        <v>733.21</v>
      </c>
      <c r="CC41">
        <v>696.54</v>
      </c>
      <c r="CD41">
        <v>696.54</v>
      </c>
      <c r="CE41">
        <v>593.9</v>
      </c>
      <c r="CF41">
        <v>733.22</v>
      </c>
      <c r="CG41">
        <v>732.44</v>
      </c>
      <c r="CH41">
        <v>0</v>
      </c>
      <c r="CI41">
        <v>0</v>
      </c>
      <c r="CJ41">
        <v>0</v>
      </c>
      <c r="CK41" s="13" t="str">
        <f t="shared" si="0"/>
        <v>1 - 00. RECURSOS ORDINARIOS</v>
      </c>
      <c r="CL41" s="13" t="str">
        <f t="shared" si="1"/>
        <v>2.1. PERSONAL Y OBLIGACIONES SOCIALES</v>
      </c>
      <c r="CM41" s="13" t="str">
        <f t="shared" si="2"/>
        <v>2.1. 1. RETRIBUCIONES Y COMPLEMENTOS EN EFECTIVO</v>
      </c>
      <c r="CN41" s="13" t="str">
        <f t="shared" si="3"/>
        <v>2.1. 1. 3. 3. 1. GUARDIAS HOSPITALARIAS</v>
      </c>
      <c r="CO41" s="13">
        <f t="shared" si="4"/>
        <v>9137.57</v>
      </c>
      <c r="CP41" s="13">
        <f t="shared" si="5"/>
        <v>3839.4300000000003</v>
      </c>
      <c r="CQ41" s="13"/>
      <c r="CR41" s="13"/>
      <c r="CS41" s="13">
        <f t="shared" si="6"/>
        <v>3839.4300000000003</v>
      </c>
      <c r="CT41" s="13">
        <v>0</v>
      </c>
    </row>
    <row r="42" spans="1:98" hidden="1" x14ac:dyDescent="0.2">
      <c r="A42" t="s">
        <v>93</v>
      </c>
      <c r="B42" t="s">
        <v>94</v>
      </c>
      <c r="C42" t="s">
        <v>95</v>
      </c>
      <c r="D42" t="s">
        <v>96</v>
      </c>
      <c r="E42" t="s">
        <v>97</v>
      </c>
      <c r="F42" t="s">
        <v>98</v>
      </c>
      <c r="G42" t="s">
        <v>170</v>
      </c>
      <c r="H42" t="s">
        <v>100</v>
      </c>
      <c r="I42" t="s">
        <v>101</v>
      </c>
      <c r="J42" t="s">
        <v>102</v>
      </c>
      <c r="K42" t="s">
        <v>180</v>
      </c>
      <c r="L42" t="s">
        <v>104</v>
      </c>
      <c r="M42" t="s">
        <v>132</v>
      </c>
      <c r="N42" t="s">
        <v>133</v>
      </c>
      <c r="O42" t="s">
        <v>107</v>
      </c>
      <c r="P42" t="s">
        <v>181</v>
      </c>
      <c r="Q42" t="s">
        <v>168</v>
      </c>
      <c r="R42">
        <v>47000</v>
      </c>
      <c r="S42">
        <v>26240</v>
      </c>
      <c r="T42">
        <v>26237</v>
      </c>
      <c r="U42">
        <v>26237</v>
      </c>
      <c r="V42" t="s">
        <v>182</v>
      </c>
      <c r="W42" t="s">
        <v>111</v>
      </c>
      <c r="X42" t="s">
        <v>112</v>
      </c>
      <c r="Y42" t="s">
        <v>112</v>
      </c>
      <c r="Z42" t="s">
        <v>113</v>
      </c>
      <c r="AA42" t="s">
        <v>114</v>
      </c>
      <c r="AB42" t="s">
        <v>115</v>
      </c>
      <c r="AC42" t="s">
        <v>116</v>
      </c>
      <c r="AD42" t="s">
        <v>117</v>
      </c>
      <c r="AE42" t="s">
        <v>118</v>
      </c>
      <c r="AF42" t="s">
        <v>137</v>
      </c>
      <c r="AG42" t="s">
        <v>196</v>
      </c>
      <c r="AH42" t="s">
        <v>197</v>
      </c>
      <c r="AI42" t="s">
        <v>121</v>
      </c>
      <c r="AJ42">
        <v>75155</v>
      </c>
      <c r="AK42">
        <v>0</v>
      </c>
      <c r="AL42">
        <v>75155</v>
      </c>
      <c r="AM42">
        <v>63058</v>
      </c>
      <c r="AN42">
        <v>63058</v>
      </c>
      <c r="AO42">
        <v>0</v>
      </c>
      <c r="AP42">
        <v>4020.38</v>
      </c>
      <c r="AQ42">
        <v>3812.44</v>
      </c>
      <c r="AR42">
        <v>3470.45</v>
      </c>
      <c r="AS42">
        <v>3677.24</v>
      </c>
      <c r="AT42">
        <v>4288.17</v>
      </c>
      <c r="AU42">
        <v>4155.3599999999997</v>
      </c>
      <c r="AV42">
        <v>4433.8500000000004</v>
      </c>
      <c r="AW42">
        <v>4335.8100000000004</v>
      </c>
      <c r="AX42">
        <v>0</v>
      </c>
      <c r="AY42">
        <v>0</v>
      </c>
      <c r="AZ42">
        <v>0</v>
      </c>
      <c r="BA42">
        <v>0</v>
      </c>
      <c r="BB42">
        <v>4020.38</v>
      </c>
      <c r="BC42">
        <v>3812.44</v>
      </c>
      <c r="BD42">
        <v>3470.45</v>
      </c>
      <c r="BE42">
        <v>3677.24</v>
      </c>
      <c r="BF42">
        <v>4288.17</v>
      </c>
      <c r="BG42">
        <v>4155.3599999999997</v>
      </c>
      <c r="BH42">
        <v>4433.8500000000004</v>
      </c>
      <c r="BI42">
        <v>4335.8100000000004</v>
      </c>
      <c r="BJ42">
        <v>3900.47</v>
      </c>
      <c r="BK42">
        <f>3845.92+12097</f>
        <v>15942.92</v>
      </c>
      <c r="BL42">
        <f>7487.58+7487.58</f>
        <v>14975.16</v>
      </c>
      <c r="BM42">
        <v>0</v>
      </c>
      <c r="BN42">
        <v>4020.38</v>
      </c>
      <c r="BO42">
        <v>3812.44</v>
      </c>
      <c r="BP42">
        <v>3470.45</v>
      </c>
      <c r="BQ42">
        <v>3677.24</v>
      </c>
      <c r="BR42">
        <v>4288.17</v>
      </c>
      <c r="BS42">
        <v>4155.3599999999997</v>
      </c>
      <c r="BT42">
        <v>4433.8500000000004</v>
      </c>
      <c r="BU42">
        <v>4335.8100000000004</v>
      </c>
      <c r="BV42">
        <v>0</v>
      </c>
      <c r="BW42">
        <v>0</v>
      </c>
      <c r="BX42">
        <v>0</v>
      </c>
      <c r="BY42">
        <v>0</v>
      </c>
      <c r="BZ42">
        <v>4020.38</v>
      </c>
      <c r="CA42">
        <v>3812.44</v>
      </c>
      <c r="CB42">
        <v>3470.45</v>
      </c>
      <c r="CC42">
        <v>3677.24</v>
      </c>
      <c r="CD42">
        <v>4288.17</v>
      </c>
      <c r="CE42">
        <v>4155.3599999999997</v>
      </c>
      <c r="CF42">
        <v>4433.8500000000004</v>
      </c>
      <c r="CG42">
        <v>3202.2</v>
      </c>
      <c r="CH42">
        <v>0</v>
      </c>
      <c r="CI42">
        <v>0</v>
      </c>
      <c r="CJ42">
        <v>0</v>
      </c>
      <c r="CK42" s="13" t="str">
        <f t="shared" si="0"/>
        <v>1 - 00. RECURSOS ORDINARIOS</v>
      </c>
      <c r="CL42" s="13" t="str">
        <f t="shared" si="1"/>
        <v>2.1. PERSONAL Y OBLIGACIONES SOCIALES</v>
      </c>
      <c r="CM42" s="13" t="str">
        <f t="shared" si="2"/>
        <v>2.1. 1. RETRIBUCIONES Y COMPLEMENTOS EN EFECTIVO</v>
      </c>
      <c r="CN42" s="13" t="str">
        <f t="shared" si="3"/>
        <v>2.1. 1. 3. 3. 1. GUARDIAS HOSPITALARIAS</v>
      </c>
      <c r="CO42" s="13">
        <f t="shared" si="4"/>
        <v>67012.25</v>
      </c>
      <c r="CP42" s="13">
        <f t="shared" si="5"/>
        <v>8142.75</v>
      </c>
      <c r="CQ42" s="13"/>
      <c r="CR42" s="13"/>
      <c r="CS42" s="13">
        <f t="shared" si="6"/>
        <v>8142.75</v>
      </c>
      <c r="CT42" s="13">
        <v>0</v>
      </c>
    </row>
    <row r="43" spans="1:98" hidden="1" x14ac:dyDescent="0.2">
      <c r="A43" t="s">
        <v>93</v>
      </c>
      <c r="B43" t="s">
        <v>94</v>
      </c>
      <c r="C43" t="s">
        <v>95</v>
      </c>
      <c r="D43" t="s">
        <v>96</v>
      </c>
      <c r="E43" t="s">
        <v>97</v>
      </c>
      <c r="F43" t="s">
        <v>98</v>
      </c>
      <c r="G43" t="s">
        <v>170</v>
      </c>
      <c r="H43" t="s">
        <v>100</v>
      </c>
      <c r="I43" t="s">
        <v>101</v>
      </c>
      <c r="J43" t="s">
        <v>102</v>
      </c>
      <c r="K43" t="s">
        <v>183</v>
      </c>
      <c r="L43" t="s">
        <v>104</v>
      </c>
      <c r="M43" t="s">
        <v>132</v>
      </c>
      <c r="N43" t="s">
        <v>133</v>
      </c>
      <c r="O43" t="s">
        <v>107</v>
      </c>
      <c r="P43" t="s">
        <v>184</v>
      </c>
      <c r="Q43" t="s">
        <v>185</v>
      </c>
      <c r="R43">
        <v>3636</v>
      </c>
      <c r="S43">
        <v>1441</v>
      </c>
      <c r="T43">
        <v>1441</v>
      </c>
      <c r="U43">
        <v>1441</v>
      </c>
      <c r="V43" t="s">
        <v>186</v>
      </c>
      <c r="W43" t="s">
        <v>111</v>
      </c>
      <c r="X43" t="s">
        <v>112</v>
      </c>
      <c r="Y43" t="s">
        <v>112</v>
      </c>
      <c r="Z43" t="s">
        <v>113</v>
      </c>
      <c r="AA43" t="s">
        <v>114</v>
      </c>
      <c r="AB43" t="s">
        <v>115</v>
      </c>
      <c r="AC43" t="s">
        <v>116</v>
      </c>
      <c r="AD43" t="s">
        <v>117</v>
      </c>
      <c r="AE43" t="s">
        <v>118</v>
      </c>
      <c r="AF43" t="s">
        <v>137</v>
      </c>
      <c r="AG43" t="s">
        <v>196</v>
      </c>
      <c r="AH43" t="s">
        <v>197</v>
      </c>
      <c r="AI43" t="s">
        <v>121</v>
      </c>
      <c r="AJ43">
        <v>61692</v>
      </c>
      <c r="AK43">
        <v>0</v>
      </c>
      <c r="AL43">
        <v>61692</v>
      </c>
      <c r="AM43">
        <v>61692</v>
      </c>
      <c r="AN43">
        <v>61692</v>
      </c>
      <c r="AO43">
        <v>0</v>
      </c>
      <c r="AP43">
        <v>6024.58</v>
      </c>
      <c r="AQ43">
        <v>5114.59</v>
      </c>
      <c r="AR43">
        <v>5670.87</v>
      </c>
      <c r="AS43">
        <v>4822.0200000000004</v>
      </c>
      <c r="AT43">
        <v>6005.6</v>
      </c>
      <c r="AU43">
        <v>5138.8100000000004</v>
      </c>
      <c r="AV43">
        <v>5748.41</v>
      </c>
      <c r="AW43">
        <v>4977.1000000000004</v>
      </c>
      <c r="AX43">
        <v>0</v>
      </c>
      <c r="AY43">
        <v>0</v>
      </c>
      <c r="AZ43">
        <v>0</v>
      </c>
      <c r="BA43">
        <v>0</v>
      </c>
      <c r="BB43">
        <v>6024.58</v>
      </c>
      <c r="BC43">
        <v>5114.59</v>
      </c>
      <c r="BD43">
        <v>5670.87</v>
      </c>
      <c r="BE43">
        <v>4822.0200000000004</v>
      </c>
      <c r="BF43">
        <v>6005.6</v>
      </c>
      <c r="BG43">
        <v>5138.8100000000004</v>
      </c>
      <c r="BH43">
        <v>5748.41</v>
      </c>
      <c r="BI43">
        <v>4977.1000000000004</v>
      </c>
      <c r="BJ43">
        <v>4762.38</v>
      </c>
      <c r="BK43">
        <v>4684</v>
      </c>
      <c r="BL43">
        <f>6574+6574</f>
        <v>13148</v>
      </c>
      <c r="BM43">
        <v>0</v>
      </c>
      <c r="BN43">
        <v>6024.58</v>
      </c>
      <c r="BO43">
        <v>5114.59</v>
      </c>
      <c r="BP43">
        <v>5670.87</v>
      </c>
      <c r="BQ43">
        <v>4822.0200000000004</v>
      </c>
      <c r="BR43">
        <v>6005.6</v>
      </c>
      <c r="BS43">
        <v>5138.8100000000004</v>
      </c>
      <c r="BT43">
        <v>5748.41</v>
      </c>
      <c r="BU43">
        <v>4977.1000000000004</v>
      </c>
      <c r="BV43">
        <v>0</v>
      </c>
      <c r="BW43">
        <v>0</v>
      </c>
      <c r="BX43">
        <v>0</v>
      </c>
      <c r="BY43">
        <v>0</v>
      </c>
      <c r="BZ43">
        <v>6024.58</v>
      </c>
      <c r="CA43">
        <v>5114.59</v>
      </c>
      <c r="CB43">
        <v>5670.87</v>
      </c>
      <c r="CC43">
        <v>4822.0200000000004</v>
      </c>
      <c r="CD43">
        <v>6005.6</v>
      </c>
      <c r="CE43">
        <v>5138.8100000000004</v>
      </c>
      <c r="CF43">
        <v>5748.41</v>
      </c>
      <c r="CG43">
        <v>4454.3599999999997</v>
      </c>
      <c r="CH43">
        <v>0</v>
      </c>
      <c r="CI43">
        <v>0</v>
      </c>
      <c r="CJ43">
        <v>0</v>
      </c>
      <c r="CK43" s="13" t="str">
        <f t="shared" si="0"/>
        <v>1 - 00. RECURSOS ORDINARIOS</v>
      </c>
      <c r="CL43" s="13" t="str">
        <f t="shared" si="1"/>
        <v>2.1. PERSONAL Y OBLIGACIONES SOCIALES</v>
      </c>
      <c r="CM43" s="13" t="str">
        <f t="shared" si="2"/>
        <v>2.1. 1. RETRIBUCIONES Y COMPLEMENTOS EN EFECTIVO</v>
      </c>
      <c r="CN43" s="13" t="str">
        <f t="shared" si="3"/>
        <v>2.1. 1. 3. 3. 1. GUARDIAS HOSPITALARIAS</v>
      </c>
      <c r="CO43" s="13">
        <f t="shared" si="4"/>
        <v>66096.36</v>
      </c>
      <c r="CP43" s="13">
        <f t="shared" si="5"/>
        <v>-4404.3600000000006</v>
      </c>
      <c r="CQ43" s="13"/>
      <c r="CR43" s="13"/>
      <c r="CS43" s="13">
        <f t="shared" si="6"/>
        <v>-4404.3600000000006</v>
      </c>
      <c r="CT43" s="13">
        <v>0</v>
      </c>
    </row>
    <row r="44" spans="1:98" hidden="1" x14ac:dyDescent="0.2">
      <c r="A44" t="s">
        <v>93</v>
      </c>
      <c r="B44" t="s">
        <v>94</v>
      </c>
      <c r="C44" t="s">
        <v>95</v>
      </c>
      <c r="D44" t="s">
        <v>96</v>
      </c>
      <c r="E44" t="s">
        <v>97</v>
      </c>
      <c r="F44" t="s">
        <v>98</v>
      </c>
      <c r="G44" t="s">
        <v>170</v>
      </c>
      <c r="H44" t="s">
        <v>100</v>
      </c>
      <c r="I44" t="s">
        <v>101</v>
      </c>
      <c r="J44" t="s">
        <v>102</v>
      </c>
      <c r="K44" t="s">
        <v>187</v>
      </c>
      <c r="L44" t="s">
        <v>104</v>
      </c>
      <c r="M44" t="s">
        <v>132</v>
      </c>
      <c r="N44" t="s">
        <v>176</v>
      </c>
      <c r="O44" t="s">
        <v>107</v>
      </c>
      <c r="P44" t="s">
        <v>188</v>
      </c>
      <c r="Q44" t="s">
        <v>189</v>
      </c>
      <c r="R44">
        <v>105000</v>
      </c>
      <c r="S44">
        <v>29200</v>
      </c>
      <c r="T44">
        <v>29143</v>
      </c>
      <c r="U44">
        <v>29143</v>
      </c>
      <c r="V44" t="s">
        <v>190</v>
      </c>
      <c r="W44" t="s">
        <v>111</v>
      </c>
      <c r="X44" t="s">
        <v>112</v>
      </c>
      <c r="Y44" t="s">
        <v>112</v>
      </c>
      <c r="Z44" t="s">
        <v>113</v>
      </c>
      <c r="AA44" t="s">
        <v>114</v>
      </c>
      <c r="AB44" t="s">
        <v>115</v>
      </c>
      <c r="AC44" t="s">
        <v>116</v>
      </c>
      <c r="AD44" t="s">
        <v>117</v>
      </c>
      <c r="AE44" t="s">
        <v>118</v>
      </c>
      <c r="AF44" t="s">
        <v>137</v>
      </c>
      <c r="AG44" t="s">
        <v>196</v>
      </c>
      <c r="AH44" t="s">
        <v>197</v>
      </c>
      <c r="AI44" t="s">
        <v>121</v>
      </c>
      <c r="AJ44">
        <v>15895</v>
      </c>
      <c r="AK44">
        <v>0</v>
      </c>
      <c r="AL44">
        <v>15895</v>
      </c>
      <c r="AM44">
        <v>15895</v>
      </c>
      <c r="AN44">
        <v>15895</v>
      </c>
      <c r="AO44">
        <v>0</v>
      </c>
      <c r="AP44">
        <v>1478.89</v>
      </c>
      <c r="AQ44">
        <v>1131.52</v>
      </c>
      <c r="AR44">
        <v>802</v>
      </c>
      <c r="AS44">
        <v>1316.6</v>
      </c>
      <c r="AT44">
        <v>1370.22</v>
      </c>
      <c r="AU44">
        <v>1462.76</v>
      </c>
      <c r="AV44">
        <v>1478.89</v>
      </c>
      <c r="AW44">
        <v>1478.89</v>
      </c>
      <c r="AX44">
        <v>0</v>
      </c>
      <c r="AY44">
        <v>0</v>
      </c>
      <c r="AZ44">
        <v>0</v>
      </c>
      <c r="BA44">
        <v>0</v>
      </c>
      <c r="BB44">
        <v>1478.89</v>
      </c>
      <c r="BC44">
        <v>1131.52</v>
      </c>
      <c r="BD44">
        <v>802</v>
      </c>
      <c r="BE44">
        <v>1316.6</v>
      </c>
      <c r="BF44">
        <v>1370.22</v>
      </c>
      <c r="BG44">
        <v>1462.76</v>
      </c>
      <c r="BH44">
        <v>1478.89</v>
      </c>
      <c r="BI44">
        <v>1478.89</v>
      </c>
      <c r="BJ44">
        <v>722.45</v>
      </c>
      <c r="BK44">
        <v>1501.67</v>
      </c>
      <c r="BL44">
        <f>1831+1831</f>
        <v>3662</v>
      </c>
      <c r="BM44">
        <v>0</v>
      </c>
      <c r="BN44">
        <v>1478.89</v>
      </c>
      <c r="BO44">
        <v>1131.52</v>
      </c>
      <c r="BP44">
        <v>802</v>
      </c>
      <c r="BQ44">
        <v>1316.6</v>
      </c>
      <c r="BR44">
        <v>1370.22</v>
      </c>
      <c r="BS44">
        <v>1462.76</v>
      </c>
      <c r="BT44">
        <v>1478.89</v>
      </c>
      <c r="BU44">
        <v>1478.89</v>
      </c>
      <c r="BV44">
        <v>0</v>
      </c>
      <c r="BW44">
        <v>0</v>
      </c>
      <c r="BX44">
        <v>0</v>
      </c>
      <c r="BY44">
        <v>0</v>
      </c>
      <c r="BZ44">
        <v>1478.89</v>
      </c>
      <c r="CA44">
        <v>1131.52</v>
      </c>
      <c r="CB44">
        <v>802</v>
      </c>
      <c r="CC44">
        <v>1316.6</v>
      </c>
      <c r="CD44">
        <v>1370.22</v>
      </c>
      <c r="CE44">
        <v>1462.76</v>
      </c>
      <c r="CF44">
        <v>1478.89</v>
      </c>
      <c r="CG44">
        <v>1417.25</v>
      </c>
      <c r="CH44">
        <v>0</v>
      </c>
      <c r="CI44">
        <v>0</v>
      </c>
      <c r="CJ44">
        <v>0</v>
      </c>
      <c r="CK44" s="13" t="str">
        <f t="shared" si="0"/>
        <v>1 - 00. RECURSOS ORDINARIOS</v>
      </c>
      <c r="CL44" s="13" t="str">
        <f t="shared" si="1"/>
        <v>2.1. PERSONAL Y OBLIGACIONES SOCIALES</v>
      </c>
      <c r="CM44" s="13" t="str">
        <f t="shared" si="2"/>
        <v>2.1. 1. RETRIBUCIONES Y COMPLEMENTOS EN EFECTIVO</v>
      </c>
      <c r="CN44" s="13" t="str">
        <f t="shared" si="3"/>
        <v>2.1. 1. 3. 3. 1. GUARDIAS HOSPITALARIAS</v>
      </c>
      <c r="CO44" s="13">
        <f t="shared" si="4"/>
        <v>16405.89</v>
      </c>
      <c r="CP44" s="13">
        <f t="shared" si="5"/>
        <v>-510.88999999999942</v>
      </c>
      <c r="CQ44" s="13"/>
      <c r="CR44" s="13"/>
      <c r="CS44" s="13">
        <f t="shared" si="6"/>
        <v>-510.88999999999942</v>
      </c>
      <c r="CT44" s="13">
        <v>0</v>
      </c>
    </row>
    <row r="45" spans="1:98" hidden="1" x14ac:dyDescent="0.2">
      <c r="A45" t="s">
        <v>93</v>
      </c>
      <c r="B45" t="s">
        <v>94</v>
      </c>
      <c r="C45" t="s">
        <v>95</v>
      </c>
      <c r="D45" t="s">
        <v>96</v>
      </c>
      <c r="E45" t="s">
        <v>97</v>
      </c>
      <c r="F45" t="s">
        <v>98</v>
      </c>
      <c r="G45" t="s">
        <v>129</v>
      </c>
      <c r="H45" t="s">
        <v>100</v>
      </c>
      <c r="I45" t="s">
        <v>130</v>
      </c>
      <c r="J45" t="s">
        <v>102</v>
      </c>
      <c r="K45" t="s">
        <v>131</v>
      </c>
      <c r="L45" t="s">
        <v>104</v>
      </c>
      <c r="M45" t="s">
        <v>132</v>
      </c>
      <c r="N45" t="s">
        <v>133</v>
      </c>
      <c r="O45" t="s">
        <v>107</v>
      </c>
      <c r="P45" t="s">
        <v>134</v>
      </c>
      <c r="Q45" t="s">
        <v>135</v>
      </c>
      <c r="R45">
        <v>3000</v>
      </c>
      <c r="S45">
        <v>1100</v>
      </c>
      <c r="T45">
        <v>1072</v>
      </c>
      <c r="U45">
        <v>1072</v>
      </c>
      <c r="V45" t="s">
        <v>136</v>
      </c>
      <c r="W45" t="s">
        <v>111</v>
      </c>
      <c r="X45" t="s">
        <v>112</v>
      </c>
      <c r="Y45" t="s">
        <v>112</v>
      </c>
      <c r="Z45" t="s">
        <v>113</v>
      </c>
      <c r="AA45" t="s">
        <v>114</v>
      </c>
      <c r="AB45" t="s">
        <v>115</v>
      </c>
      <c r="AC45" t="s">
        <v>116</v>
      </c>
      <c r="AD45" t="s">
        <v>117</v>
      </c>
      <c r="AE45" t="s">
        <v>118</v>
      </c>
      <c r="AF45" t="s">
        <v>137</v>
      </c>
      <c r="AG45" t="s">
        <v>196</v>
      </c>
      <c r="AH45" t="s">
        <v>203</v>
      </c>
      <c r="AI45" t="s">
        <v>121</v>
      </c>
      <c r="AJ45">
        <v>10800</v>
      </c>
      <c r="AK45">
        <v>0</v>
      </c>
      <c r="AL45">
        <v>10800</v>
      </c>
      <c r="AM45">
        <v>3600</v>
      </c>
      <c r="AN45">
        <v>3600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f>900+5865</f>
        <v>6765</v>
      </c>
      <c r="BL45">
        <v>900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 s="13" t="str">
        <f t="shared" si="0"/>
        <v>1 - 00. RECURSOS ORDINARIOS</v>
      </c>
      <c r="CL45" s="13" t="str">
        <f t="shared" si="1"/>
        <v>2.1. PERSONAL Y OBLIGACIONES SOCIALES</v>
      </c>
      <c r="CM45" s="13" t="str">
        <f t="shared" si="2"/>
        <v>2.1. 1. RETRIBUCIONES Y COMPLEMENTOS EN EFECTIVO</v>
      </c>
      <c r="CN45" s="13" t="str">
        <f t="shared" si="3"/>
        <v>2.1. 1. 3. 3. 3. BONIFICACIONES O ENTREGAS ECONOMICAS AL PUESTO DE PROFESIONALES DE LA SALUD</v>
      </c>
      <c r="CO45" s="13">
        <f t="shared" si="4"/>
        <v>7665</v>
      </c>
      <c r="CP45" s="13">
        <f t="shared" si="5"/>
        <v>3135</v>
      </c>
      <c r="CQ45" s="13"/>
      <c r="CR45" s="13"/>
      <c r="CS45" s="13">
        <f t="shared" si="6"/>
        <v>3135</v>
      </c>
      <c r="CT45" s="13">
        <v>0</v>
      </c>
    </row>
    <row r="46" spans="1:98" hidden="1" x14ac:dyDescent="0.2">
      <c r="A46" t="s">
        <v>93</v>
      </c>
      <c r="B46" t="s">
        <v>94</v>
      </c>
      <c r="C46" t="s">
        <v>95</v>
      </c>
      <c r="D46" t="s">
        <v>96</v>
      </c>
      <c r="E46" t="s">
        <v>97</v>
      </c>
      <c r="F46" t="s">
        <v>98</v>
      </c>
      <c r="G46" t="s">
        <v>129</v>
      </c>
      <c r="H46" t="s">
        <v>100</v>
      </c>
      <c r="I46" t="s">
        <v>140</v>
      </c>
      <c r="J46" t="s">
        <v>102</v>
      </c>
      <c r="K46" t="s">
        <v>141</v>
      </c>
      <c r="L46" t="s">
        <v>104</v>
      </c>
      <c r="M46" t="s">
        <v>132</v>
      </c>
      <c r="N46" t="s">
        <v>133</v>
      </c>
      <c r="O46" t="s">
        <v>107</v>
      </c>
      <c r="P46" t="s">
        <v>142</v>
      </c>
      <c r="Q46" t="s">
        <v>143</v>
      </c>
      <c r="R46">
        <v>1000</v>
      </c>
      <c r="S46">
        <v>560</v>
      </c>
      <c r="T46">
        <v>566</v>
      </c>
      <c r="U46">
        <v>566</v>
      </c>
      <c r="V46" t="s">
        <v>144</v>
      </c>
      <c r="W46" t="s">
        <v>111</v>
      </c>
      <c r="X46" t="s">
        <v>112</v>
      </c>
      <c r="Y46" t="s">
        <v>112</v>
      </c>
      <c r="Z46" t="s">
        <v>113</v>
      </c>
      <c r="AA46" t="s">
        <v>114</v>
      </c>
      <c r="AB46" t="s">
        <v>115</v>
      </c>
      <c r="AC46" t="s">
        <v>116</v>
      </c>
      <c r="AD46" t="s">
        <v>117</v>
      </c>
      <c r="AE46" t="s">
        <v>118</v>
      </c>
      <c r="AF46" t="s">
        <v>137</v>
      </c>
      <c r="AG46" t="s">
        <v>196</v>
      </c>
      <c r="AH46" t="s">
        <v>203</v>
      </c>
      <c r="AI46" t="s">
        <v>121</v>
      </c>
      <c r="AJ46">
        <v>5400</v>
      </c>
      <c r="AK46">
        <v>0</v>
      </c>
      <c r="AL46">
        <v>5400</v>
      </c>
      <c r="AM46">
        <v>504</v>
      </c>
      <c r="AN46">
        <v>504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4896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 s="13" t="str">
        <f t="shared" si="0"/>
        <v>1 - 00. RECURSOS ORDINARIOS</v>
      </c>
      <c r="CL46" s="13" t="str">
        <f t="shared" si="1"/>
        <v>2.1. PERSONAL Y OBLIGACIONES SOCIALES</v>
      </c>
      <c r="CM46" s="13" t="str">
        <f t="shared" si="2"/>
        <v>2.1. 1. RETRIBUCIONES Y COMPLEMENTOS EN EFECTIVO</v>
      </c>
      <c r="CN46" s="13" t="str">
        <f t="shared" si="3"/>
        <v>2.1. 1. 3. 3. 3. BONIFICACIONES O ENTREGAS ECONOMICAS AL PUESTO DE PROFESIONALES DE LA SALUD</v>
      </c>
      <c r="CO46" s="13">
        <f t="shared" si="4"/>
        <v>4896</v>
      </c>
      <c r="CP46" s="13">
        <f t="shared" si="5"/>
        <v>504</v>
      </c>
      <c r="CQ46" s="13"/>
      <c r="CR46" s="13"/>
      <c r="CS46" s="13">
        <f t="shared" si="6"/>
        <v>504</v>
      </c>
      <c r="CT46" s="13">
        <v>0</v>
      </c>
    </row>
    <row r="47" spans="1:98" hidden="1" x14ac:dyDescent="0.2">
      <c r="A47" t="s">
        <v>93</v>
      </c>
      <c r="B47" t="s">
        <v>94</v>
      </c>
      <c r="C47" t="s">
        <v>95</v>
      </c>
      <c r="D47" t="s">
        <v>96</v>
      </c>
      <c r="E47" t="s">
        <v>97</v>
      </c>
      <c r="F47" t="s">
        <v>98</v>
      </c>
      <c r="G47" t="s">
        <v>129</v>
      </c>
      <c r="H47" t="s">
        <v>100</v>
      </c>
      <c r="I47" t="s">
        <v>145</v>
      </c>
      <c r="J47" t="s">
        <v>102</v>
      </c>
      <c r="K47" t="s">
        <v>146</v>
      </c>
      <c r="L47" t="s">
        <v>104</v>
      </c>
      <c r="M47" t="s">
        <v>132</v>
      </c>
      <c r="N47" t="s">
        <v>133</v>
      </c>
      <c r="O47" t="s">
        <v>107</v>
      </c>
      <c r="P47" t="s">
        <v>147</v>
      </c>
      <c r="Q47" t="s">
        <v>135</v>
      </c>
      <c r="R47">
        <v>600</v>
      </c>
      <c r="S47">
        <v>360</v>
      </c>
      <c r="T47">
        <v>357</v>
      </c>
      <c r="U47">
        <v>357</v>
      </c>
      <c r="V47" t="s">
        <v>148</v>
      </c>
      <c r="W47" t="s">
        <v>111</v>
      </c>
      <c r="X47" t="s">
        <v>112</v>
      </c>
      <c r="Y47" t="s">
        <v>112</v>
      </c>
      <c r="Z47" t="s">
        <v>113</v>
      </c>
      <c r="AA47" t="s">
        <v>114</v>
      </c>
      <c r="AB47" t="s">
        <v>115</v>
      </c>
      <c r="AC47" t="s">
        <v>116</v>
      </c>
      <c r="AD47" t="s">
        <v>117</v>
      </c>
      <c r="AE47" t="s">
        <v>118</v>
      </c>
      <c r="AF47" t="s">
        <v>137</v>
      </c>
      <c r="AG47" t="s">
        <v>196</v>
      </c>
      <c r="AH47" t="s">
        <v>203</v>
      </c>
      <c r="AI47" t="s">
        <v>121</v>
      </c>
      <c r="AJ47">
        <v>5400</v>
      </c>
      <c r="AK47">
        <v>0</v>
      </c>
      <c r="AL47">
        <v>5400</v>
      </c>
      <c r="AM47">
        <v>5400</v>
      </c>
      <c r="AN47">
        <v>5400</v>
      </c>
      <c r="AO47">
        <v>450</v>
      </c>
      <c r="AP47">
        <v>450</v>
      </c>
      <c r="AQ47">
        <v>450</v>
      </c>
      <c r="AR47">
        <v>450</v>
      </c>
      <c r="AS47">
        <v>450</v>
      </c>
      <c r="AT47">
        <v>450</v>
      </c>
      <c r="AU47">
        <v>450</v>
      </c>
      <c r="AV47">
        <v>450</v>
      </c>
      <c r="AW47">
        <v>450</v>
      </c>
      <c r="AX47">
        <v>0</v>
      </c>
      <c r="AY47">
        <v>0</v>
      </c>
      <c r="AZ47">
        <v>0</v>
      </c>
      <c r="BA47">
        <v>450</v>
      </c>
      <c r="BB47">
        <v>450</v>
      </c>
      <c r="BC47">
        <v>450</v>
      </c>
      <c r="BD47">
        <v>450</v>
      </c>
      <c r="BE47">
        <v>450</v>
      </c>
      <c r="BF47">
        <v>450</v>
      </c>
      <c r="BG47">
        <v>450</v>
      </c>
      <c r="BH47">
        <v>450</v>
      </c>
      <c r="BI47">
        <v>450</v>
      </c>
      <c r="BJ47">
        <v>450</v>
      </c>
      <c r="BK47">
        <v>450</v>
      </c>
      <c r="BL47">
        <f>9600+450</f>
        <v>10050</v>
      </c>
      <c r="BM47">
        <v>450</v>
      </c>
      <c r="BN47">
        <v>450</v>
      </c>
      <c r="BO47">
        <v>450</v>
      </c>
      <c r="BP47">
        <v>450</v>
      </c>
      <c r="BQ47">
        <v>450</v>
      </c>
      <c r="BR47">
        <v>450</v>
      </c>
      <c r="BS47">
        <v>450</v>
      </c>
      <c r="BT47">
        <v>450</v>
      </c>
      <c r="BU47">
        <v>450</v>
      </c>
      <c r="BV47">
        <v>0</v>
      </c>
      <c r="BW47">
        <v>0</v>
      </c>
      <c r="BX47">
        <v>0</v>
      </c>
      <c r="BY47">
        <v>450</v>
      </c>
      <c r="BZ47">
        <v>450</v>
      </c>
      <c r="CA47">
        <v>450</v>
      </c>
      <c r="CB47">
        <v>450</v>
      </c>
      <c r="CC47">
        <v>450</v>
      </c>
      <c r="CD47">
        <v>450</v>
      </c>
      <c r="CE47">
        <v>450</v>
      </c>
      <c r="CF47">
        <v>450</v>
      </c>
      <c r="CG47">
        <v>448.16</v>
      </c>
      <c r="CH47">
        <v>0</v>
      </c>
      <c r="CI47">
        <v>0</v>
      </c>
      <c r="CJ47">
        <v>0</v>
      </c>
      <c r="CK47" s="13" t="str">
        <f t="shared" si="0"/>
        <v>1 - 00. RECURSOS ORDINARIOS</v>
      </c>
      <c r="CL47" s="13" t="str">
        <f t="shared" si="1"/>
        <v>2.1. PERSONAL Y OBLIGACIONES SOCIALES</v>
      </c>
      <c r="CM47" s="13" t="str">
        <f t="shared" si="2"/>
        <v>2.1. 1. RETRIBUCIONES Y COMPLEMENTOS EN EFECTIVO</v>
      </c>
      <c r="CN47" s="13" t="str">
        <f t="shared" si="3"/>
        <v>2.1. 1. 3. 3. 3. BONIFICACIONES O ENTREGAS ECONOMICAS AL PUESTO DE PROFESIONALES DE LA SALUD</v>
      </c>
      <c r="CO47" s="13">
        <f t="shared" si="4"/>
        <v>15000</v>
      </c>
      <c r="CP47" s="13">
        <f t="shared" si="5"/>
        <v>-9600</v>
      </c>
      <c r="CQ47" s="13"/>
      <c r="CR47" s="13"/>
      <c r="CS47" s="13">
        <f t="shared" si="6"/>
        <v>-9600</v>
      </c>
      <c r="CT47" s="13">
        <v>0</v>
      </c>
    </row>
    <row r="48" spans="1:98" hidden="1" x14ac:dyDescent="0.2">
      <c r="A48" t="s">
        <v>93</v>
      </c>
      <c r="B48" t="s">
        <v>94</v>
      </c>
      <c r="C48" t="s">
        <v>95</v>
      </c>
      <c r="D48" t="s">
        <v>96</v>
      </c>
      <c r="E48" t="s">
        <v>97</v>
      </c>
      <c r="F48" t="s">
        <v>98</v>
      </c>
      <c r="G48" t="s">
        <v>129</v>
      </c>
      <c r="H48" t="s">
        <v>100</v>
      </c>
      <c r="I48" t="s">
        <v>149</v>
      </c>
      <c r="J48" t="s">
        <v>102</v>
      </c>
      <c r="K48" t="s">
        <v>150</v>
      </c>
      <c r="L48" t="s">
        <v>104</v>
      </c>
      <c r="M48" t="s">
        <v>132</v>
      </c>
      <c r="N48" t="s">
        <v>133</v>
      </c>
      <c r="O48" t="s">
        <v>107</v>
      </c>
      <c r="P48" t="s">
        <v>151</v>
      </c>
      <c r="Q48" t="s">
        <v>143</v>
      </c>
      <c r="R48">
        <v>600</v>
      </c>
      <c r="S48">
        <v>100</v>
      </c>
      <c r="T48">
        <v>71</v>
      </c>
      <c r="U48">
        <v>71</v>
      </c>
      <c r="V48" t="s">
        <v>152</v>
      </c>
      <c r="W48" t="s">
        <v>111</v>
      </c>
      <c r="X48" t="s">
        <v>112</v>
      </c>
      <c r="Y48" t="s">
        <v>112</v>
      </c>
      <c r="Z48" t="s">
        <v>113</v>
      </c>
      <c r="AA48" t="s">
        <v>114</v>
      </c>
      <c r="AB48" t="s">
        <v>115</v>
      </c>
      <c r="AC48" t="s">
        <v>116</v>
      </c>
      <c r="AD48" t="s">
        <v>117</v>
      </c>
      <c r="AE48" t="s">
        <v>118</v>
      </c>
      <c r="AF48" t="s">
        <v>137</v>
      </c>
      <c r="AG48" t="s">
        <v>196</v>
      </c>
      <c r="AH48" t="s">
        <v>203</v>
      </c>
      <c r="AI48" t="s">
        <v>121</v>
      </c>
      <c r="AJ48">
        <v>10800</v>
      </c>
      <c r="AK48">
        <v>0</v>
      </c>
      <c r="AL48">
        <v>10800</v>
      </c>
      <c r="AM48">
        <v>10800</v>
      </c>
      <c r="AN48">
        <v>10800</v>
      </c>
      <c r="AO48">
        <v>900</v>
      </c>
      <c r="AP48">
        <v>900</v>
      </c>
      <c r="AQ48">
        <v>900</v>
      </c>
      <c r="AR48">
        <v>900</v>
      </c>
      <c r="AS48">
        <v>900</v>
      </c>
      <c r="AT48">
        <v>900</v>
      </c>
      <c r="AU48">
        <v>900</v>
      </c>
      <c r="AV48">
        <v>900</v>
      </c>
      <c r="AW48">
        <v>900</v>
      </c>
      <c r="AX48">
        <v>0</v>
      </c>
      <c r="AY48">
        <v>0</v>
      </c>
      <c r="AZ48">
        <v>0</v>
      </c>
      <c r="BA48">
        <v>900</v>
      </c>
      <c r="BB48">
        <v>900</v>
      </c>
      <c r="BC48">
        <v>900</v>
      </c>
      <c r="BD48">
        <v>900</v>
      </c>
      <c r="BE48">
        <v>900</v>
      </c>
      <c r="BF48">
        <v>900</v>
      </c>
      <c r="BG48">
        <v>900</v>
      </c>
      <c r="BH48">
        <v>900</v>
      </c>
      <c r="BI48">
        <v>900</v>
      </c>
      <c r="BJ48">
        <v>900</v>
      </c>
      <c r="BK48">
        <v>900</v>
      </c>
      <c r="BL48">
        <f>9600+900</f>
        <v>10500</v>
      </c>
      <c r="BM48">
        <v>900</v>
      </c>
      <c r="BN48">
        <v>900</v>
      </c>
      <c r="BO48">
        <v>900</v>
      </c>
      <c r="BP48">
        <v>900</v>
      </c>
      <c r="BQ48">
        <v>900</v>
      </c>
      <c r="BR48">
        <v>900</v>
      </c>
      <c r="BS48">
        <v>900</v>
      </c>
      <c r="BT48">
        <v>900</v>
      </c>
      <c r="BU48">
        <v>900</v>
      </c>
      <c r="BV48">
        <v>0</v>
      </c>
      <c r="BW48">
        <v>0</v>
      </c>
      <c r="BX48">
        <v>0</v>
      </c>
      <c r="BY48">
        <v>900</v>
      </c>
      <c r="BZ48">
        <v>900</v>
      </c>
      <c r="CA48">
        <v>900</v>
      </c>
      <c r="CB48">
        <v>900</v>
      </c>
      <c r="CC48">
        <v>900</v>
      </c>
      <c r="CD48">
        <v>900</v>
      </c>
      <c r="CE48">
        <v>900</v>
      </c>
      <c r="CF48">
        <v>900</v>
      </c>
      <c r="CG48">
        <v>895.86</v>
      </c>
      <c r="CH48">
        <v>0</v>
      </c>
      <c r="CI48">
        <v>0</v>
      </c>
      <c r="CJ48">
        <v>0</v>
      </c>
      <c r="CK48" s="13" t="str">
        <f t="shared" si="0"/>
        <v>1 - 00. RECURSOS ORDINARIOS</v>
      </c>
      <c r="CL48" s="13" t="str">
        <f t="shared" si="1"/>
        <v>2.1. PERSONAL Y OBLIGACIONES SOCIALES</v>
      </c>
      <c r="CM48" s="13" t="str">
        <f t="shared" si="2"/>
        <v>2.1. 1. RETRIBUCIONES Y COMPLEMENTOS EN EFECTIVO</v>
      </c>
      <c r="CN48" s="13" t="str">
        <f t="shared" si="3"/>
        <v>2.1. 1. 3. 3. 3. BONIFICACIONES O ENTREGAS ECONOMICAS AL PUESTO DE PROFESIONALES DE LA SALUD</v>
      </c>
      <c r="CO48" s="13">
        <f t="shared" si="4"/>
        <v>20400</v>
      </c>
      <c r="CP48" s="13">
        <f t="shared" si="5"/>
        <v>-9600</v>
      </c>
      <c r="CQ48" s="13"/>
      <c r="CR48" s="13"/>
      <c r="CS48" s="13">
        <f t="shared" si="6"/>
        <v>-9600</v>
      </c>
      <c r="CT48" s="13">
        <v>0</v>
      </c>
    </row>
    <row r="49" spans="1:98" hidden="1" x14ac:dyDescent="0.2">
      <c r="A49" t="s">
        <v>93</v>
      </c>
      <c r="B49" t="s">
        <v>94</v>
      </c>
      <c r="C49" t="s">
        <v>95</v>
      </c>
      <c r="D49" t="s">
        <v>96</v>
      </c>
      <c r="E49" t="s">
        <v>97</v>
      </c>
      <c r="F49" t="s">
        <v>98</v>
      </c>
      <c r="G49" t="s">
        <v>129</v>
      </c>
      <c r="H49" t="s">
        <v>100</v>
      </c>
      <c r="I49" t="s">
        <v>153</v>
      </c>
      <c r="J49" t="s">
        <v>102</v>
      </c>
      <c r="K49" t="s">
        <v>154</v>
      </c>
      <c r="L49" t="s">
        <v>104</v>
      </c>
      <c r="M49" t="s">
        <v>132</v>
      </c>
      <c r="N49" t="s">
        <v>133</v>
      </c>
      <c r="O49" t="s">
        <v>107</v>
      </c>
      <c r="P49" t="s">
        <v>155</v>
      </c>
      <c r="Q49" t="s">
        <v>143</v>
      </c>
      <c r="R49">
        <v>10</v>
      </c>
      <c r="S49">
        <v>6</v>
      </c>
      <c r="T49">
        <v>6</v>
      </c>
      <c r="U49">
        <v>6</v>
      </c>
      <c r="V49" t="s">
        <v>156</v>
      </c>
      <c r="W49" t="s">
        <v>111</v>
      </c>
      <c r="X49" t="s">
        <v>112</v>
      </c>
      <c r="Y49" t="s">
        <v>112</v>
      </c>
      <c r="Z49" t="s">
        <v>113</v>
      </c>
      <c r="AA49" t="s">
        <v>114</v>
      </c>
      <c r="AB49" t="s">
        <v>115</v>
      </c>
      <c r="AC49" t="s">
        <v>116</v>
      </c>
      <c r="AD49" t="s">
        <v>117</v>
      </c>
      <c r="AE49" t="s">
        <v>118</v>
      </c>
      <c r="AF49" t="s">
        <v>137</v>
      </c>
      <c r="AG49" t="s">
        <v>196</v>
      </c>
      <c r="AH49" t="s">
        <v>203</v>
      </c>
      <c r="AI49" t="s">
        <v>121</v>
      </c>
      <c r="AJ49">
        <v>21600</v>
      </c>
      <c r="AK49">
        <v>0</v>
      </c>
      <c r="AL49">
        <v>21600</v>
      </c>
      <c r="AM49">
        <v>21600</v>
      </c>
      <c r="AN49">
        <v>21600</v>
      </c>
      <c r="AO49">
        <v>1800</v>
      </c>
      <c r="AP49">
        <v>1800</v>
      </c>
      <c r="AQ49">
        <v>1800</v>
      </c>
      <c r="AR49">
        <v>1800</v>
      </c>
      <c r="AS49">
        <v>1800</v>
      </c>
      <c r="AT49">
        <v>1800</v>
      </c>
      <c r="AU49">
        <v>1800</v>
      </c>
      <c r="AV49">
        <v>1800</v>
      </c>
      <c r="AW49">
        <v>1260</v>
      </c>
      <c r="AX49">
        <v>0</v>
      </c>
      <c r="AY49">
        <v>0</v>
      </c>
      <c r="AZ49">
        <v>0</v>
      </c>
      <c r="BA49">
        <v>1800</v>
      </c>
      <c r="BB49">
        <v>1800</v>
      </c>
      <c r="BC49">
        <v>1800</v>
      </c>
      <c r="BD49">
        <v>1800</v>
      </c>
      <c r="BE49">
        <v>1800</v>
      </c>
      <c r="BF49">
        <v>1800</v>
      </c>
      <c r="BG49">
        <v>1800</v>
      </c>
      <c r="BH49">
        <v>1800</v>
      </c>
      <c r="BI49">
        <v>1260</v>
      </c>
      <c r="BJ49">
        <v>1800</v>
      </c>
      <c r="BK49">
        <v>1800</v>
      </c>
      <c r="BL49">
        <f>19200+1800</f>
        <v>21000</v>
      </c>
      <c r="BM49">
        <v>1800</v>
      </c>
      <c r="BN49">
        <v>1800</v>
      </c>
      <c r="BO49">
        <v>1800</v>
      </c>
      <c r="BP49">
        <v>1800</v>
      </c>
      <c r="BQ49">
        <v>1800</v>
      </c>
      <c r="BR49">
        <v>1800</v>
      </c>
      <c r="BS49">
        <v>1800</v>
      </c>
      <c r="BT49">
        <v>1800</v>
      </c>
      <c r="BU49">
        <v>1260</v>
      </c>
      <c r="BV49">
        <v>0</v>
      </c>
      <c r="BW49">
        <v>0</v>
      </c>
      <c r="BX49">
        <v>0</v>
      </c>
      <c r="BY49">
        <v>1800</v>
      </c>
      <c r="BZ49">
        <v>1800</v>
      </c>
      <c r="CA49">
        <v>1800</v>
      </c>
      <c r="CB49">
        <v>1800</v>
      </c>
      <c r="CC49">
        <v>1800</v>
      </c>
      <c r="CD49">
        <v>1800</v>
      </c>
      <c r="CE49">
        <v>1800</v>
      </c>
      <c r="CF49">
        <v>1800</v>
      </c>
      <c r="CG49">
        <v>1248.4000000000001</v>
      </c>
      <c r="CH49">
        <v>0</v>
      </c>
      <c r="CI49">
        <v>0</v>
      </c>
      <c r="CJ49">
        <v>0</v>
      </c>
      <c r="CK49" s="13" t="str">
        <f t="shared" si="0"/>
        <v>1 - 00. RECURSOS ORDINARIOS</v>
      </c>
      <c r="CL49" s="13" t="str">
        <f t="shared" si="1"/>
        <v>2.1. PERSONAL Y OBLIGACIONES SOCIALES</v>
      </c>
      <c r="CM49" s="13" t="str">
        <f t="shared" si="2"/>
        <v>2.1. 1. RETRIBUCIONES Y COMPLEMENTOS EN EFECTIVO</v>
      </c>
      <c r="CN49" s="13" t="str">
        <f t="shared" si="3"/>
        <v>2.1. 1. 3. 3. 3. BONIFICACIONES O ENTREGAS ECONOMICAS AL PUESTO DE PROFESIONALES DE LA SALUD</v>
      </c>
      <c r="CO49" s="13">
        <f t="shared" si="4"/>
        <v>40260</v>
      </c>
      <c r="CP49" s="13">
        <f t="shared" si="5"/>
        <v>-18660</v>
      </c>
      <c r="CQ49" s="13"/>
      <c r="CR49" s="13"/>
      <c r="CS49" s="13">
        <f t="shared" si="6"/>
        <v>-18660</v>
      </c>
      <c r="CT49" s="13">
        <v>0</v>
      </c>
    </row>
    <row r="50" spans="1:98" hidden="1" x14ac:dyDescent="0.2">
      <c r="A50" t="s">
        <v>93</v>
      </c>
      <c r="B50" t="s">
        <v>94</v>
      </c>
      <c r="C50" t="s">
        <v>95</v>
      </c>
      <c r="D50" t="s">
        <v>96</v>
      </c>
      <c r="E50" t="s">
        <v>97</v>
      </c>
      <c r="F50" t="s">
        <v>98</v>
      </c>
      <c r="G50" t="s">
        <v>164</v>
      </c>
      <c r="H50" t="s">
        <v>100</v>
      </c>
      <c r="I50" t="s">
        <v>165</v>
      </c>
      <c r="J50" t="s">
        <v>102</v>
      </c>
      <c r="K50" t="s">
        <v>166</v>
      </c>
      <c r="L50" t="s">
        <v>104</v>
      </c>
      <c r="M50" t="s">
        <v>132</v>
      </c>
      <c r="N50" t="s">
        <v>133</v>
      </c>
      <c r="O50" t="s">
        <v>107</v>
      </c>
      <c r="P50" t="s">
        <v>167</v>
      </c>
      <c r="Q50" t="s">
        <v>168</v>
      </c>
      <c r="R50">
        <v>6000</v>
      </c>
      <c r="S50">
        <v>3940</v>
      </c>
      <c r="T50">
        <v>3939</v>
      </c>
      <c r="U50">
        <v>3939</v>
      </c>
      <c r="V50" t="s">
        <v>169</v>
      </c>
      <c r="W50" t="s">
        <v>111</v>
      </c>
      <c r="X50" t="s">
        <v>112</v>
      </c>
      <c r="Y50" t="s">
        <v>112</v>
      </c>
      <c r="Z50" t="s">
        <v>113</v>
      </c>
      <c r="AA50" t="s">
        <v>114</v>
      </c>
      <c r="AB50" t="s">
        <v>115</v>
      </c>
      <c r="AC50" t="s">
        <v>116</v>
      </c>
      <c r="AD50" t="s">
        <v>117</v>
      </c>
      <c r="AE50" t="s">
        <v>118</v>
      </c>
      <c r="AF50" t="s">
        <v>137</v>
      </c>
      <c r="AG50" t="s">
        <v>196</v>
      </c>
      <c r="AH50" t="s">
        <v>203</v>
      </c>
      <c r="AI50" t="s">
        <v>121</v>
      </c>
      <c r="AJ50">
        <v>5400</v>
      </c>
      <c r="AK50">
        <v>0</v>
      </c>
      <c r="AL50">
        <v>5400</v>
      </c>
      <c r="AM50">
        <v>5400</v>
      </c>
      <c r="AN50">
        <v>5400</v>
      </c>
      <c r="AO50">
        <v>450</v>
      </c>
      <c r="AP50">
        <v>450</v>
      </c>
      <c r="AQ50">
        <v>450</v>
      </c>
      <c r="AR50">
        <v>450</v>
      </c>
      <c r="AS50">
        <v>450</v>
      </c>
      <c r="AT50">
        <v>450</v>
      </c>
      <c r="AU50">
        <v>450</v>
      </c>
      <c r="AV50">
        <v>450</v>
      </c>
      <c r="AW50">
        <v>450</v>
      </c>
      <c r="AX50">
        <v>0</v>
      </c>
      <c r="AY50">
        <v>0</v>
      </c>
      <c r="AZ50">
        <v>0</v>
      </c>
      <c r="BA50">
        <v>450</v>
      </c>
      <c r="BB50">
        <v>450</v>
      </c>
      <c r="BC50">
        <v>450</v>
      </c>
      <c r="BD50">
        <v>450</v>
      </c>
      <c r="BE50">
        <v>450</v>
      </c>
      <c r="BF50">
        <v>450</v>
      </c>
      <c r="BG50">
        <v>450</v>
      </c>
      <c r="BH50">
        <v>450</v>
      </c>
      <c r="BI50">
        <v>450</v>
      </c>
      <c r="BJ50">
        <v>450</v>
      </c>
      <c r="BK50">
        <v>450</v>
      </c>
      <c r="BL50">
        <v>450</v>
      </c>
      <c r="BM50">
        <v>450</v>
      </c>
      <c r="BN50">
        <v>450</v>
      </c>
      <c r="BO50">
        <v>450</v>
      </c>
      <c r="BP50">
        <v>450</v>
      </c>
      <c r="BQ50">
        <v>450</v>
      </c>
      <c r="BR50">
        <v>450</v>
      </c>
      <c r="BS50">
        <v>450</v>
      </c>
      <c r="BT50">
        <v>450</v>
      </c>
      <c r="BU50">
        <v>450</v>
      </c>
      <c r="BV50">
        <v>0</v>
      </c>
      <c r="BW50">
        <v>0</v>
      </c>
      <c r="BX50">
        <v>0</v>
      </c>
      <c r="BY50">
        <v>450</v>
      </c>
      <c r="BZ50">
        <v>450</v>
      </c>
      <c r="CA50">
        <v>450</v>
      </c>
      <c r="CB50">
        <v>450</v>
      </c>
      <c r="CC50">
        <v>450</v>
      </c>
      <c r="CD50">
        <v>450</v>
      </c>
      <c r="CE50">
        <v>450</v>
      </c>
      <c r="CF50">
        <v>450</v>
      </c>
      <c r="CG50">
        <v>446.48</v>
      </c>
      <c r="CH50">
        <v>0</v>
      </c>
      <c r="CI50">
        <v>0</v>
      </c>
      <c r="CJ50">
        <v>0</v>
      </c>
      <c r="CK50" s="13" t="str">
        <f t="shared" si="0"/>
        <v>1 - 00. RECURSOS ORDINARIOS</v>
      </c>
      <c r="CL50" s="13" t="str">
        <f t="shared" si="1"/>
        <v>2.1. PERSONAL Y OBLIGACIONES SOCIALES</v>
      </c>
      <c r="CM50" s="13" t="str">
        <f t="shared" si="2"/>
        <v>2.1. 1. RETRIBUCIONES Y COMPLEMENTOS EN EFECTIVO</v>
      </c>
      <c r="CN50" s="13" t="str">
        <f t="shared" si="3"/>
        <v>2.1. 1. 3. 3. 3. BONIFICACIONES O ENTREGAS ECONOMICAS AL PUESTO DE PROFESIONALES DE LA SALUD</v>
      </c>
      <c r="CO50" s="13">
        <f t="shared" si="4"/>
        <v>5400</v>
      </c>
      <c r="CP50" s="13">
        <f t="shared" si="5"/>
        <v>0</v>
      </c>
      <c r="CQ50" s="13"/>
      <c r="CR50" s="13"/>
      <c r="CS50" s="13">
        <f t="shared" si="6"/>
        <v>0</v>
      </c>
      <c r="CT50" s="13">
        <v>0</v>
      </c>
    </row>
    <row r="51" spans="1:98" hidden="1" x14ac:dyDescent="0.2">
      <c r="A51" t="s">
        <v>93</v>
      </c>
      <c r="B51" t="s">
        <v>94</v>
      </c>
      <c r="C51" t="s">
        <v>95</v>
      </c>
      <c r="D51" t="s">
        <v>96</v>
      </c>
      <c r="E51" t="s">
        <v>97</v>
      </c>
      <c r="F51" t="s">
        <v>98</v>
      </c>
      <c r="G51" t="s">
        <v>170</v>
      </c>
      <c r="H51" t="s">
        <v>100</v>
      </c>
      <c r="I51" t="s">
        <v>101</v>
      </c>
      <c r="J51" t="s">
        <v>102</v>
      </c>
      <c r="K51" t="s">
        <v>171</v>
      </c>
      <c r="L51" t="s">
        <v>104</v>
      </c>
      <c r="M51" t="s">
        <v>132</v>
      </c>
      <c r="N51" t="s">
        <v>133</v>
      </c>
      <c r="O51" t="s">
        <v>107</v>
      </c>
      <c r="P51" t="s">
        <v>172</v>
      </c>
      <c r="Q51" t="s">
        <v>173</v>
      </c>
      <c r="R51">
        <v>200</v>
      </c>
      <c r="S51">
        <v>30</v>
      </c>
      <c r="T51">
        <v>25</v>
      </c>
      <c r="U51">
        <v>25</v>
      </c>
      <c r="V51" t="s">
        <v>174</v>
      </c>
      <c r="W51" t="s">
        <v>111</v>
      </c>
      <c r="X51" t="s">
        <v>112</v>
      </c>
      <c r="Y51" t="s">
        <v>112</v>
      </c>
      <c r="Z51" t="s">
        <v>113</v>
      </c>
      <c r="AA51" t="s">
        <v>114</v>
      </c>
      <c r="AB51" t="s">
        <v>115</v>
      </c>
      <c r="AC51" t="s">
        <v>116</v>
      </c>
      <c r="AD51" t="s">
        <v>117</v>
      </c>
      <c r="AE51" t="s">
        <v>118</v>
      </c>
      <c r="AF51" t="s">
        <v>137</v>
      </c>
      <c r="AG51" t="s">
        <v>196</v>
      </c>
      <c r="AH51" t="s">
        <v>203</v>
      </c>
      <c r="AI51" t="s">
        <v>121</v>
      </c>
      <c r="AJ51">
        <v>5400</v>
      </c>
      <c r="AK51">
        <v>0</v>
      </c>
      <c r="AL51">
        <v>5400</v>
      </c>
      <c r="AM51">
        <v>5400</v>
      </c>
      <c r="AN51">
        <v>5400</v>
      </c>
      <c r="AO51">
        <v>450</v>
      </c>
      <c r="AP51">
        <v>450</v>
      </c>
      <c r="AQ51">
        <v>450</v>
      </c>
      <c r="AR51">
        <v>450</v>
      </c>
      <c r="AS51">
        <v>450</v>
      </c>
      <c r="AT51">
        <v>450</v>
      </c>
      <c r="AU51">
        <v>450</v>
      </c>
      <c r="AV51">
        <v>450</v>
      </c>
      <c r="AW51">
        <v>450</v>
      </c>
      <c r="AX51">
        <v>0</v>
      </c>
      <c r="AY51">
        <v>0</v>
      </c>
      <c r="AZ51">
        <v>0</v>
      </c>
      <c r="BA51">
        <v>450</v>
      </c>
      <c r="BB51">
        <v>450</v>
      </c>
      <c r="BC51">
        <v>450</v>
      </c>
      <c r="BD51">
        <v>450</v>
      </c>
      <c r="BE51">
        <v>450</v>
      </c>
      <c r="BF51">
        <v>450</v>
      </c>
      <c r="BG51">
        <v>450</v>
      </c>
      <c r="BH51">
        <v>450</v>
      </c>
      <c r="BI51">
        <v>450</v>
      </c>
      <c r="BJ51">
        <v>450</v>
      </c>
      <c r="BK51">
        <v>450</v>
      </c>
      <c r="BL51">
        <v>450</v>
      </c>
      <c r="BM51">
        <v>450</v>
      </c>
      <c r="BN51">
        <v>450</v>
      </c>
      <c r="BO51">
        <v>450</v>
      </c>
      <c r="BP51">
        <v>450</v>
      </c>
      <c r="BQ51">
        <v>450</v>
      </c>
      <c r="BR51">
        <v>450</v>
      </c>
      <c r="BS51">
        <v>450</v>
      </c>
      <c r="BT51">
        <v>450</v>
      </c>
      <c r="BU51">
        <v>450</v>
      </c>
      <c r="BV51">
        <v>0</v>
      </c>
      <c r="BW51">
        <v>0</v>
      </c>
      <c r="BX51">
        <v>0</v>
      </c>
      <c r="BY51">
        <v>450</v>
      </c>
      <c r="BZ51">
        <v>450</v>
      </c>
      <c r="CA51">
        <v>450</v>
      </c>
      <c r="CB51">
        <v>450</v>
      </c>
      <c r="CC51">
        <v>450</v>
      </c>
      <c r="CD51">
        <v>450</v>
      </c>
      <c r="CE51">
        <v>450</v>
      </c>
      <c r="CF51">
        <v>450</v>
      </c>
      <c r="CG51">
        <v>447.04</v>
      </c>
      <c r="CH51">
        <v>0</v>
      </c>
      <c r="CI51">
        <v>0</v>
      </c>
      <c r="CJ51">
        <v>0</v>
      </c>
      <c r="CK51" s="13" t="str">
        <f t="shared" si="0"/>
        <v>1 - 00. RECURSOS ORDINARIOS</v>
      </c>
      <c r="CL51" s="13" t="str">
        <f t="shared" si="1"/>
        <v>2.1. PERSONAL Y OBLIGACIONES SOCIALES</v>
      </c>
      <c r="CM51" s="13" t="str">
        <f t="shared" si="2"/>
        <v>2.1. 1. RETRIBUCIONES Y COMPLEMENTOS EN EFECTIVO</v>
      </c>
      <c r="CN51" s="13" t="str">
        <f t="shared" si="3"/>
        <v>2.1. 1. 3. 3. 3. BONIFICACIONES O ENTREGAS ECONOMICAS AL PUESTO DE PROFESIONALES DE LA SALUD</v>
      </c>
      <c r="CO51" s="13">
        <f t="shared" si="4"/>
        <v>5400</v>
      </c>
      <c r="CP51" s="13">
        <f t="shared" si="5"/>
        <v>0</v>
      </c>
      <c r="CQ51" s="13"/>
      <c r="CR51" s="13"/>
      <c r="CS51" s="13">
        <f t="shared" si="6"/>
        <v>0</v>
      </c>
      <c r="CT51" s="13">
        <v>0</v>
      </c>
    </row>
    <row r="52" spans="1:98" hidden="1" x14ac:dyDescent="0.2">
      <c r="A52" t="s">
        <v>93</v>
      </c>
      <c r="B52" t="s">
        <v>94</v>
      </c>
      <c r="C52" t="s">
        <v>95</v>
      </c>
      <c r="D52" t="s">
        <v>96</v>
      </c>
      <c r="E52" t="s">
        <v>97</v>
      </c>
      <c r="F52" t="s">
        <v>98</v>
      </c>
      <c r="G52" t="s">
        <v>170</v>
      </c>
      <c r="H52" t="s">
        <v>100</v>
      </c>
      <c r="I52" t="s">
        <v>101</v>
      </c>
      <c r="J52" t="s">
        <v>102</v>
      </c>
      <c r="K52" t="s">
        <v>175</v>
      </c>
      <c r="L52" t="s">
        <v>104</v>
      </c>
      <c r="M52" t="s">
        <v>132</v>
      </c>
      <c r="N52" t="s">
        <v>176</v>
      </c>
      <c r="O52" t="s">
        <v>107</v>
      </c>
      <c r="P52" t="s">
        <v>177</v>
      </c>
      <c r="Q52" t="s">
        <v>178</v>
      </c>
      <c r="R52">
        <v>30095</v>
      </c>
      <c r="S52">
        <v>15125</v>
      </c>
      <c r="T52">
        <v>15125</v>
      </c>
      <c r="U52">
        <v>15125</v>
      </c>
      <c r="V52" t="s">
        <v>179</v>
      </c>
      <c r="W52" t="s">
        <v>111</v>
      </c>
      <c r="X52" t="s">
        <v>112</v>
      </c>
      <c r="Y52" t="s">
        <v>112</v>
      </c>
      <c r="Z52" t="s">
        <v>113</v>
      </c>
      <c r="AA52" t="s">
        <v>114</v>
      </c>
      <c r="AB52" t="s">
        <v>115</v>
      </c>
      <c r="AC52" t="s">
        <v>116</v>
      </c>
      <c r="AD52" t="s">
        <v>117</v>
      </c>
      <c r="AE52" t="s">
        <v>118</v>
      </c>
      <c r="AF52" t="s">
        <v>137</v>
      </c>
      <c r="AG52" t="s">
        <v>196</v>
      </c>
      <c r="AH52" t="s">
        <v>203</v>
      </c>
      <c r="AI52" t="s">
        <v>121</v>
      </c>
      <c r="AJ52">
        <v>5400</v>
      </c>
      <c r="AK52">
        <v>0</v>
      </c>
      <c r="AL52">
        <v>5400</v>
      </c>
      <c r="AM52">
        <v>5400</v>
      </c>
      <c r="AN52">
        <v>5400</v>
      </c>
      <c r="AO52">
        <v>450</v>
      </c>
      <c r="AP52">
        <v>450</v>
      </c>
      <c r="AQ52">
        <v>450</v>
      </c>
      <c r="AR52">
        <v>450</v>
      </c>
      <c r="AS52">
        <v>450</v>
      </c>
      <c r="AT52">
        <v>450</v>
      </c>
      <c r="AU52">
        <v>450</v>
      </c>
      <c r="AV52">
        <v>450</v>
      </c>
      <c r="AW52">
        <v>450</v>
      </c>
      <c r="AX52">
        <v>0</v>
      </c>
      <c r="AY52">
        <v>0</v>
      </c>
      <c r="AZ52">
        <v>0</v>
      </c>
      <c r="BA52">
        <v>450</v>
      </c>
      <c r="BB52">
        <v>450</v>
      </c>
      <c r="BC52">
        <v>450</v>
      </c>
      <c r="BD52">
        <v>450</v>
      </c>
      <c r="BE52">
        <v>450</v>
      </c>
      <c r="BF52">
        <v>450</v>
      </c>
      <c r="BG52">
        <v>450</v>
      </c>
      <c r="BH52">
        <v>450</v>
      </c>
      <c r="BI52">
        <v>450</v>
      </c>
      <c r="BJ52">
        <v>450</v>
      </c>
      <c r="BK52">
        <v>450</v>
      </c>
      <c r="BL52">
        <f>9600+450</f>
        <v>10050</v>
      </c>
      <c r="BM52">
        <v>450</v>
      </c>
      <c r="BN52">
        <v>450</v>
      </c>
      <c r="BO52">
        <v>450</v>
      </c>
      <c r="BP52">
        <v>450</v>
      </c>
      <c r="BQ52">
        <v>450</v>
      </c>
      <c r="BR52">
        <v>450</v>
      </c>
      <c r="BS52">
        <v>450</v>
      </c>
      <c r="BT52">
        <v>450</v>
      </c>
      <c r="BU52">
        <v>450</v>
      </c>
      <c r="BV52">
        <v>0</v>
      </c>
      <c r="BW52">
        <v>0</v>
      </c>
      <c r="BX52">
        <v>0</v>
      </c>
      <c r="BY52">
        <v>450</v>
      </c>
      <c r="BZ52">
        <v>450</v>
      </c>
      <c r="CA52">
        <v>450</v>
      </c>
      <c r="CB52">
        <v>450</v>
      </c>
      <c r="CC52">
        <v>450</v>
      </c>
      <c r="CD52">
        <v>450</v>
      </c>
      <c r="CE52">
        <v>450</v>
      </c>
      <c r="CF52">
        <v>450</v>
      </c>
      <c r="CG52">
        <v>446.47</v>
      </c>
      <c r="CH52">
        <v>0</v>
      </c>
      <c r="CI52">
        <v>0</v>
      </c>
      <c r="CJ52">
        <v>0</v>
      </c>
      <c r="CK52" s="13" t="str">
        <f t="shared" si="0"/>
        <v>1 - 00. RECURSOS ORDINARIOS</v>
      </c>
      <c r="CL52" s="13" t="str">
        <f t="shared" si="1"/>
        <v>2.1. PERSONAL Y OBLIGACIONES SOCIALES</v>
      </c>
      <c r="CM52" s="13" t="str">
        <f t="shared" si="2"/>
        <v>2.1. 1. RETRIBUCIONES Y COMPLEMENTOS EN EFECTIVO</v>
      </c>
      <c r="CN52" s="13" t="str">
        <f t="shared" si="3"/>
        <v>2.1. 1. 3. 3. 3. BONIFICACIONES O ENTREGAS ECONOMICAS AL PUESTO DE PROFESIONALES DE LA SALUD</v>
      </c>
      <c r="CO52" s="13">
        <f t="shared" si="4"/>
        <v>15000</v>
      </c>
      <c r="CP52" s="13">
        <f t="shared" si="5"/>
        <v>-9600</v>
      </c>
      <c r="CQ52" s="13"/>
      <c r="CR52" s="13"/>
      <c r="CS52" s="13">
        <f t="shared" si="6"/>
        <v>-9600</v>
      </c>
      <c r="CT52" s="13">
        <v>0</v>
      </c>
    </row>
    <row r="53" spans="1:98" hidden="1" x14ac:dyDescent="0.2">
      <c r="A53" t="s">
        <v>93</v>
      </c>
      <c r="B53" t="s">
        <v>94</v>
      </c>
      <c r="C53" t="s">
        <v>95</v>
      </c>
      <c r="D53" t="s">
        <v>96</v>
      </c>
      <c r="E53" t="s">
        <v>97</v>
      </c>
      <c r="F53" t="s">
        <v>98</v>
      </c>
      <c r="G53" t="s">
        <v>170</v>
      </c>
      <c r="H53" t="s">
        <v>100</v>
      </c>
      <c r="I53" t="s">
        <v>101</v>
      </c>
      <c r="J53" t="s">
        <v>102</v>
      </c>
      <c r="K53" t="s">
        <v>191</v>
      </c>
      <c r="L53" t="s">
        <v>104</v>
      </c>
      <c r="M53" t="s">
        <v>132</v>
      </c>
      <c r="N53" t="s">
        <v>133</v>
      </c>
      <c r="O53" t="s">
        <v>107</v>
      </c>
      <c r="P53" t="s">
        <v>192</v>
      </c>
      <c r="Q53" t="s">
        <v>168</v>
      </c>
      <c r="R53">
        <v>7247</v>
      </c>
      <c r="S53">
        <v>3940</v>
      </c>
      <c r="T53">
        <v>3939</v>
      </c>
      <c r="U53">
        <v>3939</v>
      </c>
      <c r="V53" t="s">
        <v>193</v>
      </c>
      <c r="W53" t="s">
        <v>111</v>
      </c>
      <c r="X53" t="s">
        <v>112</v>
      </c>
      <c r="Y53" t="s">
        <v>112</v>
      </c>
      <c r="Z53" t="s">
        <v>113</v>
      </c>
      <c r="AA53" t="s">
        <v>114</v>
      </c>
      <c r="AB53" t="s">
        <v>115</v>
      </c>
      <c r="AC53" t="s">
        <v>116</v>
      </c>
      <c r="AD53" t="s">
        <v>117</v>
      </c>
      <c r="AE53" t="s">
        <v>118</v>
      </c>
      <c r="AF53" t="s">
        <v>137</v>
      </c>
      <c r="AG53" t="s">
        <v>196</v>
      </c>
      <c r="AH53" t="s">
        <v>203</v>
      </c>
      <c r="AI53" t="s">
        <v>121</v>
      </c>
      <c r="AJ53">
        <v>10800</v>
      </c>
      <c r="AK53">
        <v>0</v>
      </c>
      <c r="AL53">
        <v>10800</v>
      </c>
      <c r="AM53">
        <v>10800</v>
      </c>
      <c r="AN53">
        <v>10800</v>
      </c>
      <c r="AO53">
        <v>900</v>
      </c>
      <c r="AP53">
        <v>0</v>
      </c>
      <c r="AQ53">
        <v>900</v>
      </c>
      <c r="AR53">
        <v>900</v>
      </c>
      <c r="AS53">
        <v>1800</v>
      </c>
      <c r="AT53">
        <v>900</v>
      </c>
      <c r="AU53">
        <v>900</v>
      </c>
      <c r="AV53">
        <v>900</v>
      </c>
      <c r="AW53">
        <v>900</v>
      </c>
      <c r="AX53">
        <v>0</v>
      </c>
      <c r="AY53">
        <v>0</v>
      </c>
      <c r="AZ53">
        <v>0</v>
      </c>
      <c r="BA53">
        <v>900</v>
      </c>
      <c r="BB53">
        <v>0</v>
      </c>
      <c r="BC53">
        <v>900</v>
      </c>
      <c r="BD53">
        <v>900</v>
      </c>
      <c r="BE53">
        <v>1800</v>
      </c>
      <c r="BF53">
        <v>900</v>
      </c>
      <c r="BG53">
        <v>900</v>
      </c>
      <c r="BH53">
        <v>900</v>
      </c>
      <c r="BI53">
        <v>900</v>
      </c>
      <c r="BJ53">
        <v>900</v>
      </c>
      <c r="BK53">
        <v>900</v>
      </c>
      <c r="BL53">
        <f>9600+900</f>
        <v>10500</v>
      </c>
      <c r="BM53">
        <v>900</v>
      </c>
      <c r="BN53">
        <v>0</v>
      </c>
      <c r="BO53">
        <v>900</v>
      </c>
      <c r="BP53">
        <v>900</v>
      </c>
      <c r="BQ53">
        <v>1800</v>
      </c>
      <c r="BR53">
        <v>900</v>
      </c>
      <c r="BS53">
        <v>900</v>
      </c>
      <c r="BT53">
        <v>900</v>
      </c>
      <c r="BU53">
        <v>900</v>
      </c>
      <c r="BV53">
        <v>0</v>
      </c>
      <c r="BW53">
        <v>0</v>
      </c>
      <c r="BX53">
        <v>0</v>
      </c>
      <c r="BY53">
        <v>900</v>
      </c>
      <c r="BZ53">
        <v>0</v>
      </c>
      <c r="CA53">
        <v>900</v>
      </c>
      <c r="CB53">
        <v>900</v>
      </c>
      <c r="CC53">
        <v>1800</v>
      </c>
      <c r="CD53">
        <v>900</v>
      </c>
      <c r="CE53">
        <v>900</v>
      </c>
      <c r="CF53">
        <v>900</v>
      </c>
      <c r="CG53">
        <v>900</v>
      </c>
      <c r="CH53">
        <v>0</v>
      </c>
      <c r="CI53">
        <v>0</v>
      </c>
      <c r="CJ53">
        <v>0</v>
      </c>
      <c r="CK53" s="13" t="str">
        <f t="shared" si="0"/>
        <v>1 - 00. RECURSOS ORDINARIOS</v>
      </c>
      <c r="CL53" s="13" t="str">
        <f t="shared" si="1"/>
        <v>2.1. PERSONAL Y OBLIGACIONES SOCIALES</v>
      </c>
      <c r="CM53" s="13" t="str">
        <f t="shared" si="2"/>
        <v>2.1. 1. RETRIBUCIONES Y COMPLEMENTOS EN EFECTIVO</v>
      </c>
      <c r="CN53" s="13" t="str">
        <f t="shared" si="3"/>
        <v>2.1. 1. 3. 3. 3. BONIFICACIONES O ENTREGAS ECONOMICAS AL PUESTO DE PROFESIONALES DE LA SALUD</v>
      </c>
      <c r="CO53" s="13">
        <f t="shared" si="4"/>
        <v>20400</v>
      </c>
      <c r="CP53" s="13">
        <f t="shared" si="5"/>
        <v>-9600</v>
      </c>
      <c r="CQ53" s="13"/>
      <c r="CR53" s="13"/>
      <c r="CS53" s="13">
        <f t="shared" si="6"/>
        <v>-9600</v>
      </c>
      <c r="CT53" s="13">
        <v>0</v>
      </c>
    </row>
    <row r="54" spans="1:98" hidden="1" x14ac:dyDescent="0.2">
      <c r="A54" t="s">
        <v>93</v>
      </c>
      <c r="B54" t="s">
        <v>94</v>
      </c>
      <c r="C54" t="s">
        <v>95</v>
      </c>
      <c r="D54" t="s">
        <v>96</v>
      </c>
      <c r="E54" t="s">
        <v>97</v>
      </c>
      <c r="F54" t="s">
        <v>98</v>
      </c>
      <c r="G54" t="s">
        <v>170</v>
      </c>
      <c r="H54" t="s">
        <v>100</v>
      </c>
      <c r="I54" t="s">
        <v>101</v>
      </c>
      <c r="J54" t="s">
        <v>102</v>
      </c>
      <c r="K54" t="s">
        <v>180</v>
      </c>
      <c r="L54" t="s">
        <v>104</v>
      </c>
      <c r="M54" t="s">
        <v>132</v>
      </c>
      <c r="N54" t="s">
        <v>133</v>
      </c>
      <c r="O54" t="s">
        <v>107</v>
      </c>
      <c r="P54" t="s">
        <v>181</v>
      </c>
      <c r="Q54" t="s">
        <v>168</v>
      </c>
      <c r="R54">
        <v>47000</v>
      </c>
      <c r="S54">
        <v>26240</v>
      </c>
      <c r="T54">
        <v>26237</v>
      </c>
      <c r="U54">
        <v>26237</v>
      </c>
      <c r="V54" t="s">
        <v>182</v>
      </c>
      <c r="W54" t="s">
        <v>111</v>
      </c>
      <c r="X54" t="s">
        <v>112</v>
      </c>
      <c r="Y54" t="s">
        <v>112</v>
      </c>
      <c r="Z54" t="s">
        <v>113</v>
      </c>
      <c r="AA54" t="s">
        <v>114</v>
      </c>
      <c r="AB54" t="s">
        <v>115</v>
      </c>
      <c r="AC54" t="s">
        <v>116</v>
      </c>
      <c r="AD54" t="s">
        <v>117</v>
      </c>
      <c r="AE54" t="s">
        <v>118</v>
      </c>
      <c r="AF54" t="s">
        <v>137</v>
      </c>
      <c r="AG54" t="s">
        <v>196</v>
      </c>
      <c r="AH54" t="s">
        <v>203</v>
      </c>
      <c r="AI54" t="s">
        <v>121</v>
      </c>
      <c r="AJ54">
        <v>118800</v>
      </c>
      <c r="AK54">
        <v>0</v>
      </c>
      <c r="AL54">
        <v>118800</v>
      </c>
      <c r="AM54">
        <v>106897</v>
      </c>
      <c r="AN54">
        <v>106897</v>
      </c>
      <c r="AO54">
        <v>8550</v>
      </c>
      <c r="AP54">
        <v>8550</v>
      </c>
      <c r="AQ54">
        <v>8550</v>
      </c>
      <c r="AR54">
        <v>8550</v>
      </c>
      <c r="AS54">
        <v>8550</v>
      </c>
      <c r="AT54">
        <v>8550</v>
      </c>
      <c r="AU54">
        <v>8346.77</v>
      </c>
      <c r="AV54">
        <v>7650</v>
      </c>
      <c r="AW54">
        <v>8550</v>
      </c>
      <c r="AX54">
        <v>0</v>
      </c>
      <c r="AY54">
        <v>0</v>
      </c>
      <c r="AZ54">
        <v>0</v>
      </c>
      <c r="BA54">
        <v>8550</v>
      </c>
      <c r="BB54">
        <v>8550</v>
      </c>
      <c r="BC54">
        <v>8550</v>
      </c>
      <c r="BD54">
        <v>8550</v>
      </c>
      <c r="BE54">
        <v>8550</v>
      </c>
      <c r="BF54">
        <v>8550</v>
      </c>
      <c r="BG54">
        <v>8346.77</v>
      </c>
      <c r="BH54">
        <v>7650</v>
      </c>
      <c r="BI54">
        <v>8550</v>
      </c>
      <c r="BJ54">
        <v>8550</v>
      </c>
      <c r="BK54">
        <f>8550+11903</f>
        <v>20453</v>
      </c>
      <c r="BL54">
        <f>57600+9900</f>
        <v>67500</v>
      </c>
      <c r="BM54">
        <v>8550</v>
      </c>
      <c r="BN54">
        <v>8550</v>
      </c>
      <c r="BO54">
        <v>8550</v>
      </c>
      <c r="BP54">
        <v>8550</v>
      </c>
      <c r="BQ54">
        <v>8550</v>
      </c>
      <c r="BR54">
        <v>8550</v>
      </c>
      <c r="BS54">
        <v>8346.77</v>
      </c>
      <c r="BT54">
        <v>7650</v>
      </c>
      <c r="BU54">
        <v>8550</v>
      </c>
      <c r="BV54">
        <v>0</v>
      </c>
      <c r="BW54">
        <v>0</v>
      </c>
      <c r="BX54">
        <v>0</v>
      </c>
      <c r="BY54">
        <v>8550</v>
      </c>
      <c r="BZ54">
        <v>8550</v>
      </c>
      <c r="CA54">
        <v>8550</v>
      </c>
      <c r="CB54">
        <v>8550</v>
      </c>
      <c r="CC54">
        <v>8550</v>
      </c>
      <c r="CD54">
        <v>8550</v>
      </c>
      <c r="CE54">
        <v>8346.77</v>
      </c>
      <c r="CF54">
        <v>7650</v>
      </c>
      <c r="CG54">
        <v>8502.6299999999992</v>
      </c>
      <c r="CH54">
        <v>0</v>
      </c>
      <c r="CI54">
        <v>0</v>
      </c>
      <c r="CJ54">
        <v>0</v>
      </c>
      <c r="CK54" s="13" t="str">
        <f t="shared" si="0"/>
        <v>1 - 00. RECURSOS ORDINARIOS</v>
      </c>
      <c r="CL54" s="13" t="str">
        <f t="shared" si="1"/>
        <v>2.1. PERSONAL Y OBLIGACIONES SOCIALES</v>
      </c>
      <c r="CM54" s="13" t="str">
        <f t="shared" si="2"/>
        <v>2.1. 1. RETRIBUCIONES Y COMPLEMENTOS EN EFECTIVO</v>
      </c>
      <c r="CN54" s="13" t="str">
        <f t="shared" si="3"/>
        <v>2.1. 1. 3. 3. 3. BONIFICACIONES O ENTREGAS ECONOMICAS AL PUESTO DE PROFESIONALES DE LA SALUD</v>
      </c>
      <c r="CO54" s="13">
        <f t="shared" si="4"/>
        <v>172349.77000000002</v>
      </c>
      <c r="CP54" s="13">
        <f t="shared" si="5"/>
        <v>-53549.770000000019</v>
      </c>
      <c r="CQ54" s="13"/>
      <c r="CR54" s="13"/>
      <c r="CS54" s="13">
        <f t="shared" si="6"/>
        <v>-53549.770000000019</v>
      </c>
      <c r="CT54" s="13">
        <v>0</v>
      </c>
    </row>
    <row r="55" spans="1:98" hidden="1" x14ac:dyDescent="0.2">
      <c r="A55" t="s">
        <v>93</v>
      </c>
      <c r="B55" t="s">
        <v>94</v>
      </c>
      <c r="C55" t="s">
        <v>95</v>
      </c>
      <c r="D55" t="s">
        <v>96</v>
      </c>
      <c r="E55" t="s">
        <v>97</v>
      </c>
      <c r="F55" t="s">
        <v>98</v>
      </c>
      <c r="G55" t="s">
        <v>170</v>
      </c>
      <c r="H55" t="s">
        <v>100</v>
      </c>
      <c r="I55" t="s">
        <v>101</v>
      </c>
      <c r="J55" t="s">
        <v>102</v>
      </c>
      <c r="K55" t="s">
        <v>183</v>
      </c>
      <c r="L55" t="s">
        <v>104</v>
      </c>
      <c r="M55" t="s">
        <v>132</v>
      </c>
      <c r="N55" t="s">
        <v>133</v>
      </c>
      <c r="O55" t="s">
        <v>107</v>
      </c>
      <c r="P55" t="s">
        <v>184</v>
      </c>
      <c r="Q55" t="s">
        <v>185</v>
      </c>
      <c r="R55">
        <v>3636</v>
      </c>
      <c r="S55">
        <v>1441</v>
      </c>
      <c r="T55">
        <v>1441</v>
      </c>
      <c r="U55">
        <v>1441</v>
      </c>
      <c r="V55" t="s">
        <v>186</v>
      </c>
      <c r="W55" t="s">
        <v>111</v>
      </c>
      <c r="X55" t="s">
        <v>112</v>
      </c>
      <c r="Y55" t="s">
        <v>112</v>
      </c>
      <c r="Z55" t="s">
        <v>113</v>
      </c>
      <c r="AA55" t="s">
        <v>114</v>
      </c>
      <c r="AB55" t="s">
        <v>115</v>
      </c>
      <c r="AC55" t="s">
        <v>116</v>
      </c>
      <c r="AD55" t="s">
        <v>117</v>
      </c>
      <c r="AE55" t="s">
        <v>118</v>
      </c>
      <c r="AF55" t="s">
        <v>137</v>
      </c>
      <c r="AG55" t="s">
        <v>196</v>
      </c>
      <c r="AH55" t="s">
        <v>203</v>
      </c>
      <c r="AI55" t="s">
        <v>121</v>
      </c>
      <c r="AJ55">
        <v>21600</v>
      </c>
      <c r="AK55">
        <v>0</v>
      </c>
      <c r="AL55">
        <v>21600</v>
      </c>
      <c r="AM55">
        <v>21300</v>
      </c>
      <c r="AN55">
        <v>21300</v>
      </c>
      <c r="AO55">
        <v>1800</v>
      </c>
      <c r="AP55">
        <v>1800</v>
      </c>
      <c r="AQ55">
        <v>1800</v>
      </c>
      <c r="AR55">
        <v>1440</v>
      </c>
      <c r="AS55">
        <v>1800</v>
      </c>
      <c r="AT55">
        <v>1800</v>
      </c>
      <c r="AU55">
        <v>1741.94</v>
      </c>
      <c r="AV55">
        <v>1800</v>
      </c>
      <c r="AW55">
        <v>900</v>
      </c>
      <c r="AX55">
        <v>0</v>
      </c>
      <c r="AY55">
        <v>0</v>
      </c>
      <c r="AZ55">
        <v>0</v>
      </c>
      <c r="BA55">
        <v>1800</v>
      </c>
      <c r="BB55">
        <v>1800</v>
      </c>
      <c r="BC55">
        <v>1800</v>
      </c>
      <c r="BD55">
        <v>1440</v>
      </c>
      <c r="BE55">
        <v>1800</v>
      </c>
      <c r="BF55">
        <v>1800</v>
      </c>
      <c r="BG55">
        <v>1741.94</v>
      </c>
      <c r="BH55">
        <v>1800</v>
      </c>
      <c r="BI55">
        <v>900</v>
      </c>
      <c r="BJ55">
        <v>1800</v>
      </c>
      <c r="BK55">
        <v>1800</v>
      </c>
      <c r="BL55">
        <v>1800</v>
      </c>
      <c r="BM55">
        <v>1800</v>
      </c>
      <c r="BN55">
        <v>1800</v>
      </c>
      <c r="BO55">
        <v>1800</v>
      </c>
      <c r="BP55">
        <v>1440</v>
      </c>
      <c r="BQ55">
        <v>1800</v>
      </c>
      <c r="BR55">
        <v>1800</v>
      </c>
      <c r="BS55">
        <v>1741.94</v>
      </c>
      <c r="BT55">
        <v>1800</v>
      </c>
      <c r="BU55">
        <v>900</v>
      </c>
      <c r="BV55">
        <v>0</v>
      </c>
      <c r="BW55">
        <v>0</v>
      </c>
      <c r="BX55">
        <v>0</v>
      </c>
      <c r="BY55">
        <v>1800</v>
      </c>
      <c r="BZ55">
        <v>1800</v>
      </c>
      <c r="CA55">
        <v>1800</v>
      </c>
      <c r="CB55">
        <v>1440</v>
      </c>
      <c r="CC55">
        <v>1800</v>
      </c>
      <c r="CD55">
        <v>1800</v>
      </c>
      <c r="CE55">
        <v>1741.94</v>
      </c>
      <c r="CF55">
        <v>1800</v>
      </c>
      <c r="CG55">
        <v>896.01</v>
      </c>
      <c r="CH55">
        <v>0</v>
      </c>
      <c r="CI55">
        <v>0</v>
      </c>
      <c r="CJ55">
        <v>0</v>
      </c>
      <c r="CK55" s="13" t="str">
        <f t="shared" si="0"/>
        <v>1 - 00. RECURSOS ORDINARIOS</v>
      </c>
      <c r="CL55" s="13" t="str">
        <f t="shared" si="1"/>
        <v>2.1. PERSONAL Y OBLIGACIONES SOCIALES</v>
      </c>
      <c r="CM55" s="13" t="str">
        <f t="shared" si="2"/>
        <v>2.1. 1. RETRIBUCIONES Y COMPLEMENTOS EN EFECTIVO</v>
      </c>
      <c r="CN55" s="13" t="str">
        <f t="shared" si="3"/>
        <v>2.1. 1. 3. 3. 3. BONIFICACIONES O ENTREGAS ECONOMICAS AL PUESTO DE PROFESIONALES DE LA SALUD</v>
      </c>
      <c r="CO55" s="13">
        <f t="shared" si="4"/>
        <v>20281.940000000002</v>
      </c>
      <c r="CP55" s="13">
        <f t="shared" si="5"/>
        <v>1318.0599999999977</v>
      </c>
      <c r="CQ55" s="13"/>
      <c r="CR55" s="13"/>
      <c r="CS55" s="13">
        <f t="shared" si="6"/>
        <v>1318.0599999999977</v>
      </c>
      <c r="CT55" s="13">
        <v>0</v>
      </c>
    </row>
    <row r="56" spans="1:98" hidden="1" x14ac:dyDescent="0.2">
      <c r="A56" t="s">
        <v>93</v>
      </c>
      <c r="B56" t="s">
        <v>94</v>
      </c>
      <c r="C56" t="s">
        <v>95</v>
      </c>
      <c r="D56" t="s">
        <v>96</v>
      </c>
      <c r="E56" t="s">
        <v>97</v>
      </c>
      <c r="F56" t="s">
        <v>98</v>
      </c>
      <c r="G56" t="s">
        <v>129</v>
      </c>
      <c r="H56" t="s">
        <v>100</v>
      </c>
      <c r="I56" t="s">
        <v>140</v>
      </c>
      <c r="J56" t="s">
        <v>102</v>
      </c>
      <c r="K56" t="s">
        <v>141</v>
      </c>
      <c r="L56" t="s">
        <v>104</v>
      </c>
      <c r="M56" t="s">
        <v>132</v>
      </c>
      <c r="N56" t="s">
        <v>133</v>
      </c>
      <c r="O56" t="s">
        <v>107</v>
      </c>
      <c r="P56" t="s">
        <v>142</v>
      </c>
      <c r="Q56" t="s">
        <v>143</v>
      </c>
      <c r="R56">
        <v>1000</v>
      </c>
      <c r="S56">
        <v>560</v>
      </c>
      <c r="T56">
        <v>566</v>
      </c>
      <c r="U56">
        <v>566</v>
      </c>
      <c r="V56" t="s">
        <v>144</v>
      </c>
      <c r="W56" t="s">
        <v>111</v>
      </c>
      <c r="X56" t="s">
        <v>112</v>
      </c>
      <c r="Y56" t="s">
        <v>112</v>
      </c>
      <c r="Z56" t="s">
        <v>113</v>
      </c>
      <c r="AA56" t="s">
        <v>114</v>
      </c>
      <c r="AB56" t="s">
        <v>115</v>
      </c>
      <c r="AC56" t="s">
        <v>116</v>
      </c>
      <c r="AD56" t="s">
        <v>117</v>
      </c>
      <c r="AE56" t="s">
        <v>118</v>
      </c>
      <c r="AF56" t="s">
        <v>137</v>
      </c>
      <c r="AG56" t="s">
        <v>196</v>
      </c>
      <c r="AH56" t="s">
        <v>204</v>
      </c>
      <c r="AI56" t="s">
        <v>121</v>
      </c>
      <c r="AJ56">
        <v>3792</v>
      </c>
      <c r="AK56">
        <v>0</v>
      </c>
      <c r="AL56">
        <v>3792</v>
      </c>
      <c r="AM56">
        <v>3792</v>
      </c>
      <c r="AN56">
        <v>3792</v>
      </c>
      <c r="AO56">
        <v>316</v>
      </c>
      <c r="AP56">
        <v>316</v>
      </c>
      <c r="AQ56">
        <v>316</v>
      </c>
      <c r="AR56">
        <v>316</v>
      </c>
      <c r="AS56">
        <v>316</v>
      </c>
      <c r="AT56">
        <v>316</v>
      </c>
      <c r="AU56">
        <v>316</v>
      </c>
      <c r="AV56">
        <v>316</v>
      </c>
      <c r="AW56">
        <v>316</v>
      </c>
      <c r="AX56">
        <v>0</v>
      </c>
      <c r="AY56">
        <v>0</v>
      </c>
      <c r="AZ56">
        <v>0</v>
      </c>
      <c r="BA56">
        <v>316</v>
      </c>
      <c r="BB56">
        <v>316</v>
      </c>
      <c r="BC56">
        <v>316</v>
      </c>
      <c r="BD56">
        <v>316</v>
      </c>
      <c r="BE56">
        <v>316</v>
      </c>
      <c r="BF56">
        <v>316</v>
      </c>
      <c r="BG56">
        <v>316</v>
      </c>
      <c r="BH56">
        <v>316</v>
      </c>
      <c r="BI56">
        <v>316</v>
      </c>
      <c r="BJ56">
        <v>316</v>
      </c>
      <c r="BK56">
        <v>316</v>
      </c>
      <c r="BL56">
        <v>316</v>
      </c>
      <c r="BM56">
        <v>316</v>
      </c>
      <c r="BN56">
        <v>316</v>
      </c>
      <c r="BO56">
        <v>316</v>
      </c>
      <c r="BP56">
        <v>316</v>
      </c>
      <c r="BQ56">
        <v>316</v>
      </c>
      <c r="BR56">
        <v>316</v>
      </c>
      <c r="BS56">
        <v>316</v>
      </c>
      <c r="BT56">
        <v>316</v>
      </c>
      <c r="BU56">
        <v>316</v>
      </c>
      <c r="BV56">
        <v>0</v>
      </c>
      <c r="BW56">
        <v>0</v>
      </c>
      <c r="BX56">
        <v>0</v>
      </c>
      <c r="BY56">
        <v>316</v>
      </c>
      <c r="BZ56">
        <v>316</v>
      </c>
      <c r="CA56">
        <v>316</v>
      </c>
      <c r="CB56">
        <v>316</v>
      </c>
      <c r="CC56">
        <v>316</v>
      </c>
      <c r="CD56">
        <v>316</v>
      </c>
      <c r="CE56">
        <v>316</v>
      </c>
      <c r="CF56">
        <v>316</v>
      </c>
      <c r="CG56">
        <v>282.67</v>
      </c>
      <c r="CH56">
        <v>0</v>
      </c>
      <c r="CI56">
        <v>0</v>
      </c>
      <c r="CJ56">
        <v>0</v>
      </c>
      <c r="CK56" s="13" t="str">
        <f t="shared" si="0"/>
        <v>1 - 00. RECURSOS ORDINARIOS</v>
      </c>
      <c r="CL56" s="13" t="str">
        <f t="shared" si="1"/>
        <v>2.1. PERSONAL Y OBLIGACIONES SOCIALES</v>
      </c>
      <c r="CM56" s="13" t="str">
        <f t="shared" si="2"/>
        <v>2.1. 1. RETRIBUCIONES Y COMPLEMENTOS EN EFECTIVO</v>
      </c>
      <c r="CN56" s="13" t="str">
        <f t="shared" si="3"/>
        <v>2.1. 1. 3. 3. 4. BONIFICACIONES O ENTREGAS  ECONÓMICAS AL PUESTO DE NO PROFESIONALES DE LA SALUD</v>
      </c>
      <c r="CO56" s="13">
        <f t="shared" si="4"/>
        <v>3792</v>
      </c>
      <c r="CP56" s="13">
        <f t="shared" si="5"/>
        <v>0</v>
      </c>
      <c r="CQ56" s="13"/>
      <c r="CR56" s="13"/>
      <c r="CS56" s="13">
        <f t="shared" si="6"/>
        <v>0</v>
      </c>
      <c r="CT56" s="13">
        <v>0</v>
      </c>
    </row>
    <row r="57" spans="1:98" hidden="1" x14ac:dyDescent="0.2">
      <c r="A57" t="s">
        <v>93</v>
      </c>
      <c r="B57" t="s">
        <v>94</v>
      </c>
      <c r="C57" t="s">
        <v>95</v>
      </c>
      <c r="D57" t="s">
        <v>96</v>
      </c>
      <c r="E57" t="s">
        <v>97</v>
      </c>
      <c r="F57" t="s">
        <v>98</v>
      </c>
      <c r="G57" t="s">
        <v>170</v>
      </c>
      <c r="H57" t="s">
        <v>100</v>
      </c>
      <c r="I57" t="s">
        <v>101</v>
      </c>
      <c r="J57" t="s">
        <v>102</v>
      </c>
      <c r="K57" t="s">
        <v>171</v>
      </c>
      <c r="L57" t="s">
        <v>104</v>
      </c>
      <c r="M57" t="s">
        <v>132</v>
      </c>
      <c r="N57" t="s">
        <v>133</v>
      </c>
      <c r="O57" t="s">
        <v>107</v>
      </c>
      <c r="P57" t="s">
        <v>172</v>
      </c>
      <c r="Q57" t="s">
        <v>173</v>
      </c>
      <c r="R57">
        <v>200</v>
      </c>
      <c r="S57">
        <v>30</v>
      </c>
      <c r="T57">
        <v>25</v>
      </c>
      <c r="U57">
        <v>25</v>
      </c>
      <c r="V57" t="s">
        <v>174</v>
      </c>
      <c r="W57" t="s">
        <v>111</v>
      </c>
      <c r="X57" t="s">
        <v>112</v>
      </c>
      <c r="Y57" t="s">
        <v>112</v>
      </c>
      <c r="Z57" t="s">
        <v>113</v>
      </c>
      <c r="AA57" t="s">
        <v>114</v>
      </c>
      <c r="AB57" t="s">
        <v>115</v>
      </c>
      <c r="AC57" t="s">
        <v>116</v>
      </c>
      <c r="AD57" t="s">
        <v>117</v>
      </c>
      <c r="AE57" t="s">
        <v>118</v>
      </c>
      <c r="AF57" t="s">
        <v>137</v>
      </c>
      <c r="AG57" t="s">
        <v>196</v>
      </c>
      <c r="AH57" t="s">
        <v>204</v>
      </c>
      <c r="AI57" t="s">
        <v>121</v>
      </c>
      <c r="AJ57">
        <v>1896</v>
      </c>
      <c r="AK57">
        <v>0</v>
      </c>
      <c r="AL57">
        <v>1896</v>
      </c>
      <c r="AM57">
        <v>1896</v>
      </c>
      <c r="AN57">
        <v>1896</v>
      </c>
      <c r="AO57">
        <v>158</v>
      </c>
      <c r="AP57">
        <v>158</v>
      </c>
      <c r="AQ57">
        <v>158</v>
      </c>
      <c r="AR57">
        <v>158</v>
      </c>
      <c r="AS57">
        <v>158</v>
      </c>
      <c r="AT57">
        <v>158</v>
      </c>
      <c r="AU57">
        <v>158</v>
      </c>
      <c r="AV57">
        <v>158</v>
      </c>
      <c r="AW57">
        <v>158</v>
      </c>
      <c r="AX57">
        <v>0</v>
      </c>
      <c r="AY57">
        <v>0</v>
      </c>
      <c r="AZ57">
        <v>0</v>
      </c>
      <c r="BA57">
        <v>158</v>
      </c>
      <c r="BB57">
        <v>158</v>
      </c>
      <c r="BC57">
        <v>158</v>
      </c>
      <c r="BD57">
        <v>158</v>
      </c>
      <c r="BE57">
        <v>158</v>
      </c>
      <c r="BF57">
        <v>158</v>
      </c>
      <c r="BG57">
        <v>158</v>
      </c>
      <c r="BH57">
        <v>158</v>
      </c>
      <c r="BI57">
        <v>158</v>
      </c>
      <c r="BJ57">
        <v>158</v>
      </c>
      <c r="BK57">
        <v>158</v>
      </c>
      <c r="BL57">
        <v>158</v>
      </c>
      <c r="BM57">
        <v>158</v>
      </c>
      <c r="BN57">
        <v>158</v>
      </c>
      <c r="BO57">
        <v>158</v>
      </c>
      <c r="BP57">
        <v>158</v>
      </c>
      <c r="BQ57">
        <v>158</v>
      </c>
      <c r="BR57">
        <v>158</v>
      </c>
      <c r="BS57">
        <v>158</v>
      </c>
      <c r="BT57">
        <v>158</v>
      </c>
      <c r="BU57">
        <v>158</v>
      </c>
      <c r="BV57">
        <v>0</v>
      </c>
      <c r="BW57">
        <v>0</v>
      </c>
      <c r="BX57">
        <v>0</v>
      </c>
      <c r="BY57">
        <v>158</v>
      </c>
      <c r="BZ57">
        <v>158</v>
      </c>
      <c r="CA57">
        <v>158</v>
      </c>
      <c r="CB57">
        <v>158</v>
      </c>
      <c r="CC57">
        <v>158</v>
      </c>
      <c r="CD57">
        <v>158</v>
      </c>
      <c r="CE57">
        <v>158</v>
      </c>
      <c r="CF57">
        <v>158</v>
      </c>
      <c r="CG57">
        <v>157.41999999999999</v>
      </c>
      <c r="CH57">
        <v>0</v>
      </c>
      <c r="CI57">
        <v>0</v>
      </c>
      <c r="CJ57">
        <v>0</v>
      </c>
      <c r="CK57" s="13" t="str">
        <f t="shared" si="0"/>
        <v>1 - 00. RECURSOS ORDINARIOS</v>
      </c>
      <c r="CL57" s="13" t="str">
        <f t="shared" si="1"/>
        <v>2.1. PERSONAL Y OBLIGACIONES SOCIALES</v>
      </c>
      <c r="CM57" s="13" t="str">
        <f t="shared" si="2"/>
        <v>2.1. 1. RETRIBUCIONES Y COMPLEMENTOS EN EFECTIVO</v>
      </c>
      <c r="CN57" s="13" t="str">
        <f t="shared" si="3"/>
        <v>2.1. 1. 3. 3. 4. BONIFICACIONES O ENTREGAS  ECONÓMICAS AL PUESTO DE NO PROFESIONALES DE LA SALUD</v>
      </c>
      <c r="CO57" s="13">
        <f t="shared" si="4"/>
        <v>1896</v>
      </c>
      <c r="CP57" s="13">
        <f t="shared" si="5"/>
        <v>0</v>
      </c>
      <c r="CQ57" s="13"/>
      <c r="CR57" s="13"/>
      <c r="CS57" s="13">
        <f t="shared" si="6"/>
        <v>0</v>
      </c>
      <c r="CT57" s="13">
        <v>0</v>
      </c>
    </row>
    <row r="58" spans="1:98" hidden="1" x14ac:dyDescent="0.2">
      <c r="A58" t="s">
        <v>93</v>
      </c>
      <c r="B58" t="s">
        <v>94</v>
      </c>
      <c r="C58" t="s">
        <v>95</v>
      </c>
      <c r="D58" t="s">
        <v>96</v>
      </c>
      <c r="E58" t="s">
        <v>97</v>
      </c>
      <c r="F58" t="s">
        <v>98</v>
      </c>
      <c r="G58" t="s">
        <v>170</v>
      </c>
      <c r="H58" t="s">
        <v>100</v>
      </c>
      <c r="I58" t="s">
        <v>101</v>
      </c>
      <c r="J58" t="s">
        <v>102</v>
      </c>
      <c r="K58" t="s">
        <v>175</v>
      </c>
      <c r="L58" t="s">
        <v>104</v>
      </c>
      <c r="M58" t="s">
        <v>132</v>
      </c>
      <c r="N58" t="s">
        <v>176</v>
      </c>
      <c r="O58" t="s">
        <v>107</v>
      </c>
      <c r="P58" t="s">
        <v>177</v>
      </c>
      <c r="Q58" t="s">
        <v>178</v>
      </c>
      <c r="R58">
        <v>30095</v>
      </c>
      <c r="S58">
        <v>15125</v>
      </c>
      <c r="T58">
        <v>15125</v>
      </c>
      <c r="U58">
        <v>15125</v>
      </c>
      <c r="V58" t="s">
        <v>179</v>
      </c>
      <c r="W58" t="s">
        <v>111</v>
      </c>
      <c r="X58" t="s">
        <v>112</v>
      </c>
      <c r="Y58" t="s">
        <v>112</v>
      </c>
      <c r="Z58" t="s">
        <v>113</v>
      </c>
      <c r="AA58" t="s">
        <v>114</v>
      </c>
      <c r="AB58" t="s">
        <v>115</v>
      </c>
      <c r="AC58" t="s">
        <v>116</v>
      </c>
      <c r="AD58" t="s">
        <v>117</v>
      </c>
      <c r="AE58" t="s">
        <v>118</v>
      </c>
      <c r="AF58" t="s">
        <v>137</v>
      </c>
      <c r="AG58" t="s">
        <v>196</v>
      </c>
      <c r="AH58" t="s">
        <v>204</v>
      </c>
      <c r="AI58" t="s">
        <v>121</v>
      </c>
      <c r="AJ58">
        <v>5688</v>
      </c>
      <c r="AK58">
        <v>0</v>
      </c>
      <c r="AL58">
        <v>5688</v>
      </c>
      <c r="AM58">
        <v>5688</v>
      </c>
      <c r="AN58">
        <v>5688</v>
      </c>
      <c r="AO58">
        <v>474</v>
      </c>
      <c r="AP58">
        <v>468.36</v>
      </c>
      <c r="AQ58">
        <v>474</v>
      </c>
      <c r="AR58">
        <v>474</v>
      </c>
      <c r="AS58">
        <v>474</v>
      </c>
      <c r="AT58">
        <v>474</v>
      </c>
      <c r="AU58">
        <v>474</v>
      </c>
      <c r="AV58">
        <v>474</v>
      </c>
      <c r="AW58">
        <v>474</v>
      </c>
      <c r="AX58">
        <v>0</v>
      </c>
      <c r="AY58">
        <v>0</v>
      </c>
      <c r="AZ58">
        <v>0</v>
      </c>
      <c r="BA58">
        <v>474</v>
      </c>
      <c r="BB58">
        <v>468.36</v>
      </c>
      <c r="BC58">
        <v>474</v>
      </c>
      <c r="BD58">
        <v>474</v>
      </c>
      <c r="BE58">
        <v>474</v>
      </c>
      <c r="BF58">
        <v>474</v>
      </c>
      <c r="BG58">
        <v>474</v>
      </c>
      <c r="BH58">
        <v>474</v>
      </c>
      <c r="BI58">
        <v>474</v>
      </c>
      <c r="BJ58">
        <v>474</v>
      </c>
      <c r="BK58">
        <v>474</v>
      </c>
      <c r="BL58">
        <v>474</v>
      </c>
      <c r="BM58">
        <v>474</v>
      </c>
      <c r="BN58">
        <v>468.36</v>
      </c>
      <c r="BO58">
        <v>474</v>
      </c>
      <c r="BP58">
        <v>474</v>
      </c>
      <c r="BQ58">
        <v>474</v>
      </c>
      <c r="BR58">
        <v>474</v>
      </c>
      <c r="BS58">
        <v>474</v>
      </c>
      <c r="BT58">
        <v>474</v>
      </c>
      <c r="BU58">
        <v>474</v>
      </c>
      <c r="BV58">
        <v>0</v>
      </c>
      <c r="BW58">
        <v>0</v>
      </c>
      <c r="BX58">
        <v>0</v>
      </c>
      <c r="BY58">
        <v>474</v>
      </c>
      <c r="BZ58">
        <v>468.36</v>
      </c>
      <c r="CA58">
        <v>474</v>
      </c>
      <c r="CB58">
        <v>474</v>
      </c>
      <c r="CC58">
        <v>474</v>
      </c>
      <c r="CD58">
        <v>474</v>
      </c>
      <c r="CE58">
        <v>474</v>
      </c>
      <c r="CF58">
        <v>474</v>
      </c>
      <c r="CG58">
        <v>412.64</v>
      </c>
      <c r="CH58">
        <v>0</v>
      </c>
      <c r="CI58">
        <v>0</v>
      </c>
      <c r="CJ58">
        <v>0</v>
      </c>
      <c r="CK58" s="13" t="str">
        <f t="shared" si="0"/>
        <v>1 - 00. RECURSOS ORDINARIOS</v>
      </c>
      <c r="CL58" s="13" t="str">
        <f t="shared" si="1"/>
        <v>2.1. PERSONAL Y OBLIGACIONES SOCIALES</v>
      </c>
      <c r="CM58" s="13" t="str">
        <f t="shared" si="2"/>
        <v>2.1. 1. RETRIBUCIONES Y COMPLEMENTOS EN EFECTIVO</v>
      </c>
      <c r="CN58" s="13" t="str">
        <f t="shared" si="3"/>
        <v>2.1. 1. 3. 3. 4. BONIFICACIONES O ENTREGAS  ECONÓMICAS AL PUESTO DE NO PROFESIONALES DE LA SALUD</v>
      </c>
      <c r="CO58" s="13">
        <f t="shared" si="4"/>
        <v>5682.3600000000006</v>
      </c>
      <c r="CP58" s="13">
        <f t="shared" si="5"/>
        <v>5.6399999999994179</v>
      </c>
      <c r="CQ58" s="13"/>
      <c r="CR58" s="13"/>
      <c r="CS58" s="13">
        <f t="shared" si="6"/>
        <v>5.6399999999994179</v>
      </c>
      <c r="CT58" s="13">
        <v>0</v>
      </c>
    </row>
    <row r="59" spans="1:98" hidden="1" x14ac:dyDescent="0.2">
      <c r="A59" t="s">
        <v>93</v>
      </c>
      <c r="B59" t="s">
        <v>94</v>
      </c>
      <c r="C59" t="s">
        <v>95</v>
      </c>
      <c r="D59" t="s">
        <v>96</v>
      </c>
      <c r="E59" t="s">
        <v>97</v>
      </c>
      <c r="F59" t="s">
        <v>98</v>
      </c>
      <c r="G59" t="s">
        <v>170</v>
      </c>
      <c r="H59" t="s">
        <v>100</v>
      </c>
      <c r="I59" t="s">
        <v>101</v>
      </c>
      <c r="J59" t="s">
        <v>102</v>
      </c>
      <c r="K59" t="s">
        <v>191</v>
      </c>
      <c r="L59" t="s">
        <v>104</v>
      </c>
      <c r="M59" t="s">
        <v>132</v>
      </c>
      <c r="N59" t="s">
        <v>133</v>
      </c>
      <c r="O59" t="s">
        <v>107</v>
      </c>
      <c r="P59" t="s">
        <v>192</v>
      </c>
      <c r="Q59" t="s">
        <v>168</v>
      </c>
      <c r="R59">
        <v>7247</v>
      </c>
      <c r="S59">
        <v>3940</v>
      </c>
      <c r="T59">
        <v>3939</v>
      </c>
      <c r="U59">
        <v>3939</v>
      </c>
      <c r="V59" t="s">
        <v>193</v>
      </c>
      <c r="W59" t="s">
        <v>111</v>
      </c>
      <c r="X59" t="s">
        <v>112</v>
      </c>
      <c r="Y59" t="s">
        <v>112</v>
      </c>
      <c r="Z59" t="s">
        <v>113</v>
      </c>
      <c r="AA59" t="s">
        <v>114</v>
      </c>
      <c r="AB59" t="s">
        <v>115</v>
      </c>
      <c r="AC59" t="s">
        <v>116</v>
      </c>
      <c r="AD59" t="s">
        <v>117</v>
      </c>
      <c r="AE59" t="s">
        <v>118</v>
      </c>
      <c r="AF59" t="s">
        <v>137</v>
      </c>
      <c r="AG59" t="s">
        <v>196</v>
      </c>
      <c r="AH59" t="s">
        <v>204</v>
      </c>
      <c r="AI59" t="s">
        <v>121</v>
      </c>
      <c r="AJ59">
        <v>3792</v>
      </c>
      <c r="AK59">
        <v>0</v>
      </c>
      <c r="AL59">
        <v>3792</v>
      </c>
      <c r="AM59">
        <v>3792</v>
      </c>
      <c r="AN59">
        <v>3792</v>
      </c>
      <c r="AO59">
        <v>316</v>
      </c>
      <c r="AP59">
        <v>316</v>
      </c>
      <c r="AQ59">
        <v>316</v>
      </c>
      <c r="AR59">
        <v>316</v>
      </c>
      <c r="AS59">
        <v>316</v>
      </c>
      <c r="AT59">
        <v>316</v>
      </c>
      <c r="AU59">
        <v>316</v>
      </c>
      <c r="AV59">
        <v>316</v>
      </c>
      <c r="AW59">
        <v>316</v>
      </c>
      <c r="AX59">
        <v>0</v>
      </c>
      <c r="AY59">
        <v>0</v>
      </c>
      <c r="AZ59">
        <v>0</v>
      </c>
      <c r="BA59">
        <v>316</v>
      </c>
      <c r="BB59">
        <v>316</v>
      </c>
      <c r="BC59">
        <v>316</v>
      </c>
      <c r="BD59">
        <v>316</v>
      </c>
      <c r="BE59">
        <v>316</v>
      </c>
      <c r="BF59">
        <v>316</v>
      </c>
      <c r="BG59">
        <v>316</v>
      </c>
      <c r="BH59">
        <v>316</v>
      </c>
      <c r="BI59">
        <v>316</v>
      </c>
      <c r="BJ59">
        <v>316</v>
      </c>
      <c r="BK59">
        <v>316</v>
      </c>
      <c r="BL59">
        <v>316</v>
      </c>
      <c r="BM59">
        <v>316</v>
      </c>
      <c r="BN59">
        <v>316</v>
      </c>
      <c r="BO59">
        <v>316</v>
      </c>
      <c r="BP59">
        <v>316</v>
      </c>
      <c r="BQ59">
        <v>316</v>
      </c>
      <c r="BR59">
        <v>316</v>
      </c>
      <c r="BS59">
        <v>316</v>
      </c>
      <c r="BT59">
        <v>316</v>
      </c>
      <c r="BU59">
        <v>316</v>
      </c>
      <c r="BV59">
        <v>0</v>
      </c>
      <c r="BW59">
        <v>0</v>
      </c>
      <c r="BX59">
        <v>0</v>
      </c>
      <c r="BY59">
        <v>316</v>
      </c>
      <c r="BZ59">
        <v>316</v>
      </c>
      <c r="CA59">
        <v>316</v>
      </c>
      <c r="CB59">
        <v>316</v>
      </c>
      <c r="CC59">
        <v>316</v>
      </c>
      <c r="CD59">
        <v>316</v>
      </c>
      <c r="CE59">
        <v>316</v>
      </c>
      <c r="CF59">
        <v>316</v>
      </c>
      <c r="CG59">
        <v>314.83999999999997</v>
      </c>
      <c r="CH59">
        <v>0</v>
      </c>
      <c r="CI59">
        <v>0</v>
      </c>
      <c r="CJ59">
        <v>0</v>
      </c>
      <c r="CK59" s="13" t="str">
        <f t="shared" si="0"/>
        <v>1 - 00. RECURSOS ORDINARIOS</v>
      </c>
      <c r="CL59" s="13" t="str">
        <f t="shared" si="1"/>
        <v>2.1. PERSONAL Y OBLIGACIONES SOCIALES</v>
      </c>
      <c r="CM59" s="13" t="str">
        <f t="shared" si="2"/>
        <v>2.1. 1. RETRIBUCIONES Y COMPLEMENTOS EN EFECTIVO</v>
      </c>
      <c r="CN59" s="13" t="str">
        <f t="shared" si="3"/>
        <v>2.1. 1. 3. 3. 4. BONIFICACIONES O ENTREGAS  ECONÓMICAS AL PUESTO DE NO PROFESIONALES DE LA SALUD</v>
      </c>
      <c r="CO59" s="13">
        <f t="shared" si="4"/>
        <v>3792</v>
      </c>
      <c r="CP59" s="13">
        <f t="shared" si="5"/>
        <v>0</v>
      </c>
      <c r="CQ59" s="13"/>
      <c r="CR59" s="13"/>
      <c r="CS59" s="13">
        <f t="shared" si="6"/>
        <v>0</v>
      </c>
      <c r="CT59" s="13">
        <v>0</v>
      </c>
    </row>
    <row r="60" spans="1:98" hidden="1" x14ac:dyDescent="0.2">
      <c r="A60" t="s">
        <v>93</v>
      </c>
      <c r="B60" t="s">
        <v>94</v>
      </c>
      <c r="C60" t="s">
        <v>95</v>
      </c>
      <c r="D60" t="s">
        <v>96</v>
      </c>
      <c r="E60" t="s">
        <v>97</v>
      </c>
      <c r="F60" t="s">
        <v>98</v>
      </c>
      <c r="G60" t="s">
        <v>170</v>
      </c>
      <c r="H60" t="s">
        <v>100</v>
      </c>
      <c r="I60" t="s">
        <v>101</v>
      </c>
      <c r="J60" t="s">
        <v>102</v>
      </c>
      <c r="K60" t="s">
        <v>180</v>
      </c>
      <c r="L60" t="s">
        <v>104</v>
      </c>
      <c r="M60" t="s">
        <v>132</v>
      </c>
      <c r="N60" t="s">
        <v>133</v>
      </c>
      <c r="O60" t="s">
        <v>107</v>
      </c>
      <c r="P60" t="s">
        <v>181</v>
      </c>
      <c r="Q60" t="s">
        <v>168</v>
      </c>
      <c r="R60">
        <v>47000</v>
      </c>
      <c r="S60">
        <v>26240</v>
      </c>
      <c r="T60">
        <v>26237</v>
      </c>
      <c r="U60">
        <v>26237</v>
      </c>
      <c r="V60" t="s">
        <v>182</v>
      </c>
      <c r="W60" t="s">
        <v>111</v>
      </c>
      <c r="X60" t="s">
        <v>112</v>
      </c>
      <c r="Y60" t="s">
        <v>112</v>
      </c>
      <c r="Z60" t="s">
        <v>113</v>
      </c>
      <c r="AA60" t="s">
        <v>114</v>
      </c>
      <c r="AB60" t="s">
        <v>115</v>
      </c>
      <c r="AC60" t="s">
        <v>116</v>
      </c>
      <c r="AD60" t="s">
        <v>117</v>
      </c>
      <c r="AE60" t="s">
        <v>118</v>
      </c>
      <c r="AF60" t="s">
        <v>137</v>
      </c>
      <c r="AG60" t="s">
        <v>196</v>
      </c>
      <c r="AH60" t="s">
        <v>204</v>
      </c>
      <c r="AI60" t="s">
        <v>121</v>
      </c>
      <c r="AJ60">
        <v>28440</v>
      </c>
      <c r="AK60">
        <v>0</v>
      </c>
      <c r="AL60">
        <v>28440</v>
      </c>
      <c r="AM60">
        <v>25653</v>
      </c>
      <c r="AN60">
        <v>25653</v>
      </c>
      <c r="AO60">
        <v>2212</v>
      </c>
      <c r="AP60">
        <v>2212</v>
      </c>
      <c r="AQ60">
        <v>2206.9</v>
      </c>
      <c r="AR60">
        <v>2054</v>
      </c>
      <c r="AS60">
        <v>1957.17</v>
      </c>
      <c r="AT60">
        <v>2054</v>
      </c>
      <c r="AU60">
        <v>2054</v>
      </c>
      <c r="AV60">
        <v>2054</v>
      </c>
      <c r="AW60">
        <v>2054</v>
      </c>
      <c r="AX60">
        <v>0</v>
      </c>
      <c r="AY60">
        <v>0</v>
      </c>
      <c r="AZ60">
        <v>0</v>
      </c>
      <c r="BA60">
        <v>2212</v>
      </c>
      <c r="BB60">
        <v>2212</v>
      </c>
      <c r="BC60">
        <v>2206.9</v>
      </c>
      <c r="BD60">
        <v>2054</v>
      </c>
      <c r="BE60">
        <v>1957.17</v>
      </c>
      <c r="BF60">
        <v>2054</v>
      </c>
      <c r="BG60">
        <v>2054</v>
      </c>
      <c r="BH60">
        <v>2054</v>
      </c>
      <c r="BI60">
        <v>2054</v>
      </c>
      <c r="BJ60">
        <v>2054</v>
      </c>
      <c r="BK60">
        <f>2054+2787</f>
        <v>4841</v>
      </c>
      <c r="BL60">
        <v>2212</v>
      </c>
      <c r="BM60">
        <v>2212</v>
      </c>
      <c r="BN60">
        <v>2212</v>
      </c>
      <c r="BO60">
        <v>2206.9</v>
      </c>
      <c r="BP60">
        <v>2054</v>
      </c>
      <c r="BQ60">
        <v>1957.17</v>
      </c>
      <c r="BR60">
        <v>2054</v>
      </c>
      <c r="BS60">
        <v>2054</v>
      </c>
      <c r="BT60">
        <v>2054</v>
      </c>
      <c r="BU60">
        <v>2054</v>
      </c>
      <c r="BV60">
        <v>0</v>
      </c>
      <c r="BW60">
        <v>0</v>
      </c>
      <c r="BX60">
        <v>0</v>
      </c>
      <c r="BY60">
        <v>2212</v>
      </c>
      <c r="BZ60">
        <v>2212</v>
      </c>
      <c r="CA60">
        <v>2206.9</v>
      </c>
      <c r="CB60">
        <v>2054</v>
      </c>
      <c r="CC60">
        <v>1957.17</v>
      </c>
      <c r="CD60">
        <v>2054</v>
      </c>
      <c r="CE60">
        <v>2054</v>
      </c>
      <c r="CF60">
        <v>2054</v>
      </c>
      <c r="CG60">
        <v>1826.61</v>
      </c>
      <c r="CH60">
        <v>0</v>
      </c>
      <c r="CI60">
        <v>0</v>
      </c>
      <c r="CJ60">
        <v>0</v>
      </c>
      <c r="CK60" s="13" t="str">
        <f t="shared" si="0"/>
        <v>1 - 00. RECURSOS ORDINARIOS</v>
      </c>
      <c r="CL60" s="13" t="str">
        <f t="shared" si="1"/>
        <v>2.1. PERSONAL Y OBLIGACIONES SOCIALES</v>
      </c>
      <c r="CM60" s="13" t="str">
        <f t="shared" si="2"/>
        <v>2.1. 1. RETRIBUCIONES Y COMPLEMENTOS EN EFECTIVO</v>
      </c>
      <c r="CN60" s="13" t="str">
        <f t="shared" si="3"/>
        <v>2.1. 1. 3. 3. 4. BONIFICACIONES O ENTREGAS  ECONÓMICAS AL PUESTO DE NO PROFESIONALES DE LA SALUD</v>
      </c>
      <c r="CO60" s="13">
        <f t="shared" si="4"/>
        <v>27965.07</v>
      </c>
      <c r="CP60" s="13">
        <f t="shared" si="5"/>
        <v>474.93000000000029</v>
      </c>
      <c r="CQ60" s="13"/>
      <c r="CR60" s="13"/>
      <c r="CS60" s="13">
        <f t="shared" si="6"/>
        <v>474.93000000000029</v>
      </c>
      <c r="CT60" s="13">
        <v>0</v>
      </c>
    </row>
    <row r="61" spans="1:98" hidden="1" x14ac:dyDescent="0.2">
      <c r="A61" t="s">
        <v>93</v>
      </c>
      <c r="B61" t="s">
        <v>94</v>
      </c>
      <c r="C61" t="s">
        <v>95</v>
      </c>
      <c r="D61" t="s">
        <v>96</v>
      </c>
      <c r="E61" t="s">
        <v>97</v>
      </c>
      <c r="F61" t="s">
        <v>98</v>
      </c>
      <c r="G61" t="s">
        <v>170</v>
      </c>
      <c r="H61" t="s">
        <v>100</v>
      </c>
      <c r="I61" t="s">
        <v>101</v>
      </c>
      <c r="J61" t="s">
        <v>102</v>
      </c>
      <c r="K61" t="s">
        <v>183</v>
      </c>
      <c r="L61" t="s">
        <v>104</v>
      </c>
      <c r="M61" t="s">
        <v>132</v>
      </c>
      <c r="N61" t="s">
        <v>133</v>
      </c>
      <c r="O61" t="s">
        <v>107</v>
      </c>
      <c r="P61" t="s">
        <v>184</v>
      </c>
      <c r="Q61" t="s">
        <v>185</v>
      </c>
      <c r="R61">
        <v>3636</v>
      </c>
      <c r="S61">
        <v>1441</v>
      </c>
      <c r="T61">
        <v>1441</v>
      </c>
      <c r="U61">
        <v>1441</v>
      </c>
      <c r="V61" t="s">
        <v>186</v>
      </c>
      <c r="W61" t="s">
        <v>111</v>
      </c>
      <c r="X61" t="s">
        <v>112</v>
      </c>
      <c r="Y61" t="s">
        <v>112</v>
      </c>
      <c r="Z61" t="s">
        <v>113</v>
      </c>
      <c r="AA61" t="s">
        <v>114</v>
      </c>
      <c r="AB61" t="s">
        <v>115</v>
      </c>
      <c r="AC61" t="s">
        <v>116</v>
      </c>
      <c r="AD61" t="s">
        <v>117</v>
      </c>
      <c r="AE61" t="s">
        <v>118</v>
      </c>
      <c r="AF61" t="s">
        <v>137</v>
      </c>
      <c r="AG61" t="s">
        <v>196</v>
      </c>
      <c r="AH61" t="s">
        <v>204</v>
      </c>
      <c r="AI61" t="s">
        <v>121</v>
      </c>
      <c r="AJ61">
        <v>7584</v>
      </c>
      <c r="AK61">
        <v>0</v>
      </c>
      <c r="AL61">
        <v>7584</v>
      </c>
      <c r="AM61">
        <v>7584</v>
      </c>
      <c r="AN61">
        <v>7584</v>
      </c>
      <c r="AO61">
        <v>632</v>
      </c>
      <c r="AP61">
        <v>632</v>
      </c>
      <c r="AQ61">
        <v>632</v>
      </c>
      <c r="AR61">
        <v>632</v>
      </c>
      <c r="AS61">
        <v>632</v>
      </c>
      <c r="AT61">
        <v>632</v>
      </c>
      <c r="AU61">
        <v>632</v>
      </c>
      <c r="AV61">
        <v>632</v>
      </c>
      <c r="AW61">
        <v>632</v>
      </c>
      <c r="AX61">
        <v>0</v>
      </c>
      <c r="AY61">
        <v>0</v>
      </c>
      <c r="AZ61">
        <v>0</v>
      </c>
      <c r="BA61">
        <v>632</v>
      </c>
      <c r="BB61">
        <v>632</v>
      </c>
      <c r="BC61">
        <v>632</v>
      </c>
      <c r="BD61">
        <v>632</v>
      </c>
      <c r="BE61">
        <v>632</v>
      </c>
      <c r="BF61">
        <v>632</v>
      </c>
      <c r="BG61">
        <v>632</v>
      </c>
      <c r="BH61">
        <v>632</v>
      </c>
      <c r="BI61">
        <v>632</v>
      </c>
      <c r="BJ61">
        <v>632</v>
      </c>
      <c r="BK61">
        <v>632</v>
      </c>
      <c r="BL61">
        <v>632</v>
      </c>
      <c r="BM61">
        <v>632</v>
      </c>
      <c r="BN61">
        <v>632</v>
      </c>
      <c r="BO61">
        <v>632</v>
      </c>
      <c r="BP61">
        <v>632</v>
      </c>
      <c r="BQ61">
        <v>632</v>
      </c>
      <c r="BR61">
        <v>632</v>
      </c>
      <c r="BS61">
        <v>632</v>
      </c>
      <c r="BT61">
        <v>632</v>
      </c>
      <c r="BU61">
        <v>632</v>
      </c>
      <c r="BV61">
        <v>0</v>
      </c>
      <c r="BW61">
        <v>0</v>
      </c>
      <c r="BX61">
        <v>0</v>
      </c>
      <c r="BY61">
        <v>632</v>
      </c>
      <c r="BZ61">
        <v>632</v>
      </c>
      <c r="CA61">
        <v>632</v>
      </c>
      <c r="CB61">
        <v>632</v>
      </c>
      <c r="CC61">
        <v>632</v>
      </c>
      <c r="CD61">
        <v>632</v>
      </c>
      <c r="CE61">
        <v>632</v>
      </c>
      <c r="CF61">
        <v>632</v>
      </c>
      <c r="CG61">
        <v>489.74</v>
      </c>
      <c r="CH61">
        <v>0</v>
      </c>
      <c r="CI61">
        <v>0</v>
      </c>
      <c r="CJ61">
        <v>0</v>
      </c>
      <c r="CK61" s="13" t="str">
        <f t="shared" si="0"/>
        <v>1 - 00. RECURSOS ORDINARIOS</v>
      </c>
      <c r="CL61" s="13" t="str">
        <f t="shared" si="1"/>
        <v>2.1. PERSONAL Y OBLIGACIONES SOCIALES</v>
      </c>
      <c r="CM61" s="13" t="str">
        <f t="shared" si="2"/>
        <v>2.1. 1. RETRIBUCIONES Y COMPLEMENTOS EN EFECTIVO</v>
      </c>
      <c r="CN61" s="13" t="str">
        <f t="shared" si="3"/>
        <v>2.1. 1. 3. 3. 4. BONIFICACIONES O ENTREGAS  ECONÓMICAS AL PUESTO DE NO PROFESIONALES DE LA SALUD</v>
      </c>
      <c r="CO61" s="13">
        <f t="shared" si="4"/>
        <v>7584</v>
      </c>
      <c r="CP61" s="13">
        <f t="shared" si="5"/>
        <v>0</v>
      </c>
      <c r="CQ61" s="13"/>
      <c r="CR61" s="13"/>
      <c r="CS61" s="13">
        <f t="shared" si="6"/>
        <v>0</v>
      </c>
      <c r="CT61" s="13">
        <v>0</v>
      </c>
    </row>
    <row r="62" spans="1:98" hidden="1" x14ac:dyDescent="0.2">
      <c r="A62" t="s">
        <v>93</v>
      </c>
      <c r="B62" t="s">
        <v>94</v>
      </c>
      <c r="C62" t="s">
        <v>95</v>
      </c>
      <c r="D62" t="s">
        <v>96</v>
      </c>
      <c r="E62" t="s">
        <v>97</v>
      </c>
      <c r="F62" t="s">
        <v>98</v>
      </c>
      <c r="G62" t="s">
        <v>170</v>
      </c>
      <c r="H62" t="s">
        <v>100</v>
      </c>
      <c r="I62" t="s">
        <v>101</v>
      </c>
      <c r="J62" t="s">
        <v>102</v>
      </c>
      <c r="K62" t="s">
        <v>187</v>
      </c>
      <c r="L62" t="s">
        <v>104</v>
      </c>
      <c r="M62" t="s">
        <v>132</v>
      </c>
      <c r="N62" t="s">
        <v>176</v>
      </c>
      <c r="O62" t="s">
        <v>107</v>
      </c>
      <c r="P62" t="s">
        <v>188</v>
      </c>
      <c r="Q62" t="s">
        <v>189</v>
      </c>
      <c r="R62">
        <v>105000</v>
      </c>
      <c r="S62">
        <v>29200</v>
      </c>
      <c r="T62">
        <v>29143</v>
      </c>
      <c r="U62">
        <v>29143</v>
      </c>
      <c r="V62" t="s">
        <v>190</v>
      </c>
      <c r="W62" t="s">
        <v>111</v>
      </c>
      <c r="X62" t="s">
        <v>112</v>
      </c>
      <c r="Y62" t="s">
        <v>112</v>
      </c>
      <c r="Z62" t="s">
        <v>113</v>
      </c>
      <c r="AA62" t="s">
        <v>114</v>
      </c>
      <c r="AB62" t="s">
        <v>115</v>
      </c>
      <c r="AC62" t="s">
        <v>116</v>
      </c>
      <c r="AD62" t="s">
        <v>117</v>
      </c>
      <c r="AE62" t="s">
        <v>118</v>
      </c>
      <c r="AF62" t="s">
        <v>137</v>
      </c>
      <c r="AG62" t="s">
        <v>196</v>
      </c>
      <c r="AH62" t="s">
        <v>204</v>
      </c>
      <c r="AI62" t="s">
        <v>121</v>
      </c>
      <c r="AJ62">
        <v>1896</v>
      </c>
      <c r="AK62">
        <v>0</v>
      </c>
      <c r="AL62">
        <v>1896</v>
      </c>
      <c r="AM62">
        <v>1896</v>
      </c>
      <c r="AN62">
        <v>1896</v>
      </c>
      <c r="AO62">
        <v>158</v>
      </c>
      <c r="AP62">
        <v>158</v>
      </c>
      <c r="AQ62">
        <v>158</v>
      </c>
      <c r="AR62">
        <v>158</v>
      </c>
      <c r="AS62">
        <v>158</v>
      </c>
      <c r="AT62">
        <v>158</v>
      </c>
      <c r="AU62">
        <v>158</v>
      </c>
      <c r="AV62">
        <v>158</v>
      </c>
      <c r="AW62">
        <v>158</v>
      </c>
      <c r="AX62">
        <v>0</v>
      </c>
      <c r="AY62">
        <v>0</v>
      </c>
      <c r="AZ62">
        <v>0</v>
      </c>
      <c r="BA62">
        <v>158</v>
      </c>
      <c r="BB62">
        <v>158</v>
      </c>
      <c r="BC62">
        <v>158</v>
      </c>
      <c r="BD62">
        <v>158</v>
      </c>
      <c r="BE62">
        <v>158</v>
      </c>
      <c r="BF62">
        <v>158</v>
      </c>
      <c r="BG62">
        <v>158</v>
      </c>
      <c r="BH62">
        <v>158</v>
      </c>
      <c r="BI62">
        <v>158</v>
      </c>
      <c r="BJ62">
        <v>158</v>
      </c>
      <c r="BK62">
        <v>158</v>
      </c>
      <c r="BL62">
        <v>158</v>
      </c>
      <c r="BM62">
        <v>158</v>
      </c>
      <c r="BN62">
        <v>158</v>
      </c>
      <c r="BO62">
        <v>158</v>
      </c>
      <c r="BP62">
        <v>158</v>
      </c>
      <c r="BQ62">
        <v>158</v>
      </c>
      <c r="BR62">
        <v>158</v>
      </c>
      <c r="BS62">
        <v>158</v>
      </c>
      <c r="BT62">
        <v>158</v>
      </c>
      <c r="BU62">
        <v>158</v>
      </c>
      <c r="BV62">
        <v>0</v>
      </c>
      <c r="BW62">
        <v>0</v>
      </c>
      <c r="BX62">
        <v>0</v>
      </c>
      <c r="BY62">
        <v>158</v>
      </c>
      <c r="BZ62">
        <v>158</v>
      </c>
      <c r="CA62">
        <v>158</v>
      </c>
      <c r="CB62">
        <v>158</v>
      </c>
      <c r="CC62">
        <v>158</v>
      </c>
      <c r="CD62">
        <v>158</v>
      </c>
      <c r="CE62">
        <v>158</v>
      </c>
      <c r="CF62">
        <v>158</v>
      </c>
      <c r="CG62">
        <v>104.88</v>
      </c>
      <c r="CH62">
        <v>0</v>
      </c>
      <c r="CI62">
        <v>0</v>
      </c>
      <c r="CJ62">
        <v>0</v>
      </c>
      <c r="CK62" s="13" t="str">
        <f t="shared" si="0"/>
        <v>1 - 00. RECURSOS ORDINARIOS</v>
      </c>
      <c r="CL62" s="13" t="str">
        <f t="shared" si="1"/>
        <v>2.1. PERSONAL Y OBLIGACIONES SOCIALES</v>
      </c>
      <c r="CM62" s="13" t="str">
        <f t="shared" si="2"/>
        <v>2.1. 1. RETRIBUCIONES Y COMPLEMENTOS EN EFECTIVO</v>
      </c>
      <c r="CN62" s="13" t="str">
        <f t="shared" si="3"/>
        <v>2.1. 1. 3. 3. 4. BONIFICACIONES O ENTREGAS  ECONÓMICAS AL PUESTO DE NO PROFESIONALES DE LA SALUD</v>
      </c>
      <c r="CO62" s="13">
        <f t="shared" si="4"/>
        <v>1896</v>
      </c>
      <c r="CP62" s="13">
        <f t="shared" si="5"/>
        <v>0</v>
      </c>
      <c r="CQ62" s="13"/>
      <c r="CR62" s="13"/>
      <c r="CS62" s="13">
        <f t="shared" si="6"/>
        <v>0</v>
      </c>
      <c r="CT62" s="13">
        <v>0</v>
      </c>
    </row>
    <row r="63" spans="1:98" hidden="1" x14ac:dyDescent="0.2">
      <c r="A63" t="s">
        <v>93</v>
      </c>
      <c r="B63" t="s">
        <v>94</v>
      </c>
      <c r="C63" t="s">
        <v>95</v>
      </c>
      <c r="D63" t="s">
        <v>96</v>
      </c>
      <c r="E63" t="s">
        <v>97</v>
      </c>
      <c r="F63" t="s">
        <v>98</v>
      </c>
      <c r="G63" t="s">
        <v>129</v>
      </c>
      <c r="H63" t="s">
        <v>100</v>
      </c>
      <c r="I63" t="s">
        <v>130</v>
      </c>
      <c r="J63" t="s">
        <v>102</v>
      </c>
      <c r="K63" t="s">
        <v>131</v>
      </c>
      <c r="L63" t="s">
        <v>104</v>
      </c>
      <c r="M63" t="s">
        <v>132</v>
      </c>
      <c r="N63" t="s">
        <v>133</v>
      </c>
      <c r="O63" t="s">
        <v>107</v>
      </c>
      <c r="P63" t="s">
        <v>134</v>
      </c>
      <c r="Q63" t="s">
        <v>135</v>
      </c>
      <c r="R63">
        <v>3000</v>
      </c>
      <c r="S63">
        <v>1100</v>
      </c>
      <c r="T63">
        <v>1072</v>
      </c>
      <c r="U63">
        <v>1072</v>
      </c>
      <c r="V63" t="s">
        <v>136</v>
      </c>
      <c r="W63" t="s">
        <v>111</v>
      </c>
      <c r="X63" t="s">
        <v>112</v>
      </c>
      <c r="Y63" t="s">
        <v>112</v>
      </c>
      <c r="Z63" t="s">
        <v>113</v>
      </c>
      <c r="AA63" t="s">
        <v>114</v>
      </c>
      <c r="AB63" t="s">
        <v>115</v>
      </c>
      <c r="AC63" t="s">
        <v>116</v>
      </c>
      <c r="AD63" t="s">
        <v>117</v>
      </c>
      <c r="AE63" t="s">
        <v>118</v>
      </c>
      <c r="AF63" t="s">
        <v>205</v>
      </c>
      <c r="AG63" t="s">
        <v>206</v>
      </c>
      <c r="AH63" t="s">
        <v>207</v>
      </c>
      <c r="AI63" t="s">
        <v>121</v>
      </c>
      <c r="AJ63">
        <v>1200</v>
      </c>
      <c r="AK63">
        <v>0</v>
      </c>
      <c r="AL63">
        <v>1200</v>
      </c>
      <c r="AM63">
        <v>900</v>
      </c>
      <c r="AN63">
        <v>900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300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300</v>
      </c>
      <c r="BH63">
        <v>0</v>
      </c>
      <c r="BI63">
        <v>0</v>
      </c>
      <c r="BJ63">
        <v>0</v>
      </c>
      <c r="BK63">
        <v>300</v>
      </c>
      <c r="BL63">
        <f>300+200</f>
        <v>500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300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300</v>
      </c>
      <c r="CF63">
        <v>0</v>
      </c>
      <c r="CG63">
        <v>0</v>
      </c>
      <c r="CH63">
        <v>0</v>
      </c>
      <c r="CI63">
        <v>0</v>
      </c>
      <c r="CJ63">
        <v>0</v>
      </c>
      <c r="CK63" s="13" t="str">
        <f t="shared" si="0"/>
        <v>1 - 00. RECURSOS ORDINARIOS</v>
      </c>
      <c r="CL63" s="13" t="str">
        <f t="shared" si="1"/>
        <v>2.1. PERSONAL Y OBLIGACIONES SOCIALES</v>
      </c>
      <c r="CM63" s="13" t="str">
        <f t="shared" si="2"/>
        <v>2.1. 1. RETRIBUCIONES Y COMPLEMENTOS EN EFECTIVO</v>
      </c>
      <c r="CN63" s="13" t="str">
        <f t="shared" si="3"/>
        <v>2.1. 1. 9. 1. 2. AGUINALDOS</v>
      </c>
      <c r="CO63" s="13">
        <f t="shared" si="4"/>
        <v>1100</v>
      </c>
      <c r="CP63" s="13">
        <f t="shared" si="5"/>
        <v>100</v>
      </c>
      <c r="CQ63" s="13"/>
      <c r="CR63" s="13"/>
      <c r="CS63" s="13">
        <f t="shared" si="6"/>
        <v>100</v>
      </c>
      <c r="CT63" s="13">
        <v>0</v>
      </c>
    </row>
    <row r="64" spans="1:98" hidden="1" x14ac:dyDescent="0.2">
      <c r="A64" t="s">
        <v>93</v>
      </c>
      <c r="B64" t="s">
        <v>94</v>
      </c>
      <c r="C64" t="s">
        <v>95</v>
      </c>
      <c r="D64" t="s">
        <v>96</v>
      </c>
      <c r="E64" t="s">
        <v>97</v>
      </c>
      <c r="F64" t="s">
        <v>98</v>
      </c>
      <c r="G64" t="s">
        <v>129</v>
      </c>
      <c r="H64" t="s">
        <v>100</v>
      </c>
      <c r="I64" t="s">
        <v>140</v>
      </c>
      <c r="J64" t="s">
        <v>102</v>
      </c>
      <c r="K64" t="s">
        <v>141</v>
      </c>
      <c r="L64" t="s">
        <v>104</v>
      </c>
      <c r="M64" t="s">
        <v>132</v>
      </c>
      <c r="N64" t="s">
        <v>133</v>
      </c>
      <c r="O64" t="s">
        <v>107</v>
      </c>
      <c r="P64" t="s">
        <v>142</v>
      </c>
      <c r="Q64" t="s">
        <v>143</v>
      </c>
      <c r="R64">
        <v>1000</v>
      </c>
      <c r="S64">
        <v>560</v>
      </c>
      <c r="T64">
        <v>566</v>
      </c>
      <c r="U64">
        <v>566</v>
      </c>
      <c r="V64" t="s">
        <v>144</v>
      </c>
      <c r="W64" t="s">
        <v>111</v>
      </c>
      <c r="X64" t="s">
        <v>112</v>
      </c>
      <c r="Y64" t="s">
        <v>112</v>
      </c>
      <c r="Z64" t="s">
        <v>113</v>
      </c>
      <c r="AA64" t="s">
        <v>114</v>
      </c>
      <c r="AB64" t="s">
        <v>115</v>
      </c>
      <c r="AC64" t="s">
        <v>116</v>
      </c>
      <c r="AD64" t="s">
        <v>117</v>
      </c>
      <c r="AE64" t="s">
        <v>118</v>
      </c>
      <c r="AF64" t="s">
        <v>205</v>
      </c>
      <c r="AG64" t="s">
        <v>206</v>
      </c>
      <c r="AH64" t="s">
        <v>207</v>
      </c>
      <c r="AI64" t="s">
        <v>121</v>
      </c>
      <c r="AJ64">
        <v>2400</v>
      </c>
      <c r="AK64">
        <v>0</v>
      </c>
      <c r="AL64">
        <v>2400</v>
      </c>
      <c r="AM64">
        <v>2400</v>
      </c>
      <c r="AN64">
        <v>2400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1200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1200</v>
      </c>
      <c r="BH64">
        <v>0</v>
      </c>
      <c r="BI64">
        <v>0</v>
      </c>
      <c r="BJ64">
        <v>0</v>
      </c>
      <c r="BK64">
        <v>0</v>
      </c>
      <c r="BL64">
        <v>1200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1200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1200</v>
      </c>
      <c r="CF64">
        <v>0</v>
      </c>
      <c r="CG64">
        <v>0</v>
      </c>
      <c r="CH64">
        <v>0</v>
      </c>
      <c r="CI64">
        <v>0</v>
      </c>
      <c r="CJ64">
        <v>0</v>
      </c>
      <c r="CK64" s="13" t="str">
        <f t="shared" si="0"/>
        <v>1 - 00. RECURSOS ORDINARIOS</v>
      </c>
      <c r="CL64" s="13" t="str">
        <f t="shared" si="1"/>
        <v>2.1. PERSONAL Y OBLIGACIONES SOCIALES</v>
      </c>
      <c r="CM64" s="13" t="str">
        <f t="shared" si="2"/>
        <v>2.1. 1. RETRIBUCIONES Y COMPLEMENTOS EN EFECTIVO</v>
      </c>
      <c r="CN64" s="13" t="str">
        <f t="shared" si="3"/>
        <v>2.1. 1. 9. 1. 2. AGUINALDOS</v>
      </c>
      <c r="CO64" s="13">
        <f t="shared" si="4"/>
        <v>2400</v>
      </c>
      <c r="CP64" s="13">
        <f t="shared" si="5"/>
        <v>0</v>
      </c>
      <c r="CQ64" s="13"/>
      <c r="CR64" s="13"/>
      <c r="CS64" s="13">
        <f t="shared" si="6"/>
        <v>0</v>
      </c>
      <c r="CT64" s="13">
        <v>0</v>
      </c>
    </row>
    <row r="65" spans="1:98" hidden="1" x14ac:dyDescent="0.2">
      <c r="A65" t="s">
        <v>93</v>
      </c>
      <c r="B65" t="s">
        <v>94</v>
      </c>
      <c r="C65" t="s">
        <v>95</v>
      </c>
      <c r="D65" t="s">
        <v>96</v>
      </c>
      <c r="E65" t="s">
        <v>97</v>
      </c>
      <c r="F65" t="s">
        <v>98</v>
      </c>
      <c r="G65" t="s">
        <v>129</v>
      </c>
      <c r="H65" t="s">
        <v>100</v>
      </c>
      <c r="I65" t="s">
        <v>145</v>
      </c>
      <c r="J65" t="s">
        <v>102</v>
      </c>
      <c r="K65" t="s">
        <v>146</v>
      </c>
      <c r="L65" t="s">
        <v>104</v>
      </c>
      <c r="M65" t="s">
        <v>132</v>
      </c>
      <c r="N65" t="s">
        <v>133</v>
      </c>
      <c r="O65" t="s">
        <v>107</v>
      </c>
      <c r="P65" t="s">
        <v>147</v>
      </c>
      <c r="Q65" t="s">
        <v>135</v>
      </c>
      <c r="R65">
        <v>600</v>
      </c>
      <c r="S65">
        <v>360</v>
      </c>
      <c r="T65">
        <v>357</v>
      </c>
      <c r="U65">
        <v>357</v>
      </c>
      <c r="V65" t="s">
        <v>148</v>
      </c>
      <c r="W65" t="s">
        <v>111</v>
      </c>
      <c r="X65" t="s">
        <v>112</v>
      </c>
      <c r="Y65" t="s">
        <v>112</v>
      </c>
      <c r="Z65" t="s">
        <v>113</v>
      </c>
      <c r="AA65" t="s">
        <v>114</v>
      </c>
      <c r="AB65" t="s">
        <v>115</v>
      </c>
      <c r="AC65" t="s">
        <v>116</v>
      </c>
      <c r="AD65" t="s">
        <v>117</v>
      </c>
      <c r="AE65" t="s">
        <v>118</v>
      </c>
      <c r="AF65" t="s">
        <v>205</v>
      </c>
      <c r="AG65" t="s">
        <v>206</v>
      </c>
      <c r="AH65" t="s">
        <v>207</v>
      </c>
      <c r="AI65" t="s">
        <v>121</v>
      </c>
      <c r="AJ65">
        <v>1800</v>
      </c>
      <c r="AK65">
        <v>0</v>
      </c>
      <c r="AL65">
        <v>1800</v>
      </c>
      <c r="AM65">
        <v>1800</v>
      </c>
      <c r="AN65">
        <v>1800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900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900</v>
      </c>
      <c r="BH65">
        <v>0</v>
      </c>
      <c r="BI65">
        <v>0</v>
      </c>
      <c r="BJ65">
        <v>0</v>
      </c>
      <c r="BK65">
        <v>0</v>
      </c>
      <c r="BL65">
        <v>900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900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900</v>
      </c>
      <c r="CF65">
        <v>0</v>
      </c>
      <c r="CG65">
        <v>0</v>
      </c>
      <c r="CH65">
        <v>0</v>
      </c>
      <c r="CI65">
        <v>0</v>
      </c>
      <c r="CJ65">
        <v>0</v>
      </c>
      <c r="CK65" s="13" t="str">
        <f t="shared" si="0"/>
        <v>1 - 00. RECURSOS ORDINARIOS</v>
      </c>
      <c r="CL65" s="13" t="str">
        <f t="shared" si="1"/>
        <v>2.1. PERSONAL Y OBLIGACIONES SOCIALES</v>
      </c>
      <c r="CM65" s="13" t="str">
        <f t="shared" si="2"/>
        <v>2.1. 1. RETRIBUCIONES Y COMPLEMENTOS EN EFECTIVO</v>
      </c>
      <c r="CN65" s="13" t="str">
        <f t="shared" si="3"/>
        <v>2.1. 1. 9. 1. 2. AGUINALDOS</v>
      </c>
      <c r="CO65" s="13">
        <f t="shared" si="4"/>
        <v>1800</v>
      </c>
      <c r="CP65" s="13">
        <f t="shared" si="5"/>
        <v>0</v>
      </c>
      <c r="CQ65" s="13"/>
      <c r="CR65" s="13"/>
      <c r="CS65" s="13">
        <f t="shared" si="6"/>
        <v>0</v>
      </c>
      <c r="CT65" s="13">
        <v>0</v>
      </c>
    </row>
    <row r="66" spans="1:98" hidden="1" x14ac:dyDescent="0.2">
      <c r="A66" t="s">
        <v>93</v>
      </c>
      <c r="B66" t="s">
        <v>94</v>
      </c>
      <c r="C66" t="s">
        <v>95</v>
      </c>
      <c r="D66" t="s">
        <v>96</v>
      </c>
      <c r="E66" t="s">
        <v>97</v>
      </c>
      <c r="F66" t="s">
        <v>98</v>
      </c>
      <c r="G66" t="s">
        <v>129</v>
      </c>
      <c r="H66" t="s">
        <v>100</v>
      </c>
      <c r="I66" t="s">
        <v>149</v>
      </c>
      <c r="J66" t="s">
        <v>102</v>
      </c>
      <c r="K66" t="s">
        <v>150</v>
      </c>
      <c r="L66" t="s">
        <v>104</v>
      </c>
      <c r="M66" t="s">
        <v>132</v>
      </c>
      <c r="N66" t="s">
        <v>133</v>
      </c>
      <c r="O66" t="s">
        <v>107</v>
      </c>
      <c r="P66" t="s">
        <v>151</v>
      </c>
      <c r="Q66" t="s">
        <v>143</v>
      </c>
      <c r="R66">
        <v>600</v>
      </c>
      <c r="S66">
        <v>100</v>
      </c>
      <c r="T66">
        <v>71</v>
      </c>
      <c r="U66">
        <v>71</v>
      </c>
      <c r="V66" t="s">
        <v>152</v>
      </c>
      <c r="W66" t="s">
        <v>111</v>
      </c>
      <c r="X66" t="s">
        <v>112</v>
      </c>
      <c r="Y66" t="s">
        <v>112</v>
      </c>
      <c r="Z66" t="s">
        <v>113</v>
      </c>
      <c r="AA66" t="s">
        <v>114</v>
      </c>
      <c r="AB66" t="s">
        <v>115</v>
      </c>
      <c r="AC66" t="s">
        <v>116</v>
      </c>
      <c r="AD66" t="s">
        <v>117</v>
      </c>
      <c r="AE66" t="s">
        <v>118</v>
      </c>
      <c r="AF66" t="s">
        <v>205</v>
      </c>
      <c r="AG66" t="s">
        <v>206</v>
      </c>
      <c r="AH66" t="s">
        <v>207</v>
      </c>
      <c r="AI66" t="s">
        <v>121</v>
      </c>
      <c r="AJ66">
        <v>1200</v>
      </c>
      <c r="AK66">
        <v>0</v>
      </c>
      <c r="AL66">
        <v>1200</v>
      </c>
      <c r="AM66">
        <v>1200</v>
      </c>
      <c r="AN66">
        <v>1200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600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600</v>
      </c>
      <c r="BH66">
        <v>0</v>
      </c>
      <c r="BI66">
        <v>0</v>
      </c>
      <c r="BJ66">
        <v>0</v>
      </c>
      <c r="BK66">
        <v>0</v>
      </c>
      <c r="BL66">
        <v>600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600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600</v>
      </c>
      <c r="CF66">
        <v>0</v>
      </c>
      <c r="CG66">
        <v>0</v>
      </c>
      <c r="CH66">
        <v>0</v>
      </c>
      <c r="CI66">
        <v>0</v>
      </c>
      <c r="CJ66">
        <v>0</v>
      </c>
      <c r="CK66" s="13" t="str">
        <f t="shared" ref="CK66:CK129" si="7">CONCATENATE(LEFT(Z66,1)," ","- ",AA66)</f>
        <v>1 - 00. RECURSOS ORDINARIOS</v>
      </c>
      <c r="CL66" s="13" t="str">
        <f t="shared" ref="CL66:CL129" si="8">CONCATENATE(LEFT(AC66,2),AD66)</f>
        <v>2.1. PERSONAL Y OBLIGACIONES SOCIALES</v>
      </c>
      <c r="CM66" s="13" t="str">
        <f t="shared" ref="CM66:CM129" si="9">CONCATENATE(LEFT(CL66,4),AE66)</f>
        <v>2.1. 1. RETRIBUCIONES Y COMPLEMENTOS EN EFECTIVO</v>
      </c>
      <c r="CN66" s="13" t="str">
        <f t="shared" ref="CN66:CN129" si="10">CONCATENATE(LEFT(CM66,7)&amp;LEFT(AF66,3)&amp;LEFT(AG66,3),AH66)</f>
        <v>2.1. 1. 9. 1. 2. AGUINALDOS</v>
      </c>
      <c r="CO66" s="13">
        <f t="shared" ref="CO66:CO129" si="11">SUM(AZ66:BL66)</f>
        <v>1200</v>
      </c>
      <c r="CP66" s="13">
        <f t="shared" ref="CP66:CP129" si="12">AL66-CO66</f>
        <v>0</v>
      </c>
      <c r="CQ66" s="13"/>
      <c r="CR66" s="13"/>
      <c r="CS66" s="13">
        <f t="shared" ref="CS66:CS129" si="13">CP66+CQ66+CR66</f>
        <v>0</v>
      </c>
      <c r="CT66" s="13">
        <v>0</v>
      </c>
    </row>
    <row r="67" spans="1:98" hidden="1" x14ac:dyDescent="0.2">
      <c r="A67" t="s">
        <v>93</v>
      </c>
      <c r="B67" t="s">
        <v>94</v>
      </c>
      <c r="C67" t="s">
        <v>95</v>
      </c>
      <c r="D67" t="s">
        <v>96</v>
      </c>
      <c r="E67" t="s">
        <v>97</v>
      </c>
      <c r="F67" t="s">
        <v>98</v>
      </c>
      <c r="G67" t="s">
        <v>129</v>
      </c>
      <c r="H67" t="s">
        <v>100</v>
      </c>
      <c r="I67" t="s">
        <v>153</v>
      </c>
      <c r="J67" t="s">
        <v>102</v>
      </c>
      <c r="K67" t="s">
        <v>154</v>
      </c>
      <c r="L67" t="s">
        <v>104</v>
      </c>
      <c r="M67" t="s">
        <v>132</v>
      </c>
      <c r="N67" t="s">
        <v>133</v>
      </c>
      <c r="O67" t="s">
        <v>107</v>
      </c>
      <c r="P67" t="s">
        <v>155</v>
      </c>
      <c r="Q67" t="s">
        <v>143</v>
      </c>
      <c r="R67">
        <v>10</v>
      </c>
      <c r="S67">
        <v>6</v>
      </c>
      <c r="T67">
        <v>6</v>
      </c>
      <c r="U67">
        <v>6</v>
      </c>
      <c r="V67" t="s">
        <v>156</v>
      </c>
      <c r="W67" t="s">
        <v>111</v>
      </c>
      <c r="X67" t="s">
        <v>112</v>
      </c>
      <c r="Y67" t="s">
        <v>112</v>
      </c>
      <c r="Z67" t="s">
        <v>113</v>
      </c>
      <c r="AA67" t="s">
        <v>114</v>
      </c>
      <c r="AB67" t="s">
        <v>115</v>
      </c>
      <c r="AC67" t="s">
        <v>116</v>
      </c>
      <c r="AD67" t="s">
        <v>117</v>
      </c>
      <c r="AE67" t="s">
        <v>118</v>
      </c>
      <c r="AF67" t="s">
        <v>205</v>
      </c>
      <c r="AG67" t="s">
        <v>206</v>
      </c>
      <c r="AH67" t="s">
        <v>207</v>
      </c>
      <c r="AI67" t="s">
        <v>121</v>
      </c>
      <c r="AJ67">
        <v>1200</v>
      </c>
      <c r="AK67">
        <v>0</v>
      </c>
      <c r="AL67">
        <v>1200</v>
      </c>
      <c r="AM67">
        <v>1200</v>
      </c>
      <c r="AN67">
        <v>1200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300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300</v>
      </c>
      <c r="BH67">
        <v>0</v>
      </c>
      <c r="BI67">
        <v>0</v>
      </c>
      <c r="BJ67">
        <v>0</v>
      </c>
      <c r="BK67">
        <v>0</v>
      </c>
      <c r="BL67">
        <v>300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300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300</v>
      </c>
      <c r="CF67">
        <v>0</v>
      </c>
      <c r="CG67">
        <v>0</v>
      </c>
      <c r="CH67">
        <v>0</v>
      </c>
      <c r="CI67">
        <v>0</v>
      </c>
      <c r="CJ67">
        <v>0</v>
      </c>
      <c r="CK67" s="13" t="str">
        <f t="shared" si="7"/>
        <v>1 - 00. RECURSOS ORDINARIOS</v>
      </c>
      <c r="CL67" s="13" t="str">
        <f t="shared" si="8"/>
        <v>2.1. PERSONAL Y OBLIGACIONES SOCIALES</v>
      </c>
      <c r="CM67" s="13" t="str">
        <f t="shared" si="9"/>
        <v>2.1. 1. RETRIBUCIONES Y COMPLEMENTOS EN EFECTIVO</v>
      </c>
      <c r="CN67" s="13" t="str">
        <f t="shared" si="10"/>
        <v>2.1. 1. 9. 1. 2. AGUINALDOS</v>
      </c>
      <c r="CO67" s="13">
        <f t="shared" si="11"/>
        <v>600</v>
      </c>
      <c r="CP67" s="13">
        <f t="shared" si="12"/>
        <v>600</v>
      </c>
      <c r="CQ67" s="13"/>
      <c r="CR67" s="13"/>
      <c r="CS67" s="13">
        <f t="shared" si="13"/>
        <v>600</v>
      </c>
      <c r="CT67" s="13">
        <v>0</v>
      </c>
    </row>
    <row r="68" spans="1:98" hidden="1" x14ac:dyDescent="0.2">
      <c r="A68" t="s">
        <v>93</v>
      </c>
      <c r="B68" t="s">
        <v>94</v>
      </c>
      <c r="C68" t="s">
        <v>95</v>
      </c>
      <c r="D68" t="s">
        <v>96</v>
      </c>
      <c r="E68" t="s">
        <v>97</v>
      </c>
      <c r="F68" t="s">
        <v>98</v>
      </c>
      <c r="G68" t="s">
        <v>129</v>
      </c>
      <c r="H68" t="s">
        <v>100</v>
      </c>
      <c r="I68" t="s">
        <v>157</v>
      </c>
      <c r="J68" t="s">
        <v>102</v>
      </c>
      <c r="K68" t="s">
        <v>158</v>
      </c>
      <c r="L68" t="s">
        <v>104</v>
      </c>
      <c r="M68" t="s">
        <v>159</v>
      </c>
      <c r="N68" t="s">
        <v>160</v>
      </c>
      <c r="O68" t="s">
        <v>107</v>
      </c>
      <c r="P68" t="s">
        <v>161</v>
      </c>
      <c r="Q68" t="s">
        <v>162</v>
      </c>
      <c r="R68">
        <v>110000</v>
      </c>
      <c r="S68">
        <v>30000</v>
      </c>
      <c r="T68">
        <v>22874</v>
      </c>
      <c r="U68">
        <v>22874</v>
      </c>
      <c r="V68" t="s">
        <v>163</v>
      </c>
      <c r="W68" t="s">
        <v>111</v>
      </c>
      <c r="X68" t="s">
        <v>112</v>
      </c>
      <c r="Y68" t="s">
        <v>112</v>
      </c>
      <c r="Z68" t="s">
        <v>113</v>
      </c>
      <c r="AA68" t="s">
        <v>114</v>
      </c>
      <c r="AB68" t="s">
        <v>115</v>
      </c>
      <c r="AC68" t="s">
        <v>116</v>
      </c>
      <c r="AD68" t="s">
        <v>117</v>
      </c>
      <c r="AE68" t="s">
        <v>118</v>
      </c>
      <c r="AF68" t="s">
        <v>205</v>
      </c>
      <c r="AG68" t="s">
        <v>206</v>
      </c>
      <c r="AH68" t="s">
        <v>207</v>
      </c>
      <c r="AI68" t="s">
        <v>121</v>
      </c>
      <c r="AJ68">
        <v>1800</v>
      </c>
      <c r="AK68">
        <v>0</v>
      </c>
      <c r="AL68">
        <v>1800</v>
      </c>
      <c r="AM68">
        <v>1800</v>
      </c>
      <c r="AN68">
        <v>1800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900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900</v>
      </c>
      <c r="BH68">
        <v>0</v>
      </c>
      <c r="BI68">
        <v>0</v>
      </c>
      <c r="BJ68">
        <v>0</v>
      </c>
      <c r="BK68">
        <v>0</v>
      </c>
      <c r="BL68">
        <v>900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900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900</v>
      </c>
      <c r="CF68">
        <v>0</v>
      </c>
      <c r="CG68">
        <v>0</v>
      </c>
      <c r="CH68">
        <v>0</v>
      </c>
      <c r="CI68">
        <v>0</v>
      </c>
      <c r="CJ68">
        <v>0</v>
      </c>
      <c r="CK68" s="13" t="str">
        <f t="shared" si="7"/>
        <v>1 - 00. RECURSOS ORDINARIOS</v>
      </c>
      <c r="CL68" s="13" t="str">
        <f t="shared" si="8"/>
        <v>2.1. PERSONAL Y OBLIGACIONES SOCIALES</v>
      </c>
      <c r="CM68" s="13" t="str">
        <f t="shared" si="9"/>
        <v>2.1. 1. RETRIBUCIONES Y COMPLEMENTOS EN EFECTIVO</v>
      </c>
      <c r="CN68" s="13" t="str">
        <f t="shared" si="10"/>
        <v>2.1. 1. 9. 1. 2. AGUINALDOS</v>
      </c>
      <c r="CO68" s="13">
        <f t="shared" si="11"/>
        <v>1800</v>
      </c>
      <c r="CP68" s="13">
        <f t="shared" si="12"/>
        <v>0</v>
      </c>
      <c r="CQ68" s="13"/>
      <c r="CR68" s="13"/>
      <c r="CS68" s="13">
        <f t="shared" si="13"/>
        <v>0</v>
      </c>
      <c r="CT68" s="13">
        <v>0</v>
      </c>
    </row>
    <row r="69" spans="1:98" hidden="1" x14ac:dyDescent="0.2">
      <c r="A69" t="s">
        <v>93</v>
      </c>
      <c r="B69" t="s">
        <v>94</v>
      </c>
      <c r="C69" t="s">
        <v>95</v>
      </c>
      <c r="D69" t="s">
        <v>96</v>
      </c>
      <c r="E69" t="s">
        <v>97</v>
      </c>
      <c r="F69" t="s">
        <v>98</v>
      </c>
      <c r="G69" t="s">
        <v>164</v>
      </c>
      <c r="H69" t="s">
        <v>100</v>
      </c>
      <c r="I69" t="s">
        <v>165</v>
      </c>
      <c r="J69" t="s">
        <v>102</v>
      </c>
      <c r="K69" t="s">
        <v>166</v>
      </c>
      <c r="L69" t="s">
        <v>104</v>
      </c>
      <c r="M69" t="s">
        <v>132</v>
      </c>
      <c r="N69" t="s">
        <v>133</v>
      </c>
      <c r="O69" t="s">
        <v>107</v>
      </c>
      <c r="P69" t="s">
        <v>167</v>
      </c>
      <c r="Q69" t="s">
        <v>168</v>
      </c>
      <c r="R69">
        <v>6000</v>
      </c>
      <c r="S69">
        <v>3940</v>
      </c>
      <c r="T69">
        <v>3939</v>
      </c>
      <c r="U69">
        <v>3939</v>
      </c>
      <c r="V69" t="s">
        <v>169</v>
      </c>
      <c r="W69" t="s">
        <v>111</v>
      </c>
      <c r="X69" t="s">
        <v>112</v>
      </c>
      <c r="Y69" t="s">
        <v>112</v>
      </c>
      <c r="Z69" t="s">
        <v>113</v>
      </c>
      <c r="AA69" t="s">
        <v>114</v>
      </c>
      <c r="AB69" t="s">
        <v>115</v>
      </c>
      <c r="AC69" t="s">
        <v>116</v>
      </c>
      <c r="AD69" t="s">
        <v>117</v>
      </c>
      <c r="AE69" t="s">
        <v>118</v>
      </c>
      <c r="AF69" t="s">
        <v>205</v>
      </c>
      <c r="AG69" t="s">
        <v>206</v>
      </c>
      <c r="AH69" t="s">
        <v>207</v>
      </c>
      <c r="AI69" t="s">
        <v>121</v>
      </c>
      <c r="AJ69">
        <v>1200</v>
      </c>
      <c r="AK69">
        <v>0</v>
      </c>
      <c r="AL69">
        <v>1200</v>
      </c>
      <c r="AM69">
        <v>1200</v>
      </c>
      <c r="AN69">
        <v>1200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600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600</v>
      </c>
      <c r="BH69">
        <v>0</v>
      </c>
      <c r="BI69">
        <v>0</v>
      </c>
      <c r="BJ69">
        <v>0</v>
      </c>
      <c r="BK69">
        <v>0</v>
      </c>
      <c r="BL69">
        <v>600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600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600</v>
      </c>
      <c r="CF69">
        <v>0</v>
      </c>
      <c r="CG69">
        <v>0</v>
      </c>
      <c r="CH69">
        <v>0</v>
      </c>
      <c r="CI69">
        <v>0</v>
      </c>
      <c r="CJ69">
        <v>0</v>
      </c>
      <c r="CK69" s="13" t="str">
        <f t="shared" si="7"/>
        <v>1 - 00. RECURSOS ORDINARIOS</v>
      </c>
      <c r="CL69" s="13" t="str">
        <f t="shared" si="8"/>
        <v>2.1. PERSONAL Y OBLIGACIONES SOCIALES</v>
      </c>
      <c r="CM69" s="13" t="str">
        <f t="shared" si="9"/>
        <v>2.1. 1. RETRIBUCIONES Y COMPLEMENTOS EN EFECTIVO</v>
      </c>
      <c r="CN69" s="13" t="str">
        <f t="shared" si="10"/>
        <v>2.1. 1. 9. 1. 2. AGUINALDOS</v>
      </c>
      <c r="CO69" s="13">
        <f t="shared" si="11"/>
        <v>1200</v>
      </c>
      <c r="CP69" s="13">
        <f t="shared" si="12"/>
        <v>0</v>
      </c>
      <c r="CQ69" s="13"/>
      <c r="CR69" s="13"/>
      <c r="CS69" s="13">
        <f t="shared" si="13"/>
        <v>0</v>
      </c>
      <c r="CT69" s="13">
        <v>0</v>
      </c>
    </row>
    <row r="70" spans="1:98" hidden="1" x14ac:dyDescent="0.2">
      <c r="A70" t="s">
        <v>93</v>
      </c>
      <c r="B70" t="s">
        <v>94</v>
      </c>
      <c r="C70" t="s">
        <v>95</v>
      </c>
      <c r="D70" t="s">
        <v>96</v>
      </c>
      <c r="E70" t="s">
        <v>97</v>
      </c>
      <c r="F70" t="s">
        <v>98</v>
      </c>
      <c r="G70" t="s">
        <v>99</v>
      </c>
      <c r="H70" t="s">
        <v>100</v>
      </c>
      <c r="I70" t="s">
        <v>101</v>
      </c>
      <c r="J70" t="s">
        <v>102</v>
      </c>
      <c r="K70" t="s">
        <v>122</v>
      </c>
      <c r="L70" t="s">
        <v>104</v>
      </c>
      <c r="M70" t="s">
        <v>123</v>
      </c>
      <c r="N70" t="s">
        <v>124</v>
      </c>
      <c r="O70" t="s">
        <v>107</v>
      </c>
      <c r="P70" t="s">
        <v>108</v>
      </c>
      <c r="Q70" t="s">
        <v>109</v>
      </c>
      <c r="R70">
        <v>100</v>
      </c>
      <c r="S70">
        <v>50</v>
      </c>
      <c r="T70">
        <v>50</v>
      </c>
      <c r="U70">
        <v>50</v>
      </c>
      <c r="V70" t="s">
        <v>125</v>
      </c>
      <c r="W70" t="s">
        <v>111</v>
      </c>
      <c r="X70" t="s">
        <v>112</v>
      </c>
      <c r="Y70" t="s">
        <v>112</v>
      </c>
      <c r="Z70" t="s">
        <v>113</v>
      </c>
      <c r="AA70" t="s">
        <v>114</v>
      </c>
      <c r="AB70" t="s">
        <v>115</v>
      </c>
      <c r="AC70" t="s">
        <v>116</v>
      </c>
      <c r="AD70" t="s">
        <v>117</v>
      </c>
      <c r="AE70" t="s">
        <v>118</v>
      </c>
      <c r="AF70" t="s">
        <v>205</v>
      </c>
      <c r="AG70" t="s">
        <v>206</v>
      </c>
      <c r="AH70" t="s">
        <v>207</v>
      </c>
      <c r="AI70" t="s">
        <v>121</v>
      </c>
      <c r="AJ70">
        <v>600</v>
      </c>
      <c r="AK70">
        <v>0</v>
      </c>
      <c r="AL70">
        <v>600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 s="13" t="str">
        <f t="shared" si="7"/>
        <v>1 - 00. RECURSOS ORDINARIOS</v>
      </c>
      <c r="CL70" s="13" t="str">
        <f t="shared" si="8"/>
        <v>2.1. PERSONAL Y OBLIGACIONES SOCIALES</v>
      </c>
      <c r="CM70" s="13" t="str">
        <f t="shared" si="9"/>
        <v>2.1. 1. RETRIBUCIONES Y COMPLEMENTOS EN EFECTIVO</v>
      </c>
      <c r="CN70" s="13" t="str">
        <f t="shared" si="10"/>
        <v>2.1. 1. 9. 1. 2. AGUINALDOS</v>
      </c>
      <c r="CO70" s="13">
        <f t="shared" si="11"/>
        <v>0</v>
      </c>
      <c r="CP70" s="13">
        <f t="shared" si="12"/>
        <v>600</v>
      </c>
      <c r="CQ70" s="13"/>
      <c r="CR70" s="13"/>
      <c r="CS70" s="13">
        <f t="shared" si="13"/>
        <v>600</v>
      </c>
      <c r="CT70" s="13">
        <v>0</v>
      </c>
    </row>
    <row r="71" spans="1:98" hidden="1" x14ac:dyDescent="0.2">
      <c r="A71" t="s">
        <v>93</v>
      </c>
      <c r="B71" t="s">
        <v>94</v>
      </c>
      <c r="C71" t="s">
        <v>95</v>
      </c>
      <c r="D71" t="s">
        <v>96</v>
      </c>
      <c r="E71" t="s">
        <v>97</v>
      </c>
      <c r="F71" t="s">
        <v>98</v>
      </c>
      <c r="G71" t="s">
        <v>99</v>
      </c>
      <c r="H71" t="s">
        <v>100</v>
      </c>
      <c r="I71" t="s">
        <v>101</v>
      </c>
      <c r="J71" t="s">
        <v>102</v>
      </c>
      <c r="K71" t="s">
        <v>103</v>
      </c>
      <c r="L71" t="s">
        <v>104</v>
      </c>
      <c r="M71" t="s">
        <v>105</v>
      </c>
      <c r="N71" t="s">
        <v>106</v>
      </c>
      <c r="O71" t="s">
        <v>107</v>
      </c>
      <c r="P71" t="s">
        <v>108</v>
      </c>
      <c r="Q71" t="s">
        <v>109</v>
      </c>
      <c r="R71">
        <v>100</v>
      </c>
      <c r="S71">
        <v>50</v>
      </c>
      <c r="T71">
        <v>50</v>
      </c>
      <c r="U71">
        <v>50</v>
      </c>
      <c r="V71" t="s">
        <v>110</v>
      </c>
      <c r="W71" t="s">
        <v>111</v>
      </c>
      <c r="X71" t="s">
        <v>112</v>
      </c>
      <c r="Y71" t="s">
        <v>112</v>
      </c>
      <c r="Z71" t="s">
        <v>113</v>
      </c>
      <c r="AA71" t="s">
        <v>114</v>
      </c>
      <c r="AB71" t="s">
        <v>115</v>
      </c>
      <c r="AC71" t="s">
        <v>116</v>
      </c>
      <c r="AD71" t="s">
        <v>117</v>
      </c>
      <c r="AE71" t="s">
        <v>118</v>
      </c>
      <c r="AF71" t="s">
        <v>205</v>
      </c>
      <c r="AG71" t="s">
        <v>206</v>
      </c>
      <c r="AH71" t="s">
        <v>207</v>
      </c>
      <c r="AI71" t="s">
        <v>121</v>
      </c>
      <c r="AJ71">
        <v>6600</v>
      </c>
      <c r="AK71">
        <v>0</v>
      </c>
      <c r="AL71">
        <v>6600</v>
      </c>
      <c r="AM71">
        <v>5400</v>
      </c>
      <c r="AN71">
        <v>5400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2700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2700</v>
      </c>
      <c r="BH71">
        <v>0</v>
      </c>
      <c r="BI71">
        <v>0</v>
      </c>
      <c r="BJ71">
        <v>0</v>
      </c>
      <c r="BK71">
        <v>0</v>
      </c>
      <c r="BL71">
        <v>2700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2700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2700</v>
      </c>
      <c r="CF71">
        <v>0</v>
      </c>
      <c r="CG71">
        <v>0</v>
      </c>
      <c r="CH71">
        <v>0</v>
      </c>
      <c r="CI71">
        <v>0</v>
      </c>
      <c r="CJ71">
        <v>0</v>
      </c>
      <c r="CK71" s="13" t="str">
        <f t="shared" si="7"/>
        <v>1 - 00. RECURSOS ORDINARIOS</v>
      </c>
      <c r="CL71" s="13" t="str">
        <f t="shared" si="8"/>
        <v>2.1. PERSONAL Y OBLIGACIONES SOCIALES</v>
      </c>
      <c r="CM71" s="13" t="str">
        <f t="shared" si="9"/>
        <v>2.1. 1. RETRIBUCIONES Y COMPLEMENTOS EN EFECTIVO</v>
      </c>
      <c r="CN71" s="13" t="str">
        <f t="shared" si="10"/>
        <v>2.1. 1. 9. 1. 2. AGUINALDOS</v>
      </c>
      <c r="CO71" s="13">
        <f t="shared" si="11"/>
        <v>5400</v>
      </c>
      <c r="CP71" s="13">
        <f t="shared" si="12"/>
        <v>1200</v>
      </c>
      <c r="CQ71" s="13"/>
      <c r="CR71" s="13"/>
      <c r="CS71" s="13">
        <f t="shared" si="13"/>
        <v>1200</v>
      </c>
      <c r="CT71" s="13">
        <v>0</v>
      </c>
    </row>
    <row r="72" spans="1:98" hidden="1" x14ac:dyDescent="0.2">
      <c r="A72" t="s">
        <v>93</v>
      </c>
      <c r="B72" t="s">
        <v>94</v>
      </c>
      <c r="C72" t="s">
        <v>95</v>
      </c>
      <c r="D72" t="s">
        <v>96</v>
      </c>
      <c r="E72" t="s">
        <v>97</v>
      </c>
      <c r="F72" t="s">
        <v>98</v>
      </c>
      <c r="G72" t="s">
        <v>99</v>
      </c>
      <c r="H72" t="s">
        <v>100</v>
      </c>
      <c r="I72" t="s">
        <v>101</v>
      </c>
      <c r="J72" t="s">
        <v>102</v>
      </c>
      <c r="K72" t="s">
        <v>198</v>
      </c>
      <c r="L72" t="s">
        <v>104</v>
      </c>
      <c r="M72" t="s">
        <v>105</v>
      </c>
      <c r="N72" t="s">
        <v>199</v>
      </c>
      <c r="O72" t="s">
        <v>107</v>
      </c>
      <c r="P72" t="s">
        <v>200</v>
      </c>
      <c r="Q72" t="s">
        <v>201</v>
      </c>
      <c r="R72">
        <v>25</v>
      </c>
      <c r="S72">
        <v>10</v>
      </c>
      <c r="T72">
        <v>0</v>
      </c>
      <c r="U72">
        <v>0</v>
      </c>
      <c r="V72" t="s">
        <v>202</v>
      </c>
      <c r="W72" t="s">
        <v>111</v>
      </c>
      <c r="X72" t="s">
        <v>112</v>
      </c>
      <c r="Y72" t="s">
        <v>112</v>
      </c>
      <c r="Z72" t="s">
        <v>113</v>
      </c>
      <c r="AA72" t="s">
        <v>114</v>
      </c>
      <c r="AB72" t="s">
        <v>115</v>
      </c>
      <c r="AC72" t="s">
        <v>116</v>
      </c>
      <c r="AD72" t="s">
        <v>117</v>
      </c>
      <c r="AE72" t="s">
        <v>118</v>
      </c>
      <c r="AF72" t="s">
        <v>205</v>
      </c>
      <c r="AG72" t="s">
        <v>206</v>
      </c>
      <c r="AH72" t="s">
        <v>207</v>
      </c>
      <c r="AI72" t="s">
        <v>121</v>
      </c>
      <c r="AJ72">
        <v>0</v>
      </c>
      <c r="AK72">
        <v>600</v>
      </c>
      <c r="AL72">
        <v>600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 s="13" t="str">
        <f t="shared" si="7"/>
        <v>1 - 00. RECURSOS ORDINARIOS</v>
      </c>
      <c r="CL72" s="13" t="str">
        <f t="shared" si="8"/>
        <v>2.1. PERSONAL Y OBLIGACIONES SOCIALES</v>
      </c>
      <c r="CM72" s="13" t="str">
        <f t="shared" si="9"/>
        <v>2.1. 1. RETRIBUCIONES Y COMPLEMENTOS EN EFECTIVO</v>
      </c>
      <c r="CN72" s="13" t="str">
        <f t="shared" si="10"/>
        <v>2.1. 1. 9. 1. 2. AGUINALDOS</v>
      </c>
      <c r="CO72" s="13">
        <f t="shared" si="11"/>
        <v>0</v>
      </c>
      <c r="CP72" s="13">
        <f t="shared" si="12"/>
        <v>600</v>
      </c>
      <c r="CQ72" s="13"/>
      <c r="CR72" s="13"/>
      <c r="CS72" s="13">
        <f t="shared" si="13"/>
        <v>600</v>
      </c>
      <c r="CT72" s="13">
        <v>0</v>
      </c>
    </row>
    <row r="73" spans="1:98" hidden="1" x14ac:dyDescent="0.2">
      <c r="A73" t="s">
        <v>93</v>
      </c>
      <c r="B73" t="s">
        <v>94</v>
      </c>
      <c r="C73" t="s">
        <v>95</v>
      </c>
      <c r="D73" t="s">
        <v>96</v>
      </c>
      <c r="E73" t="s">
        <v>97</v>
      </c>
      <c r="F73" t="s">
        <v>98</v>
      </c>
      <c r="G73" t="s">
        <v>170</v>
      </c>
      <c r="H73" t="s">
        <v>100</v>
      </c>
      <c r="I73" t="s">
        <v>101</v>
      </c>
      <c r="J73" t="s">
        <v>102</v>
      </c>
      <c r="K73" t="s">
        <v>171</v>
      </c>
      <c r="L73" t="s">
        <v>104</v>
      </c>
      <c r="M73" t="s">
        <v>132</v>
      </c>
      <c r="N73" t="s">
        <v>133</v>
      </c>
      <c r="O73" t="s">
        <v>107</v>
      </c>
      <c r="P73" t="s">
        <v>172</v>
      </c>
      <c r="Q73" t="s">
        <v>173</v>
      </c>
      <c r="R73">
        <v>200</v>
      </c>
      <c r="S73">
        <v>30</v>
      </c>
      <c r="T73">
        <v>25</v>
      </c>
      <c r="U73">
        <v>25</v>
      </c>
      <c r="V73" t="s">
        <v>174</v>
      </c>
      <c r="W73" t="s">
        <v>111</v>
      </c>
      <c r="X73" t="s">
        <v>112</v>
      </c>
      <c r="Y73" t="s">
        <v>112</v>
      </c>
      <c r="Z73" t="s">
        <v>113</v>
      </c>
      <c r="AA73" t="s">
        <v>114</v>
      </c>
      <c r="AB73" t="s">
        <v>115</v>
      </c>
      <c r="AC73" t="s">
        <v>116</v>
      </c>
      <c r="AD73" t="s">
        <v>117</v>
      </c>
      <c r="AE73" t="s">
        <v>118</v>
      </c>
      <c r="AF73" t="s">
        <v>205</v>
      </c>
      <c r="AG73" t="s">
        <v>206</v>
      </c>
      <c r="AH73" t="s">
        <v>207</v>
      </c>
      <c r="AI73" t="s">
        <v>121</v>
      </c>
      <c r="AJ73">
        <v>1200</v>
      </c>
      <c r="AK73">
        <v>0</v>
      </c>
      <c r="AL73">
        <v>1200</v>
      </c>
      <c r="AM73">
        <v>1200</v>
      </c>
      <c r="AN73">
        <v>1200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600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600</v>
      </c>
      <c r="BH73">
        <v>0</v>
      </c>
      <c r="BI73">
        <v>0</v>
      </c>
      <c r="BJ73">
        <v>0</v>
      </c>
      <c r="BK73">
        <v>0</v>
      </c>
      <c r="BL73">
        <v>600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600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600</v>
      </c>
      <c r="CF73">
        <v>0</v>
      </c>
      <c r="CG73">
        <v>0</v>
      </c>
      <c r="CH73">
        <v>0</v>
      </c>
      <c r="CI73">
        <v>0</v>
      </c>
      <c r="CJ73">
        <v>0</v>
      </c>
      <c r="CK73" s="13" t="str">
        <f t="shared" si="7"/>
        <v>1 - 00. RECURSOS ORDINARIOS</v>
      </c>
      <c r="CL73" s="13" t="str">
        <f t="shared" si="8"/>
        <v>2.1. PERSONAL Y OBLIGACIONES SOCIALES</v>
      </c>
      <c r="CM73" s="13" t="str">
        <f t="shared" si="9"/>
        <v>2.1. 1. RETRIBUCIONES Y COMPLEMENTOS EN EFECTIVO</v>
      </c>
      <c r="CN73" s="13" t="str">
        <f t="shared" si="10"/>
        <v>2.1. 1. 9. 1. 2. AGUINALDOS</v>
      </c>
      <c r="CO73" s="13">
        <f t="shared" si="11"/>
        <v>1200</v>
      </c>
      <c r="CP73" s="13">
        <f t="shared" si="12"/>
        <v>0</v>
      </c>
      <c r="CQ73" s="13"/>
      <c r="CR73" s="13"/>
      <c r="CS73" s="13">
        <f t="shared" si="13"/>
        <v>0</v>
      </c>
      <c r="CT73" s="13">
        <v>0</v>
      </c>
    </row>
    <row r="74" spans="1:98" hidden="1" x14ac:dyDescent="0.2">
      <c r="A74" t="s">
        <v>93</v>
      </c>
      <c r="B74" t="s">
        <v>94</v>
      </c>
      <c r="C74" t="s">
        <v>95</v>
      </c>
      <c r="D74" t="s">
        <v>96</v>
      </c>
      <c r="E74" t="s">
        <v>97</v>
      </c>
      <c r="F74" t="s">
        <v>98</v>
      </c>
      <c r="G74" t="s">
        <v>170</v>
      </c>
      <c r="H74" t="s">
        <v>100</v>
      </c>
      <c r="I74" t="s">
        <v>101</v>
      </c>
      <c r="J74" t="s">
        <v>102</v>
      </c>
      <c r="K74" t="s">
        <v>175</v>
      </c>
      <c r="L74" t="s">
        <v>104</v>
      </c>
      <c r="M74" t="s">
        <v>132</v>
      </c>
      <c r="N74" t="s">
        <v>176</v>
      </c>
      <c r="O74" t="s">
        <v>107</v>
      </c>
      <c r="P74" t="s">
        <v>177</v>
      </c>
      <c r="Q74" t="s">
        <v>178</v>
      </c>
      <c r="R74">
        <v>30095</v>
      </c>
      <c r="S74">
        <v>15125</v>
      </c>
      <c r="T74">
        <v>15125</v>
      </c>
      <c r="U74">
        <v>15125</v>
      </c>
      <c r="V74" t="s">
        <v>179</v>
      </c>
      <c r="W74" t="s">
        <v>111</v>
      </c>
      <c r="X74" t="s">
        <v>112</v>
      </c>
      <c r="Y74" t="s">
        <v>112</v>
      </c>
      <c r="Z74" t="s">
        <v>113</v>
      </c>
      <c r="AA74" t="s">
        <v>114</v>
      </c>
      <c r="AB74" t="s">
        <v>115</v>
      </c>
      <c r="AC74" t="s">
        <v>116</v>
      </c>
      <c r="AD74" t="s">
        <v>117</v>
      </c>
      <c r="AE74" t="s">
        <v>118</v>
      </c>
      <c r="AF74" t="s">
        <v>205</v>
      </c>
      <c r="AG74" t="s">
        <v>206</v>
      </c>
      <c r="AH74" t="s">
        <v>207</v>
      </c>
      <c r="AI74" t="s">
        <v>121</v>
      </c>
      <c r="AJ74">
        <v>3000</v>
      </c>
      <c r="AK74">
        <v>0</v>
      </c>
      <c r="AL74">
        <v>3000</v>
      </c>
      <c r="AM74">
        <v>3000</v>
      </c>
      <c r="AN74">
        <v>3000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1500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1500</v>
      </c>
      <c r="BH74">
        <v>0</v>
      </c>
      <c r="BI74">
        <v>0</v>
      </c>
      <c r="BJ74">
        <v>0</v>
      </c>
      <c r="BK74">
        <v>0</v>
      </c>
      <c r="BL74">
        <v>1500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1500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1500</v>
      </c>
      <c r="CF74">
        <v>0</v>
      </c>
      <c r="CG74">
        <v>0</v>
      </c>
      <c r="CH74">
        <v>0</v>
      </c>
      <c r="CI74">
        <v>0</v>
      </c>
      <c r="CJ74">
        <v>0</v>
      </c>
      <c r="CK74" s="13" t="str">
        <f t="shared" si="7"/>
        <v>1 - 00. RECURSOS ORDINARIOS</v>
      </c>
      <c r="CL74" s="13" t="str">
        <f t="shared" si="8"/>
        <v>2.1. PERSONAL Y OBLIGACIONES SOCIALES</v>
      </c>
      <c r="CM74" s="13" t="str">
        <f t="shared" si="9"/>
        <v>2.1. 1. RETRIBUCIONES Y COMPLEMENTOS EN EFECTIVO</v>
      </c>
      <c r="CN74" s="13" t="str">
        <f t="shared" si="10"/>
        <v>2.1. 1. 9. 1. 2. AGUINALDOS</v>
      </c>
      <c r="CO74" s="13">
        <f t="shared" si="11"/>
        <v>3000</v>
      </c>
      <c r="CP74" s="13">
        <f t="shared" si="12"/>
        <v>0</v>
      </c>
      <c r="CQ74" s="13"/>
      <c r="CR74" s="13"/>
      <c r="CS74" s="13">
        <f t="shared" si="13"/>
        <v>0</v>
      </c>
      <c r="CT74" s="13">
        <v>0</v>
      </c>
    </row>
    <row r="75" spans="1:98" hidden="1" x14ac:dyDescent="0.2">
      <c r="A75" t="s">
        <v>93</v>
      </c>
      <c r="B75" t="s">
        <v>94</v>
      </c>
      <c r="C75" t="s">
        <v>95</v>
      </c>
      <c r="D75" t="s">
        <v>96</v>
      </c>
      <c r="E75" t="s">
        <v>97</v>
      </c>
      <c r="F75" t="s">
        <v>98</v>
      </c>
      <c r="G75" t="s">
        <v>170</v>
      </c>
      <c r="H75" t="s">
        <v>100</v>
      </c>
      <c r="I75" t="s">
        <v>101</v>
      </c>
      <c r="J75" t="s">
        <v>102</v>
      </c>
      <c r="K75" t="s">
        <v>191</v>
      </c>
      <c r="L75" t="s">
        <v>104</v>
      </c>
      <c r="M75" t="s">
        <v>132</v>
      </c>
      <c r="N75" t="s">
        <v>133</v>
      </c>
      <c r="O75" t="s">
        <v>107</v>
      </c>
      <c r="P75" t="s">
        <v>192</v>
      </c>
      <c r="Q75" t="s">
        <v>168</v>
      </c>
      <c r="R75">
        <v>7247</v>
      </c>
      <c r="S75">
        <v>3940</v>
      </c>
      <c r="T75">
        <v>3939</v>
      </c>
      <c r="U75">
        <v>3939</v>
      </c>
      <c r="V75" t="s">
        <v>193</v>
      </c>
      <c r="W75" t="s">
        <v>111</v>
      </c>
      <c r="X75" t="s">
        <v>112</v>
      </c>
      <c r="Y75" t="s">
        <v>112</v>
      </c>
      <c r="Z75" t="s">
        <v>113</v>
      </c>
      <c r="AA75" t="s">
        <v>114</v>
      </c>
      <c r="AB75" t="s">
        <v>115</v>
      </c>
      <c r="AC75" t="s">
        <v>116</v>
      </c>
      <c r="AD75" t="s">
        <v>117</v>
      </c>
      <c r="AE75" t="s">
        <v>118</v>
      </c>
      <c r="AF75" t="s">
        <v>205</v>
      </c>
      <c r="AG75" t="s">
        <v>206</v>
      </c>
      <c r="AH75" t="s">
        <v>207</v>
      </c>
      <c r="AI75" t="s">
        <v>121</v>
      </c>
      <c r="AJ75">
        <v>1800</v>
      </c>
      <c r="AK75">
        <v>0</v>
      </c>
      <c r="AL75">
        <v>1800</v>
      </c>
      <c r="AM75">
        <v>1800</v>
      </c>
      <c r="AN75">
        <v>1800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900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900</v>
      </c>
      <c r="BH75">
        <v>0</v>
      </c>
      <c r="BI75">
        <v>0</v>
      </c>
      <c r="BJ75">
        <v>0</v>
      </c>
      <c r="BK75">
        <v>0</v>
      </c>
      <c r="BL75">
        <v>900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900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900</v>
      </c>
      <c r="CF75">
        <v>0</v>
      </c>
      <c r="CG75">
        <v>0</v>
      </c>
      <c r="CH75">
        <v>0</v>
      </c>
      <c r="CI75">
        <v>0</v>
      </c>
      <c r="CJ75">
        <v>0</v>
      </c>
      <c r="CK75" s="13" t="str">
        <f t="shared" si="7"/>
        <v>1 - 00. RECURSOS ORDINARIOS</v>
      </c>
      <c r="CL75" s="13" t="str">
        <f t="shared" si="8"/>
        <v>2.1. PERSONAL Y OBLIGACIONES SOCIALES</v>
      </c>
      <c r="CM75" s="13" t="str">
        <f t="shared" si="9"/>
        <v>2.1. 1. RETRIBUCIONES Y COMPLEMENTOS EN EFECTIVO</v>
      </c>
      <c r="CN75" s="13" t="str">
        <f t="shared" si="10"/>
        <v>2.1. 1. 9. 1. 2. AGUINALDOS</v>
      </c>
      <c r="CO75" s="13">
        <f t="shared" si="11"/>
        <v>1800</v>
      </c>
      <c r="CP75" s="13">
        <f t="shared" si="12"/>
        <v>0</v>
      </c>
      <c r="CQ75" s="13"/>
      <c r="CR75" s="13"/>
      <c r="CS75" s="13">
        <f t="shared" si="13"/>
        <v>0</v>
      </c>
      <c r="CT75" s="13">
        <v>0</v>
      </c>
    </row>
    <row r="76" spans="1:98" hidden="1" x14ac:dyDescent="0.2">
      <c r="A76" t="s">
        <v>93</v>
      </c>
      <c r="B76" t="s">
        <v>94</v>
      </c>
      <c r="C76" t="s">
        <v>95</v>
      </c>
      <c r="D76" t="s">
        <v>96</v>
      </c>
      <c r="E76" t="s">
        <v>97</v>
      </c>
      <c r="F76" t="s">
        <v>98</v>
      </c>
      <c r="G76" t="s">
        <v>170</v>
      </c>
      <c r="H76" t="s">
        <v>100</v>
      </c>
      <c r="I76" t="s">
        <v>101</v>
      </c>
      <c r="J76" t="s">
        <v>102</v>
      </c>
      <c r="K76" t="s">
        <v>180</v>
      </c>
      <c r="L76" t="s">
        <v>104</v>
      </c>
      <c r="M76" t="s">
        <v>132</v>
      </c>
      <c r="N76" t="s">
        <v>133</v>
      </c>
      <c r="O76" t="s">
        <v>107</v>
      </c>
      <c r="P76" t="s">
        <v>181</v>
      </c>
      <c r="Q76" t="s">
        <v>168</v>
      </c>
      <c r="R76">
        <v>47000</v>
      </c>
      <c r="S76">
        <v>26240</v>
      </c>
      <c r="T76">
        <v>26237</v>
      </c>
      <c r="U76">
        <v>26237</v>
      </c>
      <c r="V76" t="s">
        <v>182</v>
      </c>
      <c r="W76" t="s">
        <v>111</v>
      </c>
      <c r="X76" t="s">
        <v>112</v>
      </c>
      <c r="Y76" t="s">
        <v>112</v>
      </c>
      <c r="Z76" t="s">
        <v>113</v>
      </c>
      <c r="AA76" t="s">
        <v>114</v>
      </c>
      <c r="AB76" t="s">
        <v>115</v>
      </c>
      <c r="AC76" t="s">
        <v>116</v>
      </c>
      <c r="AD76" t="s">
        <v>117</v>
      </c>
      <c r="AE76" t="s">
        <v>118</v>
      </c>
      <c r="AF76" t="s">
        <v>205</v>
      </c>
      <c r="AG76" t="s">
        <v>206</v>
      </c>
      <c r="AH76" t="s">
        <v>207</v>
      </c>
      <c r="AI76" t="s">
        <v>121</v>
      </c>
      <c r="AJ76">
        <v>15600</v>
      </c>
      <c r="AK76">
        <v>0</v>
      </c>
      <c r="AL76">
        <v>15600</v>
      </c>
      <c r="AM76">
        <v>15000</v>
      </c>
      <c r="AN76">
        <v>15000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7200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7200</v>
      </c>
      <c r="BH76">
        <v>0</v>
      </c>
      <c r="BI76">
        <v>0</v>
      </c>
      <c r="BJ76">
        <v>0</v>
      </c>
      <c r="BK76">
        <v>600</v>
      </c>
      <c r="BL76">
        <f>7200+200</f>
        <v>7400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7200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7200</v>
      </c>
      <c r="CF76">
        <v>0</v>
      </c>
      <c r="CG76">
        <v>0</v>
      </c>
      <c r="CH76">
        <v>0</v>
      </c>
      <c r="CI76">
        <v>0</v>
      </c>
      <c r="CJ76">
        <v>0</v>
      </c>
      <c r="CK76" s="13" t="str">
        <f t="shared" si="7"/>
        <v>1 - 00. RECURSOS ORDINARIOS</v>
      </c>
      <c r="CL76" s="13" t="str">
        <f t="shared" si="8"/>
        <v>2.1. PERSONAL Y OBLIGACIONES SOCIALES</v>
      </c>
      <c r="CM76" s="13" t="str">
        <f t="shared" si="9"/>
        <v>2.1. 1. RETRIBUCIONES Y COMPLEMENTOS EN EFECTIVO</v>
      </c>
      <c r="CN76" s="13" t="str">
        <f t="shared" si="10"/>
        <v>2.1. 1. 9. 1. 2. AGUINALDOS</v>
      </c>
      <c r="CO76" s="13">
        <f t="shared" si="11"/>
        <v>15200</v>
      </c>
      <c r="CP76" s="13">
        <f t="shared" si="12"/>
        <v>400</v>
      </c>
      <c r="CQ76" s="13"/>
      <c r="CR76" s="13"/>
      <c r="CS76" s="13">
        <f t="shared" si="13"/>
        <v>400</v>
      </c>
      <c r="CT76" s="13">
        <v>0</v>
      </c>
    </row>
    <row r="77" spans="1:98" hidden="1" x14ac:dyDescent="0.2">
      <c r="A77" t="s">
        <v>93</v>
      </c>
      <c r="B77" t="s">
        <v>94</v>
      </c>
      <c r="C77" t="s">
        <v>95</v>
      </c>
      <c r="D77" t="s">
        <v>96</v>
      </c>
      <c r="E77" t="s">
        <v>97</v>
      </c>
      <c r="F77" t="s">
        <v>98</v>
      </c>
      <c r="G77" t="s">
        <v>170</v>
      </c>
      <c r="H77" t="s">
        <v>100</v>
      </c>
      <c r="I77" t="s">
        <v>101</v>
      </c>
      <c r="J77" t="s">
        <v>102</v>
      </c>
      <c r="K77" t="s">
        <v>183</v>
      </c>
      <c r="L77" t="s">
        <v>104</v>
      </c>
      <c r="M77" t="s">
        <v>132</v>
      </c>
      <c r="N77" t="s">
        <v>133</v>
      </c>
      <c r="O77" t="s">
        <v>107</v>
      </c>
      <c r="P77" t="s">
        <v>184</v>
      </c>
      <c r="Q77" t="s">
        <v>185</v>
      </c>
      <c r="R77">
        <v>3636</v>
      </c>
      <c r="S77">
        <v>1441</v>
      </c>
      <c r="T77">
        <v>1441</v>
      </c>
      <c r="U77">
        <v>1441</v>
      </c>
      <c r="V77" t="s">
        <v>186</v>
      </c>
      <c r="W77" t="s">
        <v>111</v>
      </c>
      <c r="X77" t="s">
        <v>112</v>
      </c>
      <c r="Y77" t="s">
        <v>112</v>
      </c>
      <c r="Z77" t="s">
        <v>113</v>
      </c>
      <c r="AA77" t="s">
        <v>114</v>
      </c>
      <c r="AB77" t="s">
        <v>115</v>
      </c>
      <c r="AC77" t="s">
        <v>116</v>
      </c>
      <c r="AD77" t="s">
        <v>117</v>
      </c>
      <c r="AE77" t="s">
        <v>118</v>
      </c>
      <c r="AF77" t="s">
        <v>205</v>
      </c>
      <c r="AG77" t="s">
        <v>206</v>
      </c>
      <c r="AH77" t="s">
        <v>207</v>
      </c>
      <c r="AI77" t="s">
        <v>121</v>
      </c>
      <c r="AJ77">
        <v>6600</v>
      </c>
      <c r="AK77">
        <v>0</v>
      </c>
      <c r="AL77">
        <v>6600</v>
      </c>
      <c r="AM77">
        <v>6600</v>
      </c>
      <c r="AN77">
        <v>6600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3300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3300</v>
      </c>
      <c r="BH77">
        <v>0</v>
      </c>
      <c r="BI77">
        <v>0</v>
      </c>
      <c r="BJ77">
        <v>0</v>
      </c>
      <c r="BK77">
        <v>0</v>
      </c>
      <c r="BL77">
        <v>3300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3300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3300</v>
      </c>
      <c r="CF77">
        <v>0</v>
      </c>
      <c r="CG77">
        <v>0</v>
      </c>
      <c r="CH77">
        <v>0</v>
      </c>
      <c r="CI77">
        <v>0</v>
      </c>
      <c r="CJ77">
        <v>0</v>
      </c>
      <c r="CK77" s="13" t="str">
        <f t="shared" si="7"/>
        <v>1 - 00. RECURSOS ORDINARIOS</v>
      </c>
      <c r="CL77" s="13" t="str">
        <f t="shared" si="8"/>
        <v>2.1. PERSONAL Y OBLIGACIONES SOCIALES</v>
      </c>
      <c r="CM77" s="13" t="str">
        <f t="shared" si="9"/>
        <v>2.1. 1. RETRIBUCIONES Y COMPLEMENTOS EN EFECTIVO</v>
      </c>
      <c r="CN77" s="13" t="str">
        <f t="shared" si="10"/>
        <v>2.1. 1. 9. 1. 2. AGUINALDOS</v>
      </c>
      <c r="CO77" s="13">
        <f t="shared" si="11"/>
        <v>6600</v>
      </c>
      <c r="CP77" s="13">
        <f t="shared" si="12"/>
        <v>0</v>
      </c>
      <c r="CQ77" s="13"/>
      <c r="CR77" s="13"/>
      <c r="CS77" s="13">
        <f t="shared" si="13"/>
        <v>0</v>
      </c>
      <c r="CT77" s="13">
        <v>0</v>
      </c>
    </row>
    <row r="78" spans="1:98" hidden="1" x14ac:dyDescent="0.2">
      <c r="A78" t="s">
        <v>93</v>
      </c>
      <c r="B78" t="s">
        <v>94</v>
      </c>
      <c r="C78" t="s">
        <v>95</v>
      </c>
      <c r="D78" t="s">
        <v>96</v>
      </c>
      <c r="E78" t="s">
        <v>97</v>
      </c>
      <c r="F78" t="s">
        <v>98</v>
      </c>
      <c r="G78" t="s">
        <v>170</v>
      </c>
      <c r="H78" t="s">
        <v>100</v>
      </c>
      <c r="I78" t="s">
        <v>101</v>
      </c>
      <c r="J78" t="s">
        <v>102</v>
      </c>
      <c r="K78" t="s">
        <v>187</v>
      </c>
      <c r="L78" t="s">
        <v>104</v>
      </c>
      <c r="M78" t="s">
        <v>132</v>
      </c>
      <c r="N78" t="s">
        <v>176</v>
      </c>
      <c r="O78" t="s">
        <v>107</v>
      </c>
      <c r="P78" t="s">
        <v>188</v>
      </c>
      <c r="Q78" t="s">
        <v>189</v>
      </c>
      <c r="R78">
        <v>105000</v>
      </c>
      <c r="S78">
        <v>29200</v>
      </c>
      <c r="T78">
        <v>29143</v>
      </c>
      <c r="U78">
        <v>29143</v>
      </c>
      <c r="V78" t="s">
        <v>190</v>
      </c>
      <c r="W78" t="s">
        <v>111</v>
      </c>
      <c r="X78" t="s">
        <v>112</v>
      </c>
      <c r="Y78" t="s">
        <v>112</v>
      </c>
      <c r="Z78" t="s">
        <v>113</v>
      </c>
      <c r="AA78" t="s">
        <v>114</v>
      </c>
      <c r="AB78" t="s">
        <v>115</v>
      </c>
      <c r="AC78" t="s">
        <v>116</v>
      </c>
      <c r="AD78" t="s">
        <v>117</v>
      </c>
      <c r="AE78" t="s">
        <v>118</v>
      </c>
      <c r="AF78" t="s">
        <v>205</v>
      </c>
      <c r="AG78" t="s">
        <v>206</v>
      </c>
      <c r="AH78" t="s">
        <v>207</v>
      </c>
      <c r="AI78" t="s">
        <v>121</v>
      </c>
      <c r="AJ78">
        <v>1800</v>
      </c>
      <c r="AK78">
        <v>0</v>
      </c>
      <c r="AL78">
        <v>1800</v>
      </c>
      <c r="AM78">
        <v>1800</v>
      </c>
      <c r="AN78">
        <v>1800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900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900</v>
      </c>
      <c r="BH78">
        <v>0</v>
      </c>
      <c r="BI78">
        <v>0</v>
      </c>
      <c r="BJ78">
        <v>0</v>
      </c>
      <c r="BK78">
        <v>0</v>
      </c>
      <c r="BL78">
        <v>900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900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900</v>
      </c>
      <c r="CF78">
        <v>0</v>
      </c>
      <c r="CG78">
        <v>0</v>
      </c>
      <c r="CH78">
        <v>0</v>
      </c>
      <c r="CI78">
        <v>0</v>
      </c>
      <c r="CJ78">
        <v>0</v>
      </c>
      <c r="CK78" s="13" t="str">
        <f t="shared" si="7"/>
        <v>1 - 00. RECURSOS ORDINARIOS</v>
      </c>
      <c r="CL78" s="13" t="str">
        <f t="shared" si="8"/>
        <v>2.1. PERSONAL Y OBLIGACIONES SOCIALES</v>
      </c>
      <c r="CM78" s="13" t="str">
        <f t="shared" si="9"/>
        <v>2.1. 1. RETRIBUCIONES Y COMPLEMENTOS EN EFECTIVO</v>
      </c>
      <c r="CN78" s="13" t="str">
        <f t="shared" si="10"/>
        <v>2.1. 1. 9. 1. 2. AGUINALDOS</v>
      </c>
      <c r="CO78" s="13">
        <f t="shared" si="11"/>
        <v>1800</v>
      </c>
      <c r="CP78" s="13">
        <f t="shared" si="12"/>
        <v>0</v>
      </c>
      <c r="CQ78" s="13"/>
      <c r="CR78" s="13"/>
      <c r="CS78" s="13">
        <f t="shared" si="13"/>
        <v>0</v>
      </c>
      <c r="CT78" s="13">
        <v>0</v>
      </c>
    </row>
    <row r="79" spans="1:98" hidden="1" x14ac:dyDescent="0.2">
      <c r="A79" t="s">
        <v>93</v>
      </c>
      <c r="B79" t="s">
        <v>94</v>
      </c>
      <c r="C79" t="s">
        <v>95</v>
      </c>
      <c r="D79" t="s">
        <v>96</v>
      </c>
      <c r="E79" t="s">
        <v>97</v>
      </c>
      <c r="F79" t="s">
        <v>98</v>
      </c>
      <c r="G79" t="s">
        <v>129</v>
      </c>
      <c r="H79" t="s">
        <v>100</v>
      </c>
      <c r="I79" t="s">
        <v>130</v>
      </c>
      <c r="J79" t="s">
        <v>102</v>
      </c>
      <c r="K79" t="s">
        <v>131</v>
      </c>
      <c r="L79" t="s">
        <v>104</v>
      </c>
      <c r="M79" t="s">
        <v>132</v>
      </c>
      <c r="N79" t="s">
        <v>133</v>
      </c>
      <c r="O79" t="s">
        <v>107</v>
      </c>
      <c r="P79" t="s">
        <v>134</v>
      </c>
      <c r="Q79" t="s">
        <v>135</v>
      </c>
      <c r="R79">
        <v>3000</v>
      </c>
      <c r="S79">
        <v>1100</v>
      </c>
      <c r="T79">
        <v>1072</v>
      </c>
      <c r="U79">
        <v>1072</v>
      </c>
      <c r="V79" t="s">
        <v>136</v>
      </c>
      <c r="W79" t="s">
        <v>111</v>
      </c>
      <c r="X79" t="s">
        <v>112</v>
      </c>
      <c r="Y79" t="s">
        <v>112</v>
      </c>
      <c r="Z79" t="s">
        <v>113</v>
      </c>
      <c r="AA79" t="s">
        <v>114</v>
      </c>
      <c r="AB79" t="s">
        <v>115</v>
      </c>
      <c r="AC79" t="s">
        <v>116</v>
      </c>
      <c r="AD79" t="s">
        <v>117</v>
      </c>
      <c r="AE79" t="s">
        <v>118</v>
      </c>
      <c r="AF79" t="s">
        <v>205</v>
      </c>
      <c r="AG79" t="s">
        <v>206</v>
      </c>
      <c r="AH79" t="s">
        <v>208</v>
      </c>
      <c r="AI79" t="s">
        <v>121</v>
      </c>
      <c r="AJ79">
        <v>800</v>
      </c>
      <c r="AK79">
        <v>0</v>
      </c>
      <c r="AL79">
        <v>800</v>
      </c>
      <c r="AM79">
        <v>400</v>
      </c>
      <c r="AN79">
        <v>400</v>
      </c>
      <c r="AO79">
        <v>400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400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400</v>
      </c>
      <c r="BL79">
        <v>0</v>
      </c>
      <c r="BM79">
        <v>400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400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 s="13" t="str">
        <f t="shared" si="7"/>
        <v>1 - 00. RECURSOS ORDINARIOS</v>
      </c>
      <c r="CL79" s="13" t="str">
        <f t="shared" si="8"/>
        <v>2.1. PERSONAL Y OBLIGACIONES SOCIALES</v>
      </c>
      <c r="CM79" s="13" t="str">
        <f t="shared" si="9"/>
        <v>2.1. 1. RETRIBUCIONES Y COMPLEMENTOS EN EFECTIVO</v>
      </c>
      <c r="CN79" s="13" t="str">
        <f t="shared" si="10"/>
        <v>2.1. 1. 9. 1. 3. BONIFICACION POR ESCOLARIDAD</v>
      </c>
      <c r="CO79" s="13">
        <f t="shared" si="11"/>
        <v>800</v>
      </c>
      <c r="CP79" s="13">
        <f t="shared" si="12"/>
        <v>0</v>
      </c>
      <c r="CQ79" s="13"/>
      <c r="CR79" s="13"/>
      <c r="CS79" s="13">
        <f t="shared" si="13"/>
        <v>0</v>
      </c>
      <c r="CT79" s="13">
        <v>0</v>
      </c>
    </row>
    <row r="80" spans="1:98" hidden="1" x14ac:dyDescent="0.2">
      <c r="A80" t="s">
        <v>93</v>
      </c>
      <c r="B80" t="s">
        <v>94</v>
      </c>
      <c r="C80" t="s">
        <v>95</v>
      </c>
      <c r="D80" t="s">
        <v>96</v>
      </c>
      <c r="E80" t="s">
        <v>97</v>
      </c>
      <c r="F80" t="s">
        <v>98</v>
      </c>
      <c r="G80" t="s">
        <v>129</v>
      </c>
      <c r="H80" t="s">
        <v>100</v>
      </c>
      <c r="I80" t="s">
        <v>140</v>
      </c>
      <c r="J80" t="s">
        <v>102</v>
      </c>
      <c r="K80" t="s">
        <v>141</v>
      </c>
      <c r="L80" t="s">
        <v>104</v>
      </c>
      <c r="M80" t="s">
        <v>132</v>
      </c>
      <c r="N80" t="s">
        <v>133</v>
      </c>
      <c r="O80" t="s">
        <v>107</v>
      </c>
      <c r="P80" t="s">
        <v>142</v>
      </c>
      <c r="Q80" t="s">
        <v>143</v>
      </c>
      <c r="R80">
        <v>1000</v>
      </c>
      <c r="S80">
        <v>560</v>
      </c>
      <c r="T80">
        <v>566</v>
      </c>
      <c r="U80">
        <v>566</v>
      </c>
      <c r="V80" t="s">
        <v>144</v>
      </c>
      <c r="W80" t="s">
        <v>111</v>
      </c>
      <c r="X80" t="s">
        <v>112</v>
      </c>
      <c r="Y80" t="s">
        <v>112</v>
      </c>
      <c r="Z80" t="s">
        <v>113</v>
      </c>
      <c r="AA80" t="s">
        <v>114</v>
      </c>
      <c r="AB80" t="s">
        <v>115</v>
      </c>
      <c r="AC80" t="s">
        <v>116</v>
      </c>
      <c r="AD80" t="s">
        <v>117</v>
      </c>
      <c r="AE80" t="s">
        <v>118</v>
      </c>
      <c r="AF80" t="s">
        <v>205</v>
      </c>
      <c r="AG80" t="s">
        <v>206</v>
      </c>
      <c r="AH80" t="s">
        <v>208</v>
      </c>
      <c r="AI80" t="s">
        <v>121</v>
      </c>
      <c r="AJ80">
        <v>1600</v>
      </c>
      <c r="AK80">
        <v>0</v>
      </c>
      <c r="AL80">
        <v>1600</v>
      </c>
      <c r="AM80">
        <v>1600</v>
      </c>
      <c r="AN80">
        <v>1600</v>
      </c>
      <c r="AO80">
        <v>1600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1600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1600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1600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 s="13" t="str">
        <f t="shared" si="7"/>
        <v>1 - 00. RECURSOS ORDINARIOS</v>
      </c>
      <c r="CL80" s="13" t="str">
        <f t="shared" si="8"/>
        <v>2.1. PERSONAL Y OBLIGACIONES SOCIALES</v>
      </c>
      <c r="CM80" s="13" t="str">
        <f t="shared" si="9"/>
        <v>2.1. 1. RETRIBUCIONES Y COMPLEMENTOS EN EFECTIVO</v>
      </c>
      <c r="CN80" s="13" t="str">
        <f t="shared" si="10"/>
        <v>2.1. 1. 9. 1. 3. BONIFICACION POR ESCOLARIDAD</v>
      </c>
      <c r="CO80" s="13">
        <f t="shared" si="11"/>
        <v>1600</v>
      </c>
      <c r="CP80" s="13">
        <f t="shared" si="12"/>
        <v>0</v>
      </c>
      <c r="CQ80" s="13"/>
      <c r="CR80" s="13"/>
      <c r="CS80" s="13">
        <f t="shared" si="13"/>
        <v>0</v>
      </c>
      <c r="CT80" s="13">
        <v>0</v>
      </c>
    </row>
    <row r="81" spans="1:98" hidden="1" x14ac:dyDescent="0.2">
      <c r="A81" t="s">
        <v>93</v>
      </c>
      <c r="B81" t="s">
        <v>94</v>
      </c>
      <c r="C81" t="s">
        <v>95</v>
      </c>
      <c r="D81" t="s">
        <v>96</v>
      </c>
      <c r="E81" t="s">
        <v>97</v>
      </c>
      <c r="F81" t="s">
        <v>98</v>
      </c>
      <c r="G81" t="s">
        <v>129</v>
      </c>
      <c r="H81" t="s">
        <v>100</v>
      </c>
      <c r="I81" t="s">
        <v>145</v>
      </c>
      <c r="J81" t="s">
        <v>102</v>
      </c>
      <c r="K81" t="s">
        <v>146</v>
      </c>
      <c r="L81" t="s">
        <v>104</v>
      </c>
      <c r="M81" t="s">
        <v>132</v>
      </c>
      <c r="N81" t="s">
        <v>133</v>
      </c>
      <c r="O81" t="s">
        <v>107</v>
      </c>
      <c r="P81" t="s">
        <v>147</v>
      </c>
      <c r="Q81" t="s">
        <v>135</v>
      </c>
      <c r="R81">
        <v>600</v>
      </c>
      <c r="S81">
        <v>360</v>
      </c>
      <c r="T81">
        <v>357</v>
      </c>
      <c r="U81">
        <v>357</v>
      </c>
      <c r="V81" t="s">
        <v>148</v>
      </c>
      <c r="W81" t="s">
        <v>111</v>
      </c>
      <c r="X81" t="s">
        <v>112</v>
      </c>
      <c r="Y81" t="s">
        <v>112</v>
      </c>
      <c r="Z81" t="s">
        <v>113</v>
      </c>
      <c r="AA81" t="s">
        <v>114</v>
      </c>
      <c r="AB81" t="s">
        <v>115</v>
      </c>
      <c r="AC81" t="s">
        <v>116</v>
      </c>
      <c r="AD81" t="s">
        <v>117</v>
      </c>
      <c r="AE81" t="s">
        <v>118</v>
      </c>
      <c r="AF81" t="s">
        <v>205</v>
      </c>
      <c r="AG81" t="s">
        <v>206</v>
      </c>
      <c r="AH81" t="s">
        <v>208</v>
      </c>
      <c r="AI81" t="s">
        <v>121</v>
      </c>
      <c r="AJ81">
        <v>1200</v>
      </c>
      <c r="AK81">
        <v>0</v>
      </c>
      <c r="AL81">
        <v>1200</v>
      </c>
      <c r="AM81">
        <v>1200</v>
      </c>
      <c r="AN81">
        <v>1200</v>
      </c>
      <c r="AO81">
        <v>1200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1200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1200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1200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 s="13" t="str">
        <f t="shared" si="7"/>
        <v>1 - 00. RECURSOS ORDINARIOS</v>
      </c>
      <c r="CL81" s="13" t="str">
        <f t="shared" si="8"/>
        <v>2.1. PERSONAL Y OBLIGACIONES SOCIALES</v>
      </c>
      <c r="CM81" s="13" t="str">
        <f t="shared" si="9"/>
        <v>2.1. 1. RETRIBUCIONES Y COMPLEMENTOS EN EFECTIVO</v>
      </c>
      <c r="CN81" s="13" t="str">
        <f t="shared" si="10"/>
        <v>2.1. 1. 9. 1. 3. BONIFICACION POR ESCOLARIDAD</v>
      </c>
      <c r="CO81" s="13">
        <f t="shared" si="11"/>
        <v>1200</v>
      </c>
      <c r="CP81" s="13">
        <f t="shared" si="12"/>
        <v>0</v>
      </c>
      <c r="CQ81" s="13"/>
      <c r="CR81" s="13"/>
      <c r="CS81" s="13">
        <f t="shared" si="13"/>
        <v>0</v>
      </c>
      <c r="CT81" s="13">
        <v>0</v>
      </c>
    </row>
    <row r="82" spans="1:98" hidden="1" x14ac:dyDescent="0.2">
      <c r="A82" t="s">
        <v>93</v>
      </c>
      <c r="B82" t="s">
        <v>94</v>
      </c>
      <c r="C82" t="s">
        <v>95</v>
      </c>
      <c r="D82" t="s">
        <v>96</v>
      </c>
      <c r="E82" t="s">
        <v>97</v>
      </c>
      <c r="F82" t="s">
        <v>98</v>
      </c>
      <c r="G82" t="s">
        <v>129</v>
      </c>
      <c r="H82" t="s">
        <v>100</v>
      </c>
      <c r="I82" t="s">
        <v>149</v>
      </c>
      <c r="J82" t="s">
        <v>102</v>
      </c>
      <c r="K82" t="s">
        <v>150</v>
      </c>
      <c r="L82" t="s">
        <v>104</v>
      </c>
      <c r="M82" t="s">
        <v>132</v>
      </c>
      <c r="N82" t="s">
        <v>133</v>
      </c>
      <c r="O82" t="s">
        <v>107</v>
      </c>
      <c r="P82" t="s">
        <v>151</v>
      </c>
      <c r="Q82" t="s">
        <v>143</v>
      </c>
      <c r="R82">
        <v>600</v>
      </c>
      <c r="S82">
        <v>100</v>
      </c>
      <c r="T82">
        <v>71</v>
      </c>
      <c r="U82">
        <v>71</v>
      </c>
      <c r="V82" t="s">
        <v>152</v>
      </c>
      <c r="W82" t="s">
        <v>111</v>
      </c>
      <c r="X82" t="s">
        <v>112</v>
      </c>
      <c r="Y82" t="s">
        <v>112</v>
      </c>
      <c r="Z82" t="s">
        <v>113</v>
      </c>
      <c r="AA82" t="s">
        <v>114</v>
      </c>
      <c r="AB82" t="s">
        <v>115</v>
      </c>
      <c r="AC82" t="s">
        <v>116</v>
      </c>
      <c r="AD82" t="s">
        <v>117</v>
      </c>
      <c r="AE82" t="s">
        <v>118</v>
      </c>
      <c r="AF82" t="s">
        <v>205</v>
      </c>
      <c r="AG82" t="s">
        <v>206</v>
      </c>
      <c r="AH82" t="s">
        <v>208</v>
      </c>
      <c r="AI82" t="s">
        <v>121</v>
      </c>
      <c r="AJ82">
        <v>800</v>
      </c>
      <c r="AK82">
        <v>0</v>
      </c>
      <c r="AL82">
        <v>800</v>
      </c>
      <c r="AM82">
        <v>800</v>
      </c>
      <c r="AN82">
        <v>800</v>
      </c>
      <c r="AO82">
        <v>800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800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800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800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 s="13" t="str">
        <f t="shared" si="7"/>
        <v>1 - 00. RECURSOS ORDINARIOS</v>
      </c>
      <c r="CL82" s="13" t="str">
        <f t="shared" si="8"/>
        <v>2.1. PERSONAL Y OBLIGACIONES SOCIALES</v>
      </c>
      <c r="CM82" s="13" t="str">
        <f t="shared" si="9"/>
        <v>2.1. 1. RETRIBUCIONES Y COMPLEMENTOS EN EFECTIVO</v>
      </c>
      <c r="CN82" s="13" t="str">
        <f t="shared" si="10"/>
        <v>2.1. 1. 9. 1. 3. BONIFICACION POR ESCOLARIDAD</v>
      </c>
      <c r="CO82" s="13">
        <f t="shared" si="11"/>
        <v>800</v>
      </c>
      <c r="CP82" s="13">
        <f t="shared" si="12"/>
        <v>0</v>
      </c>
      <c r="CQ82" s="13"/>
      <c r="CR82" s="13"/>
      <c r="CS82" s="13">
        <f t="shared" si="13"/>
        <v>0</v>
      </c>
      <c r="CT82" s="13">
        <v>0</v>
      </c>
    </row>
    <row r="83" spans="1:98" hidden="1" x14ac:dyDescent="0.2">
      <c r="A83" t="s">
        <v>93</v>
      </c>
      <c r="B83" t="s">
        <v>94</v>
      </c>
      <c r="C83" t="s">
        <v>95</v>
      </c>
      <c r="D83" t="s">
        <v>96</v>
      </c>
      <c r="E83" t="s">
        <v>97</v>
      </c>
      <c r="F83" t="s">
        <v>98</v>
      </c>
      <c r="G83" t="s">
        <v>129</v>
      </c>
      <c r="H83" t="s">
        <v>100</v>
      </c>
      <c r="I83" t="s">
        <v>153</v>
      </c>
      <c r="J83" t="s">
        <v>102</v>
      </c>
      <c r="K83" t="s">
        <v>154</v>
      </c>
      <c r="L83" t="s">
        <v>104</v>
      </c>
      <c r="M83" t="s">
        <v>132</v>
      </c>
      <c r="N83" t="s">
        <v>133</v>
      </c>
      <c r="O83" t="s">
        <v>107</v>
      </c>
      <c r="P83" t="s">
        <v>155</v>
      </c>
      <c r="Q83" t="s">
        <v>143</v>
      </c>
      <c r="R83">
        <v>10</v>
      </c>
      <c r="S83">
        <v>6</v>
      </c>
      <c r="T83">
        <v>6</v>
      </c>
      <c r="U83">
        <v>6</v>
      </c>
      <c r="V83" t="s">
        <v>156</v>
      </c>
      <c r="W83" t="s">
        <v>111</v>
      </c>
      <c r="X83" t="s">
        <v>112</v>
      </c>
      <c r="Y83" t="s">
        <v>112</v>
      </c>
      <c r="Z83" t="s">
        <v>113</v>
      </c>
      <c r="AA83" t="s">
        <v>114</v>
      </c>
      <c r="AB83" t="s">
        <v>115</v>
      </c>
      <c r="AC83" t="s">
        <v>116</v>
      </c>
      <c r="AD83" t="s">
        <v>117</v>
      </c>
      <c r="AE83" t="s">
        <v>118</v>
      </c>
      <c r="AF83" t="s">
        <v>205</v>
      </c>
      <c r="AG83" t="s">
        <v>206</v>
      </c>
      <c r="AH83" t="s">
        <v>208</v>
      </c>
      <c r="AI83" t="s">
        <v>121</v>
      </c>
      <c r="AJ83">
        <v>800</v>
      </c>
      <c r="AK83">
        <v>0</v>
      </c>
      <c r="AL83">
        <v>800</v>
      </c>
      <c r="AM83">
        <v>400</v>
      </c>
      <c r="AN83">
        <v>400</v>
      </c>
      <c r="AO83">
        <v>400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400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400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400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 s="13" t="str">
        <f t="shared" si="7"/>
        <v>1 - 00. RECURSOS ORDINARIOS</v>
      </c>
      <c r="CL83" s="13" t="str">
        <f t="shared" si="8"/>
        <v>2.1. PERSONAL Y OBLIGACIONES SOCIALES</v>
      </c>
      <c r="CM83" s="13" t="str">
        <f t="shared" si="9"/>
        <v>2.1. 1. RETRIBUCIONES Y COMPLEMENTOS EN EFECTIVO</v>
      </c>
      <c r="CN83" s="13" t="str">
        <f t="shared" si="10"/>
        <v>2.1. 1. 9. 1. 3. BONIFICACION POR ESCOLARIDAD</v>
      </c>
      <c r="CO83" s="13">
        <f t="shared" si="11"/>
        <v>400</v>
      </c>
      <c r="CP83" s="13">
        <f t="shared" si="12"/>
        <v>400</v>
      </c>
      <c r="CQ83" s="13"/>
      <c r="CR83" s="13"/>
      <c r="CS83" s="13">
        <f t="shared" si="13"/>
        <v>400</v>
      </c>
      <c r="CT83" s="13">
        <v>0</v>
      </c>
    </row>
    <row r="84" spans="1:98" hidden="1" x14ac:dyDescent="0.2">
      <c r="A84" t="s">
        <v>93</v>
      </c>
      <c r="B84" t="s">
        <v>94</v>
      </c>
      <c r="C84" t="s">
        <v>95</v>
      </c>
      <c r="D84" t="s">
        <v>96</v>
      </c>
      <c r="E84" t="s">
        <v>97</v>
      </c>
      <c r="F84" t="s">
        <v>98</v>
      </c>
      <c r="G84" t="s">
        <v>129</v>
      </c>
      <c r="H84" t="s">
        <v>100</v>
      </c>
      <c r="I84" t="s">
        <v>157</v>
      </c>
      <c r="J84" t="s">
        <v>102</v>
      </c>
      <c r="K84" t="s">
        <v>158</v>
      </c>
      <c r="L84" t="s">
        <v>104</v>
      </c>
      <c r="M84" t="s">
        <v>159</v>
      </c>
      <c r="N84" t="s">
        <v>160</v>
      </c>
      <c r="O84" t="s">
        <v>107</v>
      </c>
      <c r="P84" t="s">
        <v>161</v>
      </c>
      <c r="Q84" t="s">
        <v>162</v>
      </c>
      <c r="R84">
        <v>110000</v>
      </c>
      <c r="S84">
        <v>30000</v>
      </c>
      <c r="T84">
        <v>22874</v>
      </c>
      <c r="U84">
        <v>22874</v>
      </c>
      <c r="V84" t="s">
        <v>163</v>
      </c>
      <c r="W84" t="s">
        <v>111</v>
      </c>
      <c r="X84" t="s">
        <v>112</v>
      </c>
      <c r="Y84" t="s">
        <v>112</v>
      </c>
      <c r="Z84" t="s">
        <v>113</v>
      </c>
      <c r="AA84" t="s">
        <v>114</v>
      </c>
      <c r="AB84" t="s">
        <v>115</v>
      </c>
      <c r="AC84" t="s">
        <v>116</v>
      </c>
      <c r="AD84" t="s">
        <v>117</v>
      </c>
      <c r="AE84" t="s">
        <v>118</v>
      </c>
      <c r="AF84" t="s">
        <v>205</v>
      </c>
      <c r="AG84" t="s">
        <v>206</v>
      </c>
      <c r="AH84" t="s">
        <v>208</v>
      </c>
      <c r="AI84" t="s">
        <v>121</v>
      </c>
      <c r="AJ84">
        <v>1200</v>
      </c>
      <c r="AK84">
        <v>0</v>
      </c>
      <c r="AL84">
        <v>1200</v>
      </c>
      <c r="AM84">
        <v>1200</v>
      </c>
      <c r="AN84">
        <v>1200</v>
      </c>
      <c r="AO84">
        <v>1200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1200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1200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1200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 s="13" t="str">
        <f t="shared" si="7"/>
        <v>1 - 00. RECURSOS ORDINARIOS</v>
      </c>
      <c r="CL84" s="13" t="str">
        <f t="shared" si="8"/>
        <v>2.1. PERSONAL Y OBLIGACIONES SOCIALES</v>
      </c>
      <c r="CM84" s="13" t="str">
        <f t="shared" si="9"/>
        <v>2.1. 1. RETRIBUCIONES Y COMPLEMENTOS EN EFECTIVO</v>
      </c>
      <c r="CN84" s="13" t="str">
        <f t="shared" si="10"/>
        <v>2.1. 1. 9. 1. 3. BONIFICACION POR ESCOLARIDAD</v>
      </c>
      <c r="CO84" s="13">
        <f t="shared" si="11"/>
        <v>1200</v>
      </c>
      <c r="CP84" s="13">
        <f t="shared" si="12"/>
        <v>0</v>
      </c>
      <c r="CQ84" s="13"/>
      <c r="CR84" s="13"/>
      <c r="CS84" s="13">
        <f t="shared" si="13"/>
        <v>0</v>
      </c>
      <c r="CT84" s="13">
        <v>0</v>
      </c>
    </row>
    <row r="85" spans="1:98" hidden="1" x14ac:dyDescent="0.2">
      <c r="A85" t="s">
        <v>93</v>
      </c>
      <c r="B85" t="s">
        <v>94</v>
      </c>
      <c r="C85" t="s">
        <v>95</v>
      </c>
      <c r="D85" t="s">
        <v>96</v>
      </c>
      <c r="E85" t="s">
        <v>97</v>
      </c>
      <c r="F85" t="s">
        <v>98</v>
      </c>
      <c r="G85" t="s">
        <v>164</v>
      </c>
      <c r="H85" t="s">
        <v>100</v>
      </c>
      <c r="I85" t="s">
        <v>165</v>
      </c>
      <c r="J85" t="s">
        <v>102</v>
      </c>
      <c r="K85" t="s">
        <v>166</v>
      </c>
      <c r="L85" t="s">
        <v>104</v>
      </c>
      <c r="M85" t="s">
        <v>132</v>
      </c>
      <c r="N85" t="s">
        <v>133</v>
      </c>
      <c r="O85" t="s">
        <v>107</v>
      </c>
      <c r="P85" t="s">
        <v>167</v>
      </c>
      <c r="Q85" t="s">
        <v>168</v>
      </c>
      <c r="R85">
        <v>6000</v>
      </c>
      <c r="S85">
        <v>3940</v>
      </c>
      <c r="T85">
        <v>3939</v>
      </c>
      <c r="U85">
        <v>3939</v>
      </c>
      <c r="V85" t="s">
        <v>169</v>
      </c>
      <c r="W85" t="s">
        <v>111</v>
      </c>
      <c r="X85" t="s">
        <v>112</v>
      </c>
      <c r="Y85" t="s">
        <v>112</v>
      </c>
      <c r="Z85" t="s">
        <v>113</v>
      </c>
      <c r="AA85" t="s">
        <v>114</v>
      </c>
      <c r="AB85" t="s">
        <v>115</v>
      </c>
      <c r="AC85" t="s">
        <v>116</v>
      </c>
      <c r="AD85" t="s">
        <v>117</v>
      </c>
      <c r="AE85" t="s">
        <v>118</v>
      </c>
      <c r="AF85" t="s">
        <v>205</v>
      </c>
      <c r="AG85" t="s">
        <v>206</v>
      </c>
      <c r="AH85" t="s">
        <v>208</v>
      </c>
      <c r="AI85" t="s">
        <v>121</v>
      </c>
      <c r="AJ85">
        <v>800</v>
      </c>
      <c r="AK85">
        <v>0</v>
      </c>
      <c r="AL85">
        <v>800</v>
      </c>
      <c r="AM85">
        <v>800</v>
      </c>
      <c r="AN85">
        <v>800</v>
      </c>
      <c r="AO85">
        <v>800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800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800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800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 s="13" t="str">
        <f t="shared" si="7"/>
        <v>1 - 00. RECURSOS ORDINARIOS</v>
      </c>
      <c r="CL85" s="13" t="str">
        <f t="shared" si="8"/>
        <v>2.1. PERSONAL Y OBLIGACIONES SOCIALES</v>
      </c>
      <c r="CM85" s="13" t="str">
        <f t="shared" si="9"/>
        <v>2.1. 1. RETRIBUCIONES Y COMPLEMENTOS EN EFECTIVO</v>
      </c>
      <c r="CN85" s="13" t="str">
        <f t="shared" si="10"/>
        <v>2.1. 1. 9. 1. 3. BONIFICACION POR ESCOLARIDAD</v>
      </c>
      <c r="CO85" s="13">
        <f t="shared" si="11"/>
        <v>800</v>
      </c>
      <c r="CP85" s="13">
        <f t="shared" si="12"/>
        <v>0</v>
      </c>
      <c r="CQ85" s="13"/>
      <c r="CR85" s="13"/>
      <c r="CS85" s="13">
        <f t="shared" si="13"/>
        <v>0</v>
      </c>
      <c r="CT85" s="13">
        <v>0</v>
      </c>
    </row>
    <row r="86" spans="1:98" hidden="1" x14ac:dyDescent="0.2">
      <c r="A86" t="s">
        <v>93</v>
      </c>
      <c r="B86" t="s">
        <v>94</v>
      </c>
      <c r="C86" t="s">
        <v>95</v>
      </c>
      <c r="D86" t="s">
        <v>96</v>
      </c>
      <c r="E86" t="s">
        <v>97</v>
      </c>
      <c r="F86" t="s">
        <v>98</v>
      </c>
      <c r="G86" t="s">
        <v>99</v>
      </c>
      <c r="H86" t="s">
        <v>100</v>
      </c>
      <c r="I86" t="s">
        <v>101</v>
      </c>
      <c r="J86" t="s">
        <v>102</v>
      </c>
      <c r="K86" t="s">
        <v>122</v>
      </c>
      <c r="L86" t="s">
        <v>104</v>
      </c>
      <c r="M86" t="s">
        <v>123</v>
      </c>
      <c r="N86" t="s">
        <v>124</v>
      </c>
      <c r="O86" t="s">
        <v>107</v>
      </c>
      <c r="P86" t="s">
        <v>108</v>
      </c>
      <c r="Q86" t="s">
        <v>109</v>
      </c>
      <c r="R86">
        <v>100</v>
      </c>
      <c r="S86">
        <v>50</v>
      </c>
      <c r="T86">
        <v>50</v>
      </c>
      <c r="U86">
        <v>50</v>
      </c>
      <c r="V86" t="s">
        <v>125</v>
      </c>
      <c r="W86" t="s">
        <v>111</v>
      </c>
      <c r="X86" t="s">
        <v>112</v>
      </c>
      <c r="Y86" t="s">
        <v>112</v>
      </c>
      <c r="Z86" t="s">
        <v>113</v>
      </c>
      <c r="AA86" t="s">
        <v>114</v>
      </c>
      <c r="AB86" t="s">
        <v>115</v>
      </c>
      <c r="AC86" t="s">
        <v>116</v>
      </c>
      <c r="AD86" t="s">
        <v>117</v>
      </c>
      <c r="AE86" t="s">
        <v>118</v>
      </c>
      <c r="AF86" t="s">
        <v>205</v>
      </c>
      <c r="AG86" t="s">
        <v>206</v>
      </c>
      <c r="AH86" t="s">
        <v>208</v>
      </c>
      <c r="AI86" t="s">
        <v>121</v>
      </c>
      <c r="AJ86">
        <v>400</v>
      </c>
      <c r="AK86">
        <v>0</v>
      </c>
      <c r="AL86">
        <v>400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 s="13" t="str">
        <f t="shared" si="7"/>
        <v>1 - 00. RECURSOS ORDINARIOS</v>
      </c>
      <c r="CL86" s="13" t="str">
        <f t="shared" si="8"/>
        <v>2.1. PERSONAL Y OBLIGACIONES SOCIALES</v>
      </c>
      <c r="CM86" s="13" t="str">
        <f t="shared" si="9"/>
        <v>2.1. 1. RETRIBUCIONES Y COMPLEMENTOS EN EFECTIVO</v>
      </c>
      <c r="CN86" s="13" t="str">
        <f t="shared" si="10"/>
        <v>2.1. 1. 9. 1. 3. BONIFICACION POR ESCOLARIDAD</v>
      </c>
      <c r="CO86" s="13">
        <f t="shared" si="11"/>
        <v>0</v>
      </c>
      <c r="CP86" s="13">
        <f t="shared" si="12"/>
        <v>400</v>
      </c>
      <c r="CQ86" s="13"/>
      <c r="CR86" s="13"/>
      <c r="CS86" s="13">
        <f t="shared" si="13"/>
        <v>400</v>
      </c>
      <c r="CT86" s="13">
        <v>0</v>
      </c>
    </row>
    <row r="87" spans="1:98" hidden="1" x14ac:dyDescent="0.2">
      <c r="A87" t="s">
        <v>93</v>
      </c>
      <c r="B87" t="s">
        <v>94</v>
      </c>
      <c r="C87" t="s">
        <v>95</v>
      </c>
      <c r="D87" t="s">
        <v>96</v>
      </c>
      <c r="E87" t="s">
        <v>97</v>
      </c>
      <c r="F87" t="s">
        <v>98</v>
      </c>
      <c r="G87" t="s">
        <v>99</v>
      </c>
      <c r="H87" t="s">
        <v>100</v>
      </c>
      <c r="I87" t="s">
        <v>101</v>
      </c>
      <c r="J87" t="s">
        <v>102</v>
      </c>
      <c r="K87" t="s">
        <v>103</v>
      </c>
      <c r="L87" t="s">
        <v>104</v>
      </c>
      <c r="M87" t="s">
        <v>105</v>
      </c>
      <c r="N87" t="s">
        <v>106</v>
      </c>
      <c r="O87" t="s">
        <v>107</v>
      </c>
      <c r="P87" t="s">
        <v>108</v>
      </c>
      <c r="Q87" t="s">
        <v>109</v>
      </c>
      <c r="R87">
        <v>100</v>
      </c>
      <c r="S87">
        <v>50</v>
      </c>
      <c r="T87">
        <v>50</v>
      </c>
      <c r="U87">
        <v>50</v>
      </c>
      <c r="V87" t="s">
        <v>110</v>
      </c>
      <c r="W87" t="s">
        <v>111</v>
      </c>
      <c r="X87" t="s">
        <v>112</v>
      </c>
      <c r="Y87" t="s">
        <v>112</v>
      </c>
      <c r="Z87" t="s">
        <v>113</v>
      </c>
      <c r="AA87" t="s">
        <v>114</v>
      </c>
      <c r="AB87" t="s">
        <v>115</v>
      </c>
      <c r="AC87" t="s">
        <v>116</v>
      </c>
      <c r="AD87" t="s">
        <v>117</v>
      </c>
      <c r="AE87" t="s">
        <v>118</v>
      </c>
      <c r="AF87" t="s">
        <v>205</v>
      </c>
      <c r="AG87" t="s">
        <v>206</v>
      </c>
      <c r="AH87" t="s">
        <v>208</v>
      </c>
      <c r="AI87" t="s">
        <v>121</v>
      </c>
      <c r="AJ87">
        <v>4400</v>
      </c>
      <c r="AK87">
        <v>0</v>
      </c>
      <c r="AL87">
        <v>4400</v>
      </c>
      <c r="AM87">
        <v>3600</v>
      </c>
      <c r="AN87">
        <v>3600</v>
      </c>
      <c r="AO87">
        <v>3600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3600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3600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3600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 s="13" t="str">
        <f t="shared" si="7"/>
        <v>1 - 00. RECURSOS ORDINARIOS</v>
      </c>
      <c r="CL87" s="13" t="str">
        <f t="shared" si="8"/>
        <v>2.1. PERSONAL Y OBLIGACIONES SOCIALES</v>
      </c>
      <c r="CM87" s="13" t="str">
        <f t="shared" si="9"/>
        <v>2.1. 1. RETRIBUCIONES Y COMPLEMENTOS EN EFECTIVO</v>
      </c>
      <c r="CN87" s="13" t="str">
        <f t="shared" si="10"/>
        <v>2.1. 1. 9. 1. 3. BONIFICACION POR ESCOLARIDAD</v>
      </c>
      <c r="CO87" s="13">
        <f t="shared" si="11"/>
        <v>3600</v>
      </c>
      <c r="CP87" s="13">
        <f t="shared" si="12"/>
        <v>800</v>
      </c>
      <c r="CQ87" s="13"/>
      <c r="CR87" s="13"/>
      <c r="CS87" s="13">
        <f t="shared" si="13"/>
        <v>800</v>
      </c>
      <c r="CT87" s="13">
        <v>0</v>
      </c>
    </row>
    <row r="88" spans="1:98" hidden="1" x14ac:dyDescent="0.2">
      <c r="A88" t="s">
        <v>93</v>
      </c>
      <c r="B88" t="s">
        <v>94</v>
      </c>
      <c r="C88" t="s">
        <v>95</v>
      </c>
      <c r="D88" t="s">
        <v>96</v>
      </c>
      <c r="E88" t="s">
        <v>97</v>
      </c>
      <c r="F88" t="s">
        <v>98</v>
      </c>
      <c r="G88" t="s">
        <v>170</v>
      </c>
      <c r="H88" t="s">
        <v>100</v>
      </c>
      <c r="I88" t="s">
        <v>101</v>
      </c>
      <c r="J88" t="s">
        <v>102</v>
      </c>
      <c r="K88" t="s">
        <v>171</v>
      </c>
      <c r="L88" t="s">
        <v>104</v>
      </c>
      <c r="M88" t="s">
        <v>132</v>
      </c>
      <c r="N88" t="s">
        <v>133</v>
      </c>
      <c r="O88" t="s">
        <v>107</v>
      </c>
      <c r="P88" t="s">
        <v>172</v>
      </c>
      <c r="Q88" t="s">
        <v>173</v>
      </c>
      <c r="R88">
        <v>200</v>
      </c>
      <c r="S88">
        <v>30</v>
      </c>
      <c r="T88">
        <v>25</v>
      </c>
      <c r="U88">
        <v>25</v>
      </c>
      <c r="V88" t="s">
        <v>174</v>
      </c>
      <c r="W88" t="s">
        <v>111</v>
      </c>
      <c r="X88" t="s">
        <v>112</v>
      </c>
      <c r="Y88" t="s">
        <v>112</v>
      </c>
      <c r="Z88" t="s">
        <v>113</v>
      </c>
      <c r="AA88" t="s">
        <v>114</v>
      </c>
      <c r="AB88" t="s">
        <v>115</v>
      </c>
      <c r="AC88" t="s">
        <v>116</v>
      </c>
      <c r="AD88" t="s">
        <v>117</v>
      </c>
      <c r="AE88" t="s">
        <v>118</v>
      </c>
      <c r="AF88" t="s">
        <v>205</v>
      </c>
      <c r="AG88" t="s">
        <v>206</v>
      </c>
      <c r="AH88" t="s">
        <v>208</v>
      </c>
      <c r="AI88" t="s">
        <v>121</v>
      </c>
      <c r="AJ88">
        <v>800</v>
      </c>
      <c r="AK88">
        <v>0</v>
      </c>
      <c r="AL88">
        <v>800</v>
      </c>
      <c r="AM88">
        <v>800</v>
      </c>
      <c r="AN88">
        <v>800</v>
      </c>
      <c r="AO88">
        <v>800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800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800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800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 s="13" t="str">
        <f t="shared" si="7"/>
        <v>1 - 00. RECURSOS ORDINARIOS</v>
      </c>
      <c r="CL88" s="13" t="str">
        <f t="shared" si="8"/>
        <v>2.1. PERSONAL Y OBLIGACIONES SOCIALES</v>
      </c>
      <c r="CM88" s="13" t="str">
        <f t="shared" si="9"/>
        <v>2.1. 1. RETRIBUCIONES Y COMPLEMENTOS EN EFECTIVO</v>
      </c>
      <c r="CN88" s="13" t="str">
        <f t="shared" si="10"/>
        <v>2.1. 1. 9. 1. 3. BONIFICACION POR ESCOLARIDAD</v>
      </c>
      <c r="CO88" s="13">
        <f t="shared" si="11"/>
        <v>800</v>
      </c>
      <c r="CP88" s="13">
        <f t="shared" si="12"/>
        <v>0</v>
      </c>
      <c r="CQ88" s="13"/>
      <c r="CR88" s="13"/>
      <c r="CS88" s="13">
        <f t="shared" si="13"/>
        <v>0</v>
      </c>
      <c r="CT88" s="13">
        <v>0</v>
      </c>
    </row>
    <row r="89" spans="1:98" hidden="1" x14ac:dyDescent="0.2">
      <c r="A89" t="s">
        <v>93</v>
      </c>
      <c r="B89" t="s">
        <v>94</v>
      </c>
      <c r="C89" t="s">
        <v>95</v>
      </c>
      <c r="D89" t="s">
        <v>96</v>
      </c>
      <c r="E89" t="s">
        <v>97</v>
      </c>
      <c r="F89" t="s">
        <v>98</v>
      </c>
      <c r="G89" t="s">
        <v>170</v>
      </c>
      <c r="H89" t="s">
        <v>100</v>
      </c>
      <c r="I89" t="s">
        <v>101</v>
      </c>
      <c r="J89" t="s">
        <v>102</v>
      </c>
      <c r="K89" t="s">
        <v>175</v>
      </c>
      <c r="L89" t="s">
        <v>104</v>
      </c>
      <c r="M89" t="s">
        <v>132</v>
      </c>
      <c r="N89" t="s">
        <v>176</v>
      </c>
      <c r="O89" t="s">
        <v>107</v>
      </c>
      <c r="P89" t="s">
        <v>177</v>
      </c>
      <c r="Q89" t="s">
        <v>178</v>
      </c>
      <c r="R89">
        <v>30095</v>
      </c>
      <c r="S89">
        <v>15125</v>
      </c>
      <c r="T89">
        <v>15125</v>
      </c>
      <c r="U89">
        <v>15125</v>
      </c>
      <c r="V89" t="s">
        <v>179</v>
      </c>
      <c r="W89" t="s">
        <v>111</v>
      </c>
      <c r="X89" t="s">
        <v>112</v>
      </c>
      <c r="Y89" t="s">
        <v>112</v>
      </c>
      <c r="Z89" t="s">
        <v>113</v>
      </c>
      <c r="AA89" t="s">
        <v>114</v>
      </c>
      <c r="AB89" t="s">
        <v>115</v>
      </c>
      <c r="AC89" t="s">
        <v>116</v>
      </c>
      <c r="AD89" t="s">
        <v>117</v>
      </c>
      <c r="AE89" t="s">
        <v>118</v>
      </c>
      <c r="AF89" t="s">
        <v>205</v>
      </c>
      <c r="AG89" t="s">
        <v>206</v>
      </c>
      <c r="AH89" t="s">
        <v>208</v>
      </c>
      <c r="AI89" t="s">
        <v>121</v>
      </c>
      <c r="AJ89">
        <v>2000</v>
      </c>
      <c r="AK89">
        <v>0</v>
      </c>
      <c r="AL89">
        <v>2000</v>
      </c>
      <c r="AM89">
        <v>2000</v>
      </c>
      <c r="AN89">
        <v>2000</v>
      </c>
      <c r="AO89">
        <v>2000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2000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2000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2000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 s="13" t="str">
        <f t="shared" si="7"/>
        <v>1 - 00. RECURSOS ORDINARIOS</v>
      </c>
      <c r="CL89" s="13" t="str">
        <f t="shared" si="8"/>
        <v>2.1. PERSONAL Y OBLIGACIONES SOCIALES</v>
      </c>
      <c r="CM89" s="13" t="str">
        <f t="shared" si="9"/>
        <v>2.1. 1. RETRIBUCIONES Y COMPLEMENTOS EN EFECTIVO</v>
      </c>
      <c r="CN89" s="13" t="str">
        <f t="shared" si="10"/>
        <v>2.1. 1. 9. 1. 3. BONIFICACION POR ESCOLARIDAD</v>
      </c>
      <c r="CO89" s="13">
        <f t="shared" si="11"/>
        <v>2000</v>
      </c>
      <c r="CP89" s="13">
        <f t="shared" si="12"/>
        <v>0</v>
      </c>
      <c r="CQ89" s="13"/>
      <c r="CR89" s="13"/>
      <c r="CS89" s="13">
        <f t="shared" si="13"/>
        <v>0</v>
      </c>
      <c r="CT89" s="13">
        <v>0</v>
      </c>
    </row>
    <row r="90" spans="1:98" hidden="1" x14ac:dyDescent="0.2">
      <c r="A90" t="s">
        <v>93</v>
      </c>
      <c r="B90" t="s">
        <v>94</v>
      </c>
      <c r="C90" t="s">
        <v>95</v>
      </c>
      <c r="D90" t="s">
        <v>96</v>
      </c>
      <c r="E90" t="s">
        <v>97</v>
      </c>
      <c r="F90" t="s">
        <v>98</v>
      </c>
      <c r="G90" t="s">
        <v>170</v>
      </c>
      <c r="H90" t="s">
        <v>100</v>
      </c>
      <c r="I90" t="s">
        <v>101</v>
      </c>
      <c r="J90" t="s">
        <v>102</v>
      </c>
      <c r="K90" t="s">
        <v>191</v>
      </c>
      <c r="L90" t="s">
        <v>104</v>
      </c>
      <c r="M90" t="s">
        <v>132</v>
      </c>
      <c r="N90" t="s">
        <v>133</v>
      </c>
      <c r="O90" t="s">
        <v>107</v>
      </c>
      <c r="P90" t="s">
        <v>192</v>
      </c>
      <c r="Q90" t="s">
        <v>168</v>
      </c>
      <c r="R90">
        <v>7247</v>
      </c>
      <c r="S90">
        <v>3940</v>
      </c>
      <c r="T90">
        <v>3939</v>
      </c>
      <c r="U90">
        <v>3939</v>
      </c>
      <c r="V90" t="s">
        <v>193</v>
      </c>
      <c r="W90" t="s">
        <v>111</v>
      </c>
      <c r="X90" t="s">
        <v>112</v>
      </c>
      <c r="Y90" t="s">
        <v>112</v>
      </c>
      <c r="Z90" t="s">
        <v>113</v>
      </c>
      <c r="AA90" t="s">
        <v>114</v>
      </c>
      <c r="AB90" t="s">
        <v>115</v>
      </c>
      <c r="AC90" t="s">
        <v>116</v>
      </c>
      <c r="AD90" t="s">
        <v>117</v>
      </c>
      <c r="AE90" t="s">
        <v>118</v>
      </c>
      <c r="AF90" t="s">
        <v>205</v>
      </c>
      <c r="AG90" t="s">
        <v>206</v>
      </c>
      <c r="AH90" t="s">
        <v>208</v>
      </c>
      <c r="AI90" t="s">
        <v>121</v>
      </c>
      <c r="AJ90">
        <v>1200</v>
      </c>
      <c r="AK90">
        <v>0</v>
      </c>
      <c r="AL90">
        <v>1200</v>
      </c>
      <c r="AM90">
        <v>1200</v>
      </c>
      <c r="AN90">
        <v>1200</v>
      </c>
      <c r="AO90">
        <v>1200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1200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1200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1200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 s="13" t="str">
        <f t="shared" si="7"/>
        <v>1 - 00. RECURSOS ORDINARIOS</v>
      </c>
      <c r="CL90" s="13" t="str">
        <f t="shared" si="8"/>
        <v>2.1. PERSONAL Y OBLIGACIONES SOCIALES</v>
      </c>
      <c r="CM90" s="13" t="str">
        <f t="shared" si="9"/>
        <v>2.1. 1. RETRIBUCIONES Y COMPLEMENTOS EN EFECTIVO</v>
      </c>
      <c r="CN90" s="13" t="str">
        <f t="shared" si="10"/>
        <v>2.1. 1. 9. 1. 3. BONIFICACION POR ESCOLARIDAD</v>
      </c>
      <c r="CO90" s="13">
        <f t="shared" si="11"/>
        <v>1200</v>
      </c>
      <c r="CP90" s="13">
        <f t="shared" si="12"/>
        <v>0</v>
      </c>
      <c r="CQ90" s="13"/>
      <c r="CR90" s="13"/>
      <c r="CS90" s="13">
        <f t="shared" si="13"/>
        <v>0</v>
      </c>
      <c r="CT90" s="13">
        <v>0</v>
      </c>
    </row>
    <row r="91" spans="1:98" hidden="1" x14ac:dyDescent="0.2">
      <c r="A91" t="s">
        <v>93</v>
      </c>
      <c r="B91" t="s">
        <v>94</v>
      </c>
      <c r="C91" t="s">
        <v>95</v>
      </c>
      <c r="D91" t="s">
        <v>96</v>
      </c>
      <c r="E91" t="s">
        <v>97</v>
      </c>
      <c r="F91" t="s">
        <v>98</v>
      </c>
      <c r="G91" t="s">
        <v>170</v>
      </c>
      <c r="H91" t="s">
        <v>100</v>
      </c>
      <c r="I91" t="s">
        <v>101</v>
      </c>
      <c r="J91" t="s">
        <v>102</v>
      </c>
      <c r="K91" t="s">
        <v>180</v>
      </c>
      <c r="L91" t="s">
        <v>104</v>
      </c>
      <c r="M91" t="s">
        <v>132</v>
      </c>
      <c r="N91" t="s">
        <v>133</v>
      </c>
      <c r="O91" t="s">
        <v>107</v>
      </c>
      <c r="P91" t="s">
        <v>181</v>
      </c>
      <c r="Q91" t="s">
        <v>168</v>
      </c>
      <c r="R91">
        <v>47000</v>
      </c>
      <c r="S91">
        <v>26240</v>
      </c>
      <c r="T91">
        <v>26237</v>
      </c>
      <c r="U91">
        <v>26237</v>
      </c>
      <c r="V91" t="s">
        <v>182</v>
      </c>
      <c r="W91" t="s">
        <v>111</v>
      </c>
      <c r="X91" t="s">
        <v>112</v>
      </c>
      <c r="Y91" t="s">
        <v>112</v>
      </c>
      <c r="Z91" t="s">
        <v>113</v>
      </c>
      <c r="AA91" t="s">
        <v>114</v>
      </c>
      <c r="AB91" t="s">
        <v>115</v>
      </c>
      <c r="AC91" t="s">
        <v>116</v>
      </c>
      <c r="AD91" t="s">
        <v>117</v>
      </c>
      <c r="AE91" t="s">
        <v>118</v>
      </c>
      <c r="AF91" t="s">
        <v>205</v>
      </c>
      <c r="AG91" t="s">
        <v>206</v>
      </c>
      <c r="AH91" t="s">
        <v>208</v>
      </c>
      <c r="AI91" t="s">
        <v>121</v>
      </c>
      <c r="AJ91">
        <v>10400</v>
      </c>
      <c r="AK91">
        <v>0</v>
      </c>
      <c r="AL91">
        <v>10400</v>
      </c>
      <c r="AM91">
        <v>9786.66</v>
      </c>
      <c r="AN91">
        <v>9786.66</v>
      </c>
      <c r="AO91">
        <v>9786.66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9786.66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613</v>
      </c>
      <c r="BL91">
        <v>0</v>
      </c>
      <c r="BM91">
        <v>9786.66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9786.66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 s="13" t="str">
        <f t="shared" si="7"/>
        <v>1 - 00. RECURSOS ORDINARIOS</v>
      </c>
      <c r="CL91" s="13" t="str">
        <f t="shared" si="8"/>
        <v>2.1. PERSONAL Y OBLIGACIONES SOCIALES</v>
      </c>
      <c r="CM91" s="13" t="str">
        <f t="shared" si="9"/>
        <v>2.1. 1. RETRIBUCIONES Y COMPLEMENTOS EN EFECTIVO</v>
      </c>
      <c r="CN91" s="13" t="str">
        <f t="shared" si="10"/>
        <v>2.1. 1. 9. 1. 3. BONIFICACION POR ESCOLARIDAD</v>
      </c>
      <c r="CO91" s="13">
        <f t="shared" si="11"/>
        <v>10399.66</v>
      </c>
      <c r="CP91" s="13">
        <f t="shared" si="12"/>
        <v>0.34000000000014552</v>
      </c>
      <c r="CQ91" s="13"/>
      <c r="CR91" s="13"/>
      <c r="CS91" s="13">
        <f t="shared" si="13"/>
        <v>0.34000000000014552</v>
      </c>
      <c r="CT91" s="13">
        <v>0</v>
      </c>
    </row>
    <row r="92" spans="1:98" hidden="1" x14ac:dyDescent="0.2">
      <c r="A92" t="s">
        <v>93</v>
      </c>
      <c r="B92" t="s">
        <v>94</v>
      </c>
      <c r="C92" t="s">
        <v>95</v>
      </c>
      <c r="D92" t="s">
        <v>96</v>
      </c>
      <c r="E92" t="s">
        <v>97</v>
      </c>
      <c r="F92" t="s">
        <v>98</v>
      </c>
      <c r="G92" t="s">
        <v>170</v>
      </c>
      <c r="H92" t="s">
        <v>100</v>
      </c>
      <c r="I92" t="s">
        <v>101</v>
      </c>
      <c r="J92" t="s">
        <v>102</v>
      </c>
      <c r="K92" t="s">
        <v>183</v>
      </c>
      <c r="L92" t="s">
        <v>104</v>
      </c>
      <c r="M92" t="s">
        <v>132</v>
      </c>
      <c r="N92" t="s">
        <v>133</v>
      </c>
      <c r="O92" t="s">
        <v>107</v>
      </c>
      <c r="P92" t="s">
        <v>184</v>
      </c>
      <c r="Q92" t="s">
        <v>185</v>
      </c>
      <c r="R92">
        <v>3636</v>
      </c>
      <c r="S92">
        <v>1441</v>
      </c>
      <c r="T92">
        <v>1441</v>
      </c>
      <c r="U92">
        <v>1441</v>
      </c>
      <c r="V92" t="s">
        <v>186</v>
      </c>
      <c r="W92" t="s">
        <v>111</v>
      </c>
      <c r="X92" t="s">
        <v>112</v>
      </c>
      <c r="Y92" t="s">
        <v>112</v>
      </c>
      <c r="Z92" t="s">
        <v>113</v>
      </c>
      <c r="AA92" t="s">
        <v>114</v>
      </c>
      <c r="AB92" t="s">
        <v>115</v>
      </c>
      <c r="AC92" t="s">
        <v>116</v>
      </c>
      <c r="AD92" t="s">
        <v>117</v>
      </c>
      <c r="AE92" t="s">
        <v>118</v>
      </c>
      <c r="AF92" t="s">
        <v>205</v>
      </c>
      <c r="AG92" t="s">
        <v>206</v>
      </c>
      <c r="AH92" t="s">
        <v>208</v>
      </c>
      <c r="AI92" t="s">
        <v>121</v>
      </c>
      <c r="AJ92">
        <v>4400</v>
      </c>
      <c r="AK92">
        <v>0</v>
      </c>
      <c r="AL92">
        <v>4400</v>
      </c>
      <c r="AM92">
        <v>4400</v>
      </c>
      <c r="AN92">
        <v>4400</v>
      </c>
      <c r="AO92">
        <v>4400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4400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4400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4400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 s="13" t="str">
        <f t="shared" si="7"/>
        <v>1 - 00. RECURSOS ORDINARIOS</v>
      </c>
      <c r="CL92" s="13" t="str">
        <f t="shared" si="8"/>
        <v>2.1. PERSONAL Y OBLIGACIONES SOCIALES</v>
      </c>
      <c r="CM92" s="13" t="str">
        <f t="shared" si="9"/>
        <v>2.1. 1. RETRIBUCIONES Y COMPLEMENTOS EN EFECTIVO</v>
      </c>
      <c r="CN92" s="13" t="str">
        <f t="shared" si="10"/>
        <v>2.1. 1. 9. 1. 3. BONIFICACION POR ESCOLARIDAD</v>
      </c>
      <c r="CO92" s="13">
        <f t="shared" si="11"/>
        <v>4400</v>
      </c>
      <c r="CP92" s="13">
        <f t="shared" si="12"/>
        <v>0</v>
      </c>
      <c r="CQ92" s="13"/>
      <c r="CR92" s="13"/>
      <c r="CS92" s="13">
        <f t="shared" si="13"/>
        <v>0</v>
      </c>
      <c r="CT92" s="13">
        <v>0</v>
      </c>
    </row>
    <row r="93" spans="1:98" hidden="1" x14ac:dyDescent="0.2">
      <c r="A93" t="s">
        <v>93</v>
      </c>
      <c r="B93" t="s">
        <v>94</v>
      </c>
      <c r="C93" t="s">
        <v>95</v>
      </c>
      <c r="D93" t="s">
        <v>96</v>
      </c>
      <c r="E93" t="s">
        <v>97</v>
      </c>
      <c r="F93" t="s">
        <v>98</v>
      </c>
      <c r="G93" t="s">
        <v>170</v>
      </c>
      <c r="H93" t="s">
        <v>100</v>
      </c>
      <c r="I93" t="s">
        <v>101</v>
      </c>
      <c r="J93" t="s">
        <v>102</v>
      </c>
      <c r="K93" t="s">
        <v>187</v>
      </c>
      <c r="L93" t="s">
        <v>104</v>
      </c>
      <c r="M93" t="s">
        <v>132</v>
      </c>
      <c r="N93" t="s">
        <v>176</v>
      </c>
      <c r="O93" t="s">
        <v>107</v>
      </c>
      <c r="P93" t="s">
        <v>188</v>
      </c>
      <c r="Q93" t="s">
        <v>189</v>
      </c>
      <c r="R93">
        <v>105000</v>
      </c>
      <c r="S93">
        <v>29200</v>
      </c>
      <c r="T93">
        <v>29143</v>
      </c>
      <c r="U93">
        <v>29143</v>
      </c>
      <c r="V93" t="s">
        <v>190</v>
      </c>
      <c r="W93" t="s">
        <v>111</v>
      </c>
      <c r="X93" t="s">
        <v>112</v>
      </c>
      <c r="Y93" t="s">
        <v>112</v>
      </c>
      <c r="Z93" t="s">
        <v>113</v>
      </c>
      <c r="AA93" t="s">
        <v>114</v>
      </c>
      <c r="AB93" t="s">
        <v>115</v>
      </c>
      <c r="AC93" t="s">
        <v>116</v>
      </c>
      <c r="AD93" t="s">
        <v>117</v>
      </c>
      <c r="AE93" t="s">
        <v>118</v>
      </c>
      <c r="AF93" t="s">
        <v>205</v>
      </c>
      <c r="AG93" t="s">
        <v>206</v>
      </c>
      <c r="AH93" t="s">
        <v>208</v>
      </c>
      <c r="AI93" t="s">
        <v>121</v>
      </c>
      <c r="AJ93">
        <v>1200</v>
      </c>
      <c r="AK93">
        <v>0</v>
      </c>
      <c r="AL93">
        <v>1200</v>
      </c>
      <c r="AM93">
        <v>1200</v>
      </c>
      <c r="AN93">
        <v>1200</v>
      </c>
      <c r="AO93">
        <v>1200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1200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1200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1200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 s="13" t="str">
        <f t="shared" si="7"/>
        <v>1 - 00. RECURSOS ORDINARIOS</v>
      </c>
      <c r="CL93" s="13" t="str">
        <f t="shared" si="8"/>
        <v>2.1. PERSONAL Y OBLIGACIONES SOCIALES</v>
      </c>
      <c r="CM93" s="13" t="str">
        <f t="shared" si="9"/>
        <v>2.1. 1. RETRIBUCIONES Y COMPLEMENTOS EN EFECTIVO</v>
      </c>
      <c r="CN93" s="13" t="str">
        <f t="shared" si="10"/>
        <v>2.1. 1. 9. 1. 3. BONIFICACION POR ESCOLARIDAD</v>
      </c>
      <c r="CO93" s="13">
        <f t="shared" si="11"/>
        <v>1200</v>
      </c>
      <c r="CP93" s="13">
        <f t="shared" si="12"/>
        <v>0</v>
      </c>
      <c r="CQ93" s="13"/>
      <c r="CR93" s="13"/>
      <c r="CS93" s="13">
        <f t="shared" si="13"/>
        <v>0</v>
      </c>
      <c r="CT93" s="13">
        <v>0</v>
      </c>
    </row>
    <row r="94" spans="1:98" hidden="1" x14ac:dyDescent="0.2">
      <c r="A94" t="s">
        <v>93</v>
      </c>
      <c r="B94" t="s">
        <v>94</v>
      </c>
      <c r="C94" t="s">
        <v>95</v>
      </c>
      <c r="D94" t="s">
        <v>96</v>
      </c>
      <c r="E94" t="s">
        <v>97</v>
      </c>
      <c r="F94" t="s">
        <v>98</v>
      </c>
      <c r="G94" t="s">
        <v>99</v>
      </c>
      <c r="H94" t="s">
        <v>100</v>
      </c>
      <c r="I94" t="s">
        <v>101</v>
      </c>
      <c r="J94" t="s">
        <v>102</v>
      </c>
      <c r="K94" t="s">
        <v>198</v>
      </c>
      <c r="L94" t="s">
        <v>104</v>
      </c>
      <c r="M94" t="s">
        <v>105</v>
      </c>
      <c r="N94" t="s">
        <v>199</v>
      </c>
      <c r="O94" t="s">
        <v>107</v>
      </c>
      <c r="P94" t="s">
        <v>200</v>
      </c>
      <c r="Q94" t="s">
        <v>201</v>
      </c>
      <c r="R94">
        <v>25</v>
      </c>
      <c r="S94">
        <v>10</v>
      </c>
      <c r="T94">
        <v>0</v>
      </c>
      <c r="U94">
        <v>0</v>
      </c>
      <c r="V94" t="s">
        <v>202</v>
      </c>
      <c r="W94" t="s">
        <v>111</v>
      </c>
      <c r="X94" t="s">
        <v>112</v>
      </c>
      <c r="Y94" t="s">
        <v>112</v>
      </c>
      <c r="Z94" t="s">
        <v>113</v>
      </c>
      <c r="AA94" t="s">
        <v>114</v>
      </c>
      <c r="AB94" t="s">
        <v>115</v>
      </c>
      <c r="AC94" t="s">
        <v>116</v>
      </c>
      <c r="AD94" t="s">
        <v>117</v>
      </c>
      <c r="AE94" t="s">
        <v>118</v>
      </c>
      <c r="AF94" t="s">
        <v>205</v>
      </c>
      <c r="AG94" t="s">
        <v>472</v>
      </c>
      <c r="AH94" t="s">
        <v>473</v>
      </c>
      <c r="AI94" t="s">
        <v>121</v>
      </c>
      <c r="AJ94">
        <v>0</v>
      </c>
      <c r="AK94">
        <v>200867</v>
      </c>
      <c r="AL94">
        <v>200867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200867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 s="13" t="str">
        <f t="shared" si="7"/>
        <v>1 - 00. RECURSOS ORDINARIOS</v>
      </c>
      <c r="CL94" s="13" t="str">
        <f t="shared" si="8"/>
        <v>2.1. PERSONAL Y OBLIGACIONES SOCIALES</v>
      </c>
      <c r="CM94" s="13" t="str">
        <f t="shared" si="9"/>
        <v>2.1. 1. RETRIBUCIONES Y COMPLEMENTOS EN EFECTIVO</v>
      </c>
      <c r="CN94" s="13" t="str">
        <f t="shared" si="10"/>
        <v>2.1. 1. 9. 3. 7. BONO POR DESEMPEÑO</v>
      </c>
      <c r="CO94" s="13">
        <f t="shared" si="11"/>
        <v>200867</v>
      </c>
      <c r="CP94" s="13">
        <f t="shared" si="12"/>
        <v>0</v>
      </c>
      <c r="CQ94" s="13"/>
      <c r="CR94" s="13"/>
      <c r="CS94" s="13">
        <f t="shared" si="13"/>
        <v>0</v>
      </c>
      <c r="CT94" s="13">
        <v>0</v>
      </c>
    </row>
    <row r="95" spans="1:98" hidden="1" x14ac:dyDescent="0.2">
      <c r="A95" t="s">
        <v>93</v>
      </c>
      <c r="B95" t="s">
        <v>94</v>
      </c>
      <c r="C95" t="s">
        <v>95</v>
      </c>
      <c r="D95" t="s">
        <v>96</v>
      </c>
      <c r="E95" t="s">
        <v>97</v>
      </c>
      <c r="F95" t="s">
        <v>98</v>
      </c>
      <c r="G95" t="s">
        <v>99</v>
      </c>
      <c r="H95" t="s">
        <v>100</v>
      </c>
      <c r="I95" t="s">
        <v>101</v>
      </c>
      <c r="J95" t="s">
        <v>102</v>
      </c>
      <c r="K95" t="s">
        <v>198</v>
      </c>
      <c r="L95" t="s">
        <v>104</v>
      </c>
      <c r="M95" t="s">
        <v>105</v>
      </c>
      <c r="N95" t="s">
        <v>199</v>
      </c>
      <c r="O95" t="s">
        <v>107</v>
      </c>
      <c r="P95" t="s">
        <v>200</v>
      </c>
      <c r="Q95" t="s">
        <v>201</v>
      </c>
      <c r="R95">
        <v>25</v>
      </c>
      <c r="S95">
        <v>10</v>
      </c>
      <c r="T95">
        <v>0</v>
      </c>
      <c r="U95">
        <v>0</v>
      </c>
      <c r="V95" t="s">
        <v>202</v>
      </c>
      <c r="W95" t="s">
        <v>111</v>
      </c>
      <c r="X95" t="s">
        <v>112</v>
      </c>
      <c r="Y95" t="s">
        <v>112</v>
      </c>
      <c r="Z95" t="s">
        <v>113</v>
      </c>
      <c r="AA95" t="s">
        <v>114</v>
      </c>
      <c r="AB95" t="s">
        <v>115</v>
      </c>
      <c r="AC95" t="s">
        <v>116</v>
      </c>
      <c r="AD95" t="s">
        <v>117</v>
      </c>
      <c r="AE95" t="s">
        <v>209</v>
      </c>
      <c r="AF95" t="s">
        <v>210</v>
      </c>
      <c r="AG95" t="s">
        <v>211</v>
      </c>
      <c r="AH95" t="s">
        <v>212</v>
      </c>
      <c r="AI95" t="s">
        <v>121</v>
      </c>
      <c r="AJ95">
        <v>16205</v>
      </c>
      <c r="AK95">
        <v>0</v>
      </c>
      <c r="AL95">
        <v>16205</v>
      </c>
      <c r="AM95">
        <v>16200</v>
      </c>
      <c r="AN95">
        <v>16200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16200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 s="13" t="str">
        <f t="shared" si="7"/>
        <v>1 - 00. RECURSOS ORDINARIOS</v>
      </c>
      <c r="CL95" s="13" t="str">
        <f t="shared" si="8"/>
        <v>2.1. PERSONAL Y OBLIGACIONES SOCIALES</v>
      </c>
      <c r="CM95" s="13" t="str">
        <f t="shared" si="9"/>
        <v>2.1. 2. OTRAS RETRIBUCIONES</v>
      </c>
      <c r="CN95" s="13" t="str">
        <f t="shared" si="10"/>
        <v>2.1. 2. 1. 1. 1. UNIFORME PERSONAL ADMINISTRATIVO</v>
      </c>
      <c r="CO95" s="13">
        <f t="shared" si="11"/>
        <v>0</v>
      </c>
      <c r="CP95" s="13">
        <f t="shared" si="12"/>
        <v>16205</v>
      </c>
      <c r="CQ95" s="13"/>
      <c r="CR95" s="13"/>
      <c r="CS95" s="13">
        <f t="shared" si="13"/>
        <v>16205</v>
      </c>
      <c r="CT95" s="13">
        <v>0</v>
      </c>
    </row>
    <row r="96" spans="1:98" hidden="1" x14ac:dyDescent="0.2">
      <c r="A96" t="s">
        <v>93</v>
      </c>
      <c r="B96" t="s">
        <v>94</v>
      </c>
      <c r="C96" t="s">
        <v>95</v>
      </c>
      <c r="D96" t="s">
        <v>96</v>
      </c>
      <c r="E96" t="s">
        <v>97</v>
      </c>
      <c r="F96" t="s">
        <v>98</v>
      </c>
      <c r="G96" t="s">
        <v>129</v>
      </c>
      <c r="H96" t="s">
        <v>100</v>
      </c>
      <c r="I96" t="s">
        <v>130</v>
      </c>
      <c r="J96" t="s">
        <v>102</v>
      </c>
      <c r="K96" t="s">
        <v>131</v>
      </c>
      <c r="L96" t="s">
        <v>104</v>
      </c>
      <c r="M96" t="s">
        <v>132</v>
      </c>
      <c r="N96" t="s">
        <v>133</v>
      </c>
      <c r="O96" t="s">
        <v>107</v>
      </c>
      <c r="P96" t="s">
        <v>134</v>
      </c>
      <c r="Q96" t="s">
        <v>135</v>
      </c>
      <c r="R96">
        <v>3000</v>
      </c>
      <c r="S96">
        <v>1100</v>
      </c>
      <c r="T96">
        <v>1072</v>
      </c>
      <c r="U96">
        <v>1072</v>
      </c>
      <c r="V96" t="s">
        <v>136</v>
      </c>
      <c r="W96" t="s">
        <v>111</v>
      </c>
      <c r="X96" t="s">
        <v>112</v>
      </c>
      <c r="Y96" t="s">
        <v>112</v>
      </c>
      <c r="Z96" t="s">
        <v>113</v>
      </c>
      <c r="AA96" t="s">
        <v>114</v>
      </c>
      <c r="AB96" t="s">
        <v>115</v>
      </c>
      <c r="AC96" t="s">
        <v>116</v>
      </c>
      <c r="AD96" t="s">
        <v>117</v>
      </c>
      <c r="AE96" t="s">
        <v>213</v>
      </c>
      <c r="AF96" t="s">
        <v>214</v>
      </c>
      <c r="AG96" t="s">
        <v>214</v>
      </c>
      <c r="AH96" t="s">
        <v>215</v>
      </c>
      <c r="AI96" t="s">
        <v>121</v>
      </c>
      <c r="AJ96">
        <v>7448</v>
      </c>
      <c r="AK96">
        <v>0</v>
      </c>
      <c r="AL96">
        <v>7448</v>
      </c>
      <c r="AM96">
        <v>7448</v>
      </c>
      <c r="AN96">
        <v>7448</v>
      </c>
      <c r="AO96">
        <v>195.62</v>
      </c>
      <c r="AP96">
        <v>195.62</v>
      </c>
      <c r="AQ96">
        <v>195.62</v>
      </c>
      <c r="AR96">
        <v>195.62</v>
      </c>
      <c r="AS96">
        <v>195.62</v>
      </c>
      <c r="AT96">
        <v>195.62</v>
      </c>
      <c r="AU96">
        <v>195.62</v>
      </c>
      <c r="AV96">
        <v>195.62</v>
      </c>
      <c r="AW96">
        <v>195.62</v>
      </c>
      <c r="AX96">
        <v>0</v>
      </c>
      <c r="AY96">
        <v>0</v>
      </c>
      <c r="AZ96">
        <v>0</v>
      </c>
      <c r="BA96">
        <v>195.62</v>
      </c>
      <c r="BB96">
        <v>195.62</v>
      </c>
      <c r="BC96">
        <v>195.62</v>
      </c>
      <c r="BD96">
        <v>195.62</v>
      </c>
      <c r="BE96">
        <v>195.62</v>
      </c>
      <c r="BF96">
        <v>195.62</v>
      </c>
      <c r="BG96">
        <v>195.62</v>
      </c>
      <c r="BH96">
        <v>195.62</v>
      </c>
      <c r="BI96">
        <v>195.62</v>
      </c>
      <c r="BJ96">
        <v>195.62</v>
      </c>
      <c r="BK96">
        <v>519.25</v>
      </c>
      <c r="BL96">
        <v>519.25</v>
      </c>
      <c r="BM96">
        <v>195.62</v>
      </c>
      <c r="BN96">
        <v>195.62</v>
      </c>
      <c r="BO96">
        <v>195.62</v>
      </c>
      <c r="BP96">
        <v>195.62</v>
      </c>
      <c r="BQ96">
        <v>195.62</v>
      </c>
      <c r="BR96">
        <v>195.62</v>
      </c>
      <c r="BS96">
        <v>195.62</v>
      </c>
      <c r="BT96">
        <v>195.62</v>
      </c>
      <c r="BU96">
        <v>195.62</v>
      </c>
      <c r="BV96">
        <v>0</v>
      </c>
      <c r="BW96">
        <v>0</v>
      </c>
      <c r="BX96">
        <v>0</v>
      </c>
      <c r="BY96">
        <v>195.62</v>
      </c>
      <c r="BZ96">
        <v>195.62</v>
      </c>
      <c r="CA96">
        <v>195.62</v>
      </c>
      <c r="CB96">
        <v>195.62</v>
      </c>
      <c r="CC96">
        <v>195.62</v>
      </c>
      <c r="CD96">
        <v>195.62</v>
      </c>
      <c r="CE96">
        <v>195.62</v>
      </c>
      <c r="CF96">
        <v>195.62</v>
      </c>
      <c r="CG96">
        <v>195.62</v>
      </c>
      <c r="CH96">
        <v>0</v>
      </c>
      <c r="CI96">
        <v>0</v>
      </c>
      <c r="CJ96">
        <v>0</v>
      </c>
      <c r="CK96" s="13" t="str">
        <f t="shared" si="7"/>
        <v>1 - 00. RECURSOS ORDINARIOS</v>
      </c>
      <c r="CL96" s="13" t="str">
        <f t="shared" si="8"/>
        <v>2.1. PERSONAL Y OBLIGACIONES SOCIALES</v>
      </c>
      <c r="CM96" s="13" t="str">
        <f t="shared" si="9"/>
        <v>2.1. 3. CONTRIBUCIONES A LA SEGURIDAD SOCIAL</v>
      </c>
      <c r="CN96" s="13" t="str">
        <f t="shared" si="10"/>
        <v>2.1. 3. 1. 1. 5. CONTRIBUCIONES A ESSALUD</v>
      </c>
      <c r="CO96" s="13">
        <f t="shared" si="11"/>
        <v>2994.7</v>
      </c>
      <c r="CP96" s="13">
        <f t="shared" si="12"/>
        <v>4453.3</v>
      </c>
      <c r="CQ96" s="13"/>
      <c r="CR96" s="13"/>
      <c r="CS96" s="13">
        <f t="shared" si="13"/>
        <v>4453.3</v>
      </c>
      <c r="CT96" s="13">
        <v>0</v>
      </c>
    </row>
    <row r="97" spans="1:98" hidden="1" x14ac:dyDescent="0.2">
      <c r="A97" t="s">
        <v>93</v>
      </c>
      <c r="B97" t="s">
        <v>94</v>
      </c>
      <c r="C97" t="s">
        <v>95</v>
      </c>
      <c r="D97" t="s">
        <v>96</v>
      </c>
      <c r="E97" t="s">
        <v>97</v>
      </c>
      <c r="F97" t="s">
        <v>98</v>
      </c>
      <c r="G97" t="s">
        <v>129</v>
      </c>
      <c r="H97" t="s">
        <v>100</v>
      </c>
      <c r="I97" t="s">
        <v>140</v>
      </c>
      <c r="J97" t="s">
        <v>102</v>
      </c>
      <c r="K97" t="s">
        <v>141</v>
      </c>
      <c r="L97" t="s">
        <v>104</v>
      </c>
      <c r="M97" t="s">
        <v>132</v>
      </c>
      <c r="N97" t="s">
        <v>133</v>
      </c>
      <c r="O97" t="s">
        <v>107</v>
      </c>
      <c r="P97" t="s">
        <v>142</v>
      </c>
      <c r="Q97" t="s">
        <v>143</v>
      </c>
      <c r="R97">
        <v>1000</v>
      </c>
      <c r="S97">
        <v>560</v>
      </c>
      <c r="T97">
        <v>566</v>
      </c>
      <c r="U97">
        <v>566</v>
      </c>
      <c r="V97" t="s">
        <v>144</v>
      </c>
      <c r="W97" t="s">
        <v>111</v>
      </c>
      <c r="X97" t="s">
        <v>112</v>
      </c>
      <c r="Y97" t="s">
        <v>112</v>
      </c>
      <c r="Z97" t="s">
        <v>113</v>
      </c>
      <c r="AA97" t="s">
        <v>114</v>
      </c>
      <c r="AB97" t="s">
        <v>115</v>
      </c>
      <c r="AC97" t="s">
        <v>116</v>
      </c>
      <c r="AD97" t="s">
        <v>117</v>
      </c>
      <c r="AE97" t="s">
        <v>213</v>
      </c>
      <c r="AF97" t="s">
        <v>214</v>
      </c>
      <c r="AG97" t="s">
        <v>214</v>
      </c>
      <c r="AH97" t="s">
        <v>215</v>
      </c>
      <c r="AI97" t="s">
        <v>121</v>
      </c>
      <c r="AJ97">
        <v>7598</v>
      </c>
      <c r="AK97">
        <v>3</v>
      </c>
      <c r="AL97">
        <v>7601</v>
      </c>
      <c r="AM97">
        <v>7601</v>
      </c>
      <c r="AN97">
        <v>7601</v>
      </c>
      <c r="AO97">
        <v>633.20000000000005</v>
      </c>
      <c r="AP97">
        <v>633.20000000000005</v>
      </c>
      <c r="AQ97">
        <v>633.20000000000005</v>
      </c>
      <c r="AR97">
        <v>633.29999999999995</v>
      </c>
      <c r="AS97">
        <v>634</v>
      </c>
      <c r="AT97">
        <v>633.20000000000005</v>
      </c>
      <c r="AU97">
        <v>634.02</v>
      </c>
      <c r="AV97">
        <v>633.20000000000005</v>
      </c>
      <c r="AW97">
        <v>634</v>
      </c>
      <c r="AX97">
        <v>0</v>
      </c>
      <c r="AY97">
        <v>0</v>
      </c>
      <c r="AZ97">
        <v>0</v>
      </c>
      <c r="BA97">
        <v>633.20000000000005</v>
      </c>
      <c r="BB97">
        <v>633.20000000000005</v>
      </c>
      <c r="BC97">
        <v>633.20000000000005</v>
      </c>
      <c r="BD97">
        <v>633.29999999999995</v>
      </c>
      <c r="BE97">
        <v>634</v>
      </c>
      <c r="BF97">
        <v>633.20000000000005</v>
      </c>
      <c r="BG97">
        <v>634.02</v>
      </c>
      <c r="BH97">
        <v>633.20000000000005</v>
      </c>
      <c r="BI97">
        <v>634</v>
      </c>
      <c r="BJ97">
        <v>634</v>
      </c>
      <c r="BK97">
        <v>634</v>
      </c>
      <c r="BL97">
        <v>634</v>
      </c>
      <c r="BM97">
        <v>633.20000000000005</v>
      </c>
      <c r="BN97">
        <v>633.20000000000005</v>
      </c>
      <c r="BO97">
        <v>633.20000000000005</v>
      </c>
      <c r="BP97">
        <v>633.29999999999995</v>
      </c>
      <c r="BQ97">
        <v>634</v>
      </c>
      <c r="BR97">
        <v>633.20000000000005</v>
      </c>
      <c r="BS97">
        <v>634.02</v>
      </c>
      <c r="BT97">
        <v>633.20000000000005</v>
      </c>
      <c r="BU97">
        <v>634</v>
      </c>
      <c r="BV97">
        <v>0</v>
      </c>
      <c r="BW97">
        <v>0</v>
      </c>
      <c r="BX97">
        <v>0</v>
      </c>
      <c r="BY97">
        <v>633.20000000000005</v>
      </c>
      <c r="BZ97">
        <v>633.20000000000005</v>
      </c>
      <c r="CA97">
        <v>633.20000000000005</v>
      </c>
      <c r="CB97">
        <v>633.29999999999995</v>
      </c>
      <c r="CC97">
        <v>634</v>
      </c>
      <c r="CD97">
        <v>633.20000000000005</v>
      </c>
      <c r="CE97">
        <v>634.02</v>
      </c>
      <c r="CF97">
        <v>633.20000000000005</v>
      </c>
      <c r="CG97">
        <v>634</v>
      </c>
      <c r="CH97">
        <v>0</v>
      </c>
      <c r="CI97">
        <v>0</v>
      </c>
      <c r="CJ97">
        <v>0</v>
      </c>
      <c r="CK97" s="13" t="str">
        <f t="shared" si="7"/>
        <v>1 - 00. RECURSOS ORDINARIOS</v>
      </c>
      <c r="CL97" s="13" t="str">
        <f t="shared" si="8"/>
        <v>2.1. PERSONAL Y OBLIGACIONES SOCIALES</v>
      </c>
      <c r="CM97" s="13" t="str">
        <f t="shared" si="9"/>
        <v>2.1. 3. CONTRIBUCIONES A LA SEGURIDAD SOCIAL</v>
      </c>
      <c r="CN97" s="13" t="str">
        <f t="shared" si="10"/>
        <v>2.1. 3. 1. 1. 5. CONTRIBUCIONES A ESSALUD</v>
      </c>
      <c r="CO97" s="13">
        <f t="shared" si="11"/>
        <v>7603.3200000000006</v>
      </c>
      <c r="CP97" s="13">
        <f t="shared" si="12"/>
        <v>-2.3200000000006185</v>
      </c>
      <c r="CQ97" s="13"/>
      <c r="CR97" s="13"/>
      <c r="CS97" s="13">
        <f t="shared" si="13"/>
        <v>-2.3200000000006185</v>
      </c>
      <c r="CT97" s="13">
        <v>0</v>
      </c>
    </row>
    <row r="98" spans="1:98" hidden="1" x14ac:dyDescent="0.2">
      <c r="A98" t="s">
        <v>93</v>
      </c>
      <c r="B98" t="s">
        <v>94</v>
      </c>
      <c r="C98" t="s">
        <v>95</v>
      </c>
      <c r="D98" t="s">
        <v>96</v>
      </c>
      <c r="E98" t="s">
        <v>97</v>
      </c>
      <c r="F98" t="s">
        <v>98</v>
      </c>
      <c r="G98" t="s">
        <v>129</v>
      </c>
      <c r="H98" t="s">
        <v>100</v>
      </c>
      <c r="I98" t="s">
        <v>145</v>
      </c>
      <c r="J98" t="s">
        <v>102</v>
      </c>
      <c r="K98" t="s">
        <v>146</v>
      </c>
      <c r="L98" t="s">
        <v>104</v>
      </c>
      <c r="M98" t="s">
        <v>132</v>
      </c>
      <c r="N98" t="s">
        <v>133</v>
      </c>
      <c r="O98" t="s">
        <v>107</v>
      </c>
      <c r="P98" t="s">
        <v>147</v>
      </c>
      <c r="Q98" t="s">
        <v>135</v>
      </c>
      <c r="R98">
        <v>600</v>
      </c>
      <c r="S98">
        <v>360</v>
      </c>
      <c r="T98">
        <v>357</v>
      </c>
      <c r="U98">
        <v>357</v>
      </c>
      <c r="V98" t="s">
        <v>148</v>
      </c>
      <c r="W98" t="s">
        <v>111</v>
      </c>
      <c r="X98" t="s">
        <v>112</v>
      </c>
      <c r="Y98" t="s">
        <v>112</v>
      </c>
      <c r="Z98" t="s">
        <v>113</v>
      </c>
      <c r="AA98" t="s">
        <v>114</v>
      </c>
      <c r="AB98" t="s">
        <v>115</v>
      </c>
      <c r="AC98" t="s">
        <v>116</v>
      </c>
      <c r="AD98" t="s">
        <v>117</v>
      </c>
      <c r="AE98" t="s">
        <v>213</v>
      </c>
      <c r="AF98" t="s">
        <v>214</v>
      </c>
      <c r="AG98" t="s">
        <v>214</v>
      </c>
      <c r="AH98" t="s">
        <v>215</v>
      </c>
      <c r="AI98" t="s">
        <v>121</v>
      </c>
      <c r="AJ98">
        <v>8800</v>
      </c>
      <c r="AK98">
        <v>188</v>
      </c>
      <c r="AL98">
        <v>8988</v>
      </c>
      <c r="AM98">
        <v>8988</v>
      </c>
      <c r="AN98">
        <v>8988</v>
      </c>
      <c r="AO98">
        <v>733.35</v>
      </c>
      <c r="AP98">
        <v>733.35</v>
      </c>
      <c r="AQ98">
        <v>733.35</v>
      </c>
      <c r="AR98">
        <v>733.35</v>
      </c>
      <c r="AS98">
        <v>733.39</v>
      </c>
      <c r="AT98">
        <v>733.35</v>
      </c>
      <c r="AU98">
        <v>733.35</v>
      </c>
      <c r="AV98">
        <v>733.35</v>
      </c>
      <c r="AW98">
        <v>733.35</v>
      </c>
      <c r="AX98">
        <v>0</v>
      </c>
      <c r="AY98">
        <v>0</v>
      </c>
      <c r="AZ98">
        <v>0</v>
      </c>
      <c r="BA98">
        <v>733.35</v>
      </c>
      <c r="BB98">
        <v>733.35</v>
      </c>
      <c r="BC98">
        <v>733.35</v>
      </c>
      <c r="BD98">
        <v>733.35</v>
      </c>
      <c r="BE98">
        <v>733.39</v>
      </c>
      <c r="BF98">
        <v>733.35</v>
      </c>
      <c r="BG98">
        <v>733.35</v>
      </c>
      <c r="BH98">
        <v>733.35</v>
      </c>
      <c r="BI98">
        <v>733.35</v>
      </c>
      <c r="BJ98">
        <v>733.36</v>
      </c>
      <c r="BK98">
        <v>733.36</v>
      </c>
      <c r="BL98">
        <f>561.6+733.36</f>
        <v>1294.96</v>
      </c>
      <c r="BM98">
        <v>733.35</v>
      </c>
      <c r="BN98">
        <v>733.35</v>
      </c>
      <c r="BO98">
        <v>733.35</v>
      </c>
      <c r="BP98">
        <v>733.35</v>
      </c>
      <c r="BQ98">
        <v>733.39</v>
      </c>
      <c r="BR98">
        <v>733.35</v>
      </c>
      <c r="BS98">
        <v>733.35</v>
      </c>
      <c r="BT98">
        <v>733.35</v>
      </c>
      <c r="BU98">
        <v>733.35</v>
      </c>
      <c r="BV98">
        <v>0</v>
      </c>
      <c r="BW98">
        <v>0</v>
      </c>
      <c r="BX98">
        <v>0</v>
      </c>
      <c r="BY98">
        <v>733.35</v>
      </c>
      <c r="BZ98">
        <v>733.35</v>
      </c>
      <c r="CA98">
        <v>733.35</v>
      </c>
      <c r="CB98">
        <v>733.35</v>
      </c>
      <c r="CC98">
        <v>733.39</v>
      </c>
      <c r="CD98">
        <v>733.35</v>
      </c>
      <c r="CE98">
        <v>733.35</v>
      </c>
      <c r="CF98">
        <v>733.35</v>
      </c>
      <c r="CG98">
        <v>733.35</v>
      </c>
      <c r="CH98">
        <v>0</v>
      </c>
      <c r="CI98">
        <v>0</v>
      </c>
      <c r="CJ98">
        <v>0</v>
      </c>
      <c r="CK98" s="13" t="str">
        <f t="shared" si="7"/>
        <v>1 - 00. RECURSOS ORDINARIOS</v>
      </c>
      <c r="CL98" s="13" t="str">
        <f t="shared" si="8"/>
        <v>2.1. PERSONAL Y OBLIGACIONES SOCIALES</v>
      </c>
      <c r="CM98" s="13" t="str">
        <f t="shared" si="9"/>
        <v>2.1. 3. CONTRIBUCIONES A LA SEGURIDAD SOCIAL</v>
      </c>
      <c r="CN98" s="13" t="str">
        <f t="shared" si="10"/>
        <v>2.1. 3. 1. 1. 5. CONTRIBUCIONES A ESSALUD</v>
      </c>
      <c r="CO98" s="13">
        <f t="shared" si="11"/>
        <v>9361.8700000000008</v>
      </c>
      <c r="CP98" s="13">
        <f t="shared" si="12"/>
        <v>-373.8700000000008</v>
      </c>
      <c r="CQ98" s="13"/>
      <c r="CR98" s="13"/>
      <c r="CS98" s="13">
        <f t="shared" si="13"/>
        <v>-373.8700000000008</v>
      </c>
      <c r="CT98" s="13">
        <v>0</v>
      </c>
    </row>
    <row r="99" spans="1:98" hidden="1" x14ac:dyDescent="0.2">
      <c r="A99" t="s">
        <v>93</v>
      </c>
      <c r="B99" t="s">
        <v>94</v>
      </c>
      <c r="C99" t="s">
        <v>95</v>
      </c>
      <c r="D99" t="s">
        <v>96</v>
      </c>
      <c r="E99" t="s">
        <v>97</v>
      </c>
      <c r="F99" t="s">
        <v>98</v>
      </c>
      <c r="G99" t="s">
        <v>129</v>
      </c>
      <c r="H99" t="s">
        <v>100</v>
      </c>
      <c r="I99" t="s">
        <v>149</v>
      </c>
      <c r="J99" t="s">
        <v>102</v>
      </c>
      <c r="K99" t="s">
        <v>150</v>
      </c>
      <c r="L99" t="s">
        <v>104</v>
      </c>
      <c r="M99" t="s">
        <v>132</v>
      </c>
      <c r="N99" t="s">
        <v>133</v>
      </c>
      <c r="O99" t="s">
        <v>107</v>
      </c>
      <c r="P99" t="s">
        <v>151</v>
      </c>
      <c r="Q99" t="s">
        <v>143</v>
      </c>
      <c r="R99">
        <v>600</v>
      </c>
      <c r="S99">
        <v>100</v>
      </c>
      <c r="T99">
        <v>71</v>
      </c>
      <c r="U99">
        <v>71</v>
      </c>
      <c r="V99" t="s">
        <v>152</v>
      </c>
      <c r="W99" t="s">
        <v>111</v>
      </c>
      <c r="X99" t="s">
        <v>112</v>
      </c>
      <c r="Y99" t="s">
        <v>112</v>
      </c>
      <c r="Z99" t="s">
        <v>113</v>
      </c>
      <c r="AA99" t="s">
        <v>114</v>
      </c>
      <c r="AB99" t="s">
        <v>115</v>
      </c>
      <c r="AC99" t="s">
        <v>116</v>
      </c>
      <c r="AD99" t="s">
        <v>117</v>
      </c>
      <c r="AE99" t="s">
        <v>213</v>
      </c>
      <c r="AF99" t="s">
        <v>214</v>
      </c>
      <c r="AG99" t="s">
        <v>214</v>
      </c>
      <c r="AH99" t="s">
        <v>215</v>
      </c>
      <c r="AI99" t="s">
        <v>121</v>
      </c>
      <c r="AJ99">
        <v>7449</v>
      </c>
      <c r="AK99">
        <v>187</v>
      </c>
      <c r="AL99">
        <v>7636</v>
      </c>
      <c r="AM99">
        <v>7636</v>
      </c>
      <c r="AN99">
        <v>7636</v>
      </c>
      <c r="AO99">
        <v>620.67999999999995</v>
      </c>
      <c r="AP99">
        <v>620.67999999999995</v>
      </c>
      <c r="AQ99">
        <v>620.67999999999995</v>
      </c>
      <c r="AR99">
        <v>620.67999999999995</v>
      </c>
      <c r="AS99">
        <v>620.67999999999995</v>
      </c>
      <c r="AT99">
        <v>620.67999999999995</v>
      </c>
      <c r="AU99">
        <v>620.67999999999995</v>
      </c>
      <c r="AV99">
        <v>620.67999999999995</v>
      </c>
      <c r="AW99">
        <v>620.67999999999995</v>
      </c>
      <c r="AX99">
        <v>0</v>
      </c>
      <c r="AY99">
        <v>0</v>
      </c>
      <c r="AZ99">
        <v>0</v>
      </c>
      <c r="BA99">
        <v>620.67999999999995</v>
      </c>
      <c r="BB99">
        <v>620.67999999999995</v>
      </c>
      <c r="BC99">
        <v>620.67999999999995</v>
      </c>
      <c r="BD99">
        <v>620.67999999999995</v>
      </c>
      <c r="BE99">
        <v>620.67999999999995</v>
      </c>
      <c r="BF99">
        <v>620.67999999999995</v>
      </c>
      <c r="BG99">
        <v>620.67999999999995</v>
      </c>
      <c r="BH99">
        <v>620.67999999999995</v>
      </c>
      <c r="BI99">
        <v>620.67999999999995</v>
      </c>
      <c r="BJ99">
        <v>620.69000000000005</v>
      </c>
      <c r="BK99">
        <v>620.69000000000005</v>
      </c>
      <c r="BL99">
        <f>561.6+620.69</f>
        <v>1182.29</v>
      </c>
      <c r="BM99">
        <v>620.67999999999995</v>
      </c>
      <c r="BN99">
        <v>620.67999999999995</v>
      </c>
      <c r="BO99">
        <v>620.67999999999995</v>
      </c>
      <c r="BP99">
        <v>620.67999999999995</v>
      </c>
      <c r="BQ99">
        <v>620.67999999999995</v>
      </c>
      <c r="BR99">
        <v>620.67999999999995</v>
      </c>
      <c r="BS99">
        <v>620.67999999999995</v>
      </c>
      <c r="BT99">
        <v>620.67999999999995</v>
      </c>
      <c r="BU99">
        <v>620.67999999999995</v>
      </c>
      <c r="BV99">
        <v>0</v>
      </c>
      <c r="BW99">
        <v>0</v>
      </c>
      <c r="BX99">
        <v>0</v>
      </c>
      <c r="BY99">
        <v>620.67999999999995</v>
      </c>
      <c r="BZ99">
        <v>620.67999999999995</v>
      </c>
      <c r="CA99">
        <v>620.67999999999995</v>
      </c>
      <c r="CB99">
        <v>620.67999999999995</v>
      </c>
      <c r="CC99">
        <v>620.67999999999995</v>
      </c>
      <c r="CD99">
        <v>620.67999999999995</v>
      </c>
      <c r="CE99">
        <v>620.67999999999995</v>
      </c>
      <c r="CF99">
        <v>620.67999999999995</v>
      </c>
      <c r="CG99">
        <v>620.67999999999995</v>
      </c>
      <c r="CH99">
        <v>0</v>
      </c>
      <c r="CI99">
        <v>0</v>
      </c>
      <c r="CJ99">
        <v>0</v>
      </c>
      <c r="CK99" s="13" t="str">
        <f t="shared" si="7"/>
        <v>1 - 00. RECURSOS ORDINARIOS</v>
      </c>
      <c r="CL99" s="13" t="str">
        <f t="shared" si="8"/>
        <v>2.1. PERSONAL Y OBLIGACIONES SOCIALES</v>
      </c>
      <c r="CM99" s="13" t="str">
        <f t="shared" si="9"/>
        <v>2.1. 3. CONTRIBUCIONES A LA SEGURIDAD SOCIAL</v>
      </c>
      <c r="CN99" s="13" t="str">
        <f t="shared" si="10"/>
        <v>2.1. 3. 1. 1. 5. CONTRIBUCIONES A ESSALUD</v>
      </c>
      <c r="CO99" s="13">
        <f t="shared" si="11"/>
        <v>8009.79</v>
      </c>
      <c r="CP99" s="13">
        <f t="shared" si="12"/>
        <v>-373.78999999999996</v>
      </c>
      <c r="CQ99" s="13"/>
      <c r="CR99" s="13"/>
      <c r="CS99" s="13">
        <f t="shared" si="13"/>
        <v>-373.78999999999996</v>
      </c>
      <c r="CT99" s="13">
        <v>0</v>
      </c>
    </row>
    <row r="100" spans="1:98" hidden="1" x14ac:dyDescent="0.2">
      <c r="A100" t="s">
        <v>93</v>
      </c>
      <c r="B100" t="s">
        <v>94</v>
      </c>
      <c r="C100" t="s">
        <v>95</v>
      </c>
      <c r="D100" t="s">
        <v>96</v>
      </c>
      <c r="E100" t="s">
        <v>97</v>
      </c>
      <c r="F100" t="s">
        <v>98</v>
      </c>
      <c r="G100" t="s">
        <v>129</v>
      </c>
      <c r="H100" t="s">
        <v>100</v>
      </c>
      <c r="I100" t="s">
        <v>153</v>
      </c>
      <c r="J100" t="s">
        <v>102</v>
      </c>
      <c r="K100" t="s">
        <v>154</v>
      </c>
      <c r="L100" t="s">
        <v>104</v>
      </c>
      <c r="M100" t="s">
        <v>132</v>
      </c>
      <c r="N100" t="s">
        <v>133</v>
      </c>
      <c r="O100" t="s">
        <v>107</v>
      </c>
      <c r="P100" t="s">
        <v>155</v>
      </c>
      <c r="Q100" t="s">
        <v>143</v>
      </c>
      <c r="R100">
        <v>10</v>
      </c>
      <c r="S100">
        <v>6</v>
      </c>
      <c r="T100">
        <v>6</v>
      </c>
      <c r="U100">
        <v>6</v>
      </c>
      <c r="V100" t="s">
        <v>156</v>
      </c>
      <c r="W100" t="s">
        <v>111</v>
      </c>
      <c r="X100" t="s">
        <v>112</v>
      </c>
      <c r="Y100" t="s">
        <v>112</v>
      </c>
      <c r="Z100" t="s">
        <v>113</v>
      </c>
      <c r="AA100" t="s">
        <v>114</v>
      </c>
      <c r="AB100" t="s">
        <v>115</v>
      </c>
      <c r="AC100" t="s">
        <v>116</v>
      </c>
      <c r="AD100" t="s">
        <v>117</v>
      </c>
      <c r="AE100" t="s">
        <v>213</v>
      </c>
      <c r="AF100" t="s">
        <v>214</v>
      </c>
      <c r="AG100" t="s">
        <v>214</v>
      </c>
      <c r="AH100" t="s">
        <v>215</v>
      </c>
      <c r="AI100" t="s">
        <v>121</v>
      </c>
      <c r="AJ100">
        <v>8984</v>
      </c>
      <c r="AK100">
        <v>375</v>
      </c>
      <c r="AL100">
        <v>9359</v>
      </c>
      <c r="AM100">
        <v>9359</v>
      </c>
      <c r="AN100">
        <v>9359</v>
      </c>
      <c r="AO100">
        <v>748.68</v>
      </c>
      <c r="AP100">
        <v>748.68</v>
      </c>
      <c r="AQ100">
        <v>748.68</v>
      </c>
      <c r="AR100">
        <v>748.68</v>
      </c>
      <c r="AS100">
        <v>748.68</v>
      </c>
      <c r="AT100">
        <v>748.68</v>
      </c>
      <c r="AU100">
        <v>748.68</v>
      </c>
      <c r="AV100">
        <v>748.68</v>
      </c>
      <c r="AW100">
        <v>554.55999999999995</v>
      </c>
      <c r="AX100">
        <v>0</v>
      </c>
      <c r="AY100">
        <v>0</v>
      </c>
      <c r="AZ100">
        <v>0</v>
      </c>
      <c r="BA100">
        <v>748.68</v>
      </c>
      <c r="BB100">
        <v>748.68</v>
      </c>
      <c r="BC100">
        <v>748.68</v>
      </c>
      <c r="BD100">
        <v>748.68</v>
      </c>
      <c r="BE100">
        <v>748.68</v>
      </c>
      <c r="BF100">
        <v>748.68</v>
      </c>
      <c r="BG100">
        <v>748.68</v>
      </c>
      <c r="BH100">
        <v>748.68</v>
      </c>
      <c r="BI100">
        <v>554.55999999999995</v>
      </c>
      <c r="BJ100">
        <v>748.68</v>
      </c>
      <c r="BK100">
        <v>748.68</v>
      </c>
      <c r="BL100">
        <f>1123.2+748.68</f>
        <v>1871.88</v>
      </c>
      <c r="BM100">
        <v>748.68</v>
      </c>
      <c r="BN100">
        <v>748.68</v>
      </c>
      <c r="BO100">
        <v>748.68</v>
      </c>
      <c r="BP100">
        <v>748.68</v>
      </c>
      <c r="BQ100">
        <v>748.68</v>
      </c>
      <c r="BR100">
        <v>748.68</v>
      </c>
      <c r="BS100">
        <v>748.68</v>
      </c>
      <c r="BT100">
        <v>748.68</v>
      </c>
      <c r="BU100">
        <v>554.55999999999995</v>
      </c>
      <c r="BV100">
        <v>0</v>
      </c>
      <c r="BW100">
        <v>0</v>
      </c>
      <c r="BX100">
        <v>0</v>
      </c>
      <c r="BY100">
        <v>748.68</v>
      </c>
      <c r="BZ100">
        <v>748.68</v>
      </c>
      <c r="CA100">
        <v>748.68</v>
      </c>
      <c r="CB100">
        <v>748.68</v>
      </c>
      <c r="CC100">
        <v>748.68</v>
      </c>
      <c r="CD100">
        <v>748.68</v>
      </c>
      <c r="CE100">
        <v>748.68</v>
      </c>
      <c r="CF100">
        <v>748.68</v>
      </c>
      <c r="CG100">
        <v>554.55999999999995</v>
      </c>
      <c r="CH100">
        <v>0</v>
      </c>
      <c r="CI100">
        <v>0</v>
      </c>
      <c r="CJ100">
        <v>0</v>
      </c>
      <c r="CK100" s="13" t="str">
        <f t="shared" si="7"/>
        <v>1 - 00. RECURSOS ORDINARIOS</v>
      </c>
      <c r="CL100" s="13" t="str">
        <f t="shared" si="8"/>
        <v>2.1. PERSONAL Y OBLIGACIONES SOCIALES</v>
      </c>
      <c r="CM100" s="13" t="str">
        <f t="shared" si="9"/>
        <v>2.1. 3. CONTRIBUCIONES A LA SEGURIDAD SOCIAL</v>
      </c>
      <c r="CN100" s="13" t="str">
        <f t="shared" si="10"/>
        <v>2.1. 3. 1. 1. 5. CONTRIBUCIONES A ESSALUD</v>
      </c>
      <c r="CO100" s="13">
        <f t="shared" si="11"/>
        <v>9913.2400000000016</v>
      </c>
      <c r="CP100" s="13">
        <f t="shared" si="12"/>
        <v>-554.2400000000016</v>
      </c>
      <c r="CQ100" s="13"/>
      <c r="CR100" s="13"/>
      <c r="CS100" s="13">
        <f t="shared" si="13"/>
        <v>-554.2400000000016</v>
      </c>
      <c r="CT100" s="13">
        <v>0</v>
      </c>
    </row>
    <row r="101" spans="1:98" hidden="1" x14ac:dyDescent="0.2">
      <c r="A101" t="s">
        <v>93</v>
      </c>
      <c r="B101" t="s">
        <v>94</v>
      </c>
      <c r="C101" t="s">
        <v>95</v>
      </c>
      <c r="D101" t="s">
        <v>96</v>
      </c>
      <c r="E101" t="s">
        <v>97</v>
      </c>
      <c r="F101" t="s">
        <v>98</v>
      </c>
      <c r="G101" t="s">
        <v>129</v>
      </c>
      <c r="H101" t="s">
        <v>100</v>
      </c>
      <c r="I101" t="s">
        <v>157</v>
      </c>
      <c r="J101" t="s">
        <v>102</v>
      </c>
      <c r="K101" t="s">
        <v>158</v>
      </c>
      <c r="L101" t="s">
        <v>104</v>
      </c>
      <c r="M101" t="s">
        <v>159</v>
      </c>
      <c r="N101" t="s">
        <v>160</v>
      </c>
      <c r="O101" t="s">
        <v>107</v>
      </c>
      <c r="P101" t="s">
        <v>161</v>
      </c>
      <c r="Q101" t="s">
        <v>162</v>
      </c>
      <c r="R101">
        <v>110000</v>
      </c>
      <c r="S101">
        <v>30000</v>
      </c>
      <c r="T101">
        <v>22874</v>
      </c>
      <c r="U101">
        <v>22874</v>
      </c>
      <c r="V101" t="s">
        <v>163</v>
      </c>
      <c r="W101" t="s">
        <v>111</v>
      </c>
      <c r="X101" t="s">
        <v>112</v>
      </c>
      <c r="Y101" t="s">
        <v>112</v>
      </c>
      <c r="Z101" t="s">
        <v>113</v>
      </c>
      <c r="AA101" t="s">
        <v>114</v>
      </c>
      <c r="AB101" t="s">
        <v>115</v>
      </c>
      <c r="AC101" t="s">
        <v>116</v>
      </c>
      <c r="AD101" t="s">
        <v>117</v>
      </c>
      <c r="AE101" t="s">
        <v>213</v>
      </c>
      <c r="AF101" t="s">
        <v>214</v>
      </c>
      <c r="AG101" t="s">
        <v>214</v>
      </c>
      <c r="AH101" t="s">
        <v>215</v>
      </c>
      <c r="AI101" t="s">
        <v>121</v>
      </c>
      <c r="AJ101">
        <v>7043</v>
      </c>
      <c r="AK101">
        <v>187</v>
      </c>
      <c r="AL101">
        <v>7230</v>
      </c>
      <c r="AM101">
        <v>7230</v>
      </c>
      <c r="AN101">
        <v>7230</v>
      </c>
      <c r="AO101">
        <v>586.86</v>
      </c>
      <c r="AP101">
        <v>586.86</v>
      </c>
      <c r="AQ101">
        <v>586.86</v>
      </c>
      <c r="AR101">
        <v>586.86</v>
      </c>
      <c r="AS101">
        <v>586.86</v>
      </c>
      <c r="AT101">
        <v>586.86</v>
      </c>
      <c r="AU101">
        <v>586.86</v>
      </c>
      <c r="AV101">
        <v>586.86</v>
      </c>
      <c r="AW101">
        <v>586.86</v>
      </c>
      <c r="AX101">
        <v>0</v>
      </c>
      <c r="AY101">
        <v>0</v>
      </c>
      <c r="AZ101">
        <v>0</v>
      </c>
      <c r="BA101">
        <v>586.86</v>
      </c>
      <c r="BB101">
        <v>586.86</v>
      </c>
      <c r="BC101">
        <v>586.86</v>
      </c>
      <c r="BD101">
        <v>586.86</v>
      </c>
      <c r="BE101">
        <v>586.86</v>
      </c>
      <c r="BF101">
        <v>586.86</v>
      </c>
      <c r="BG101">
        <v>586.86</v>
      </c>
      <c r="BH101">
        <v>586.86</v>
      </c>
      <c r="BI101">
        <v>586.86</v>
      </c>
      <c r="BJ101">
        <v>586.87</v>
      </c>
      <c r="BK101">
        <v>586.87</v>
      </c>
      <c r="BL101">
        <f>561.6+586.87</f>
        <v>1148.47</v>
      </c>
      <c r="BM101">
        <v>586.86</v>
      </c>
      <c r="BN101">
        <v>586.86</v>
      </c>
      <c r="BO101">
        <v>586.86</v>
      </c>
      <c r="BP101">
        <v>586.86</v>
      </c>
      <c r="BQ101">
        <v>586.86</v>
      </c>
      <c r="BR101">
        <v>586.86</v>
      </c>
      <c r="BS101">
        <v>586.86</v>
      </c>
      <c r="BT101">
        <v>586.86</v>
      </c>
      <c r="BU101">
        <v>586.86</v>
      </c>
      <c r="BV101">
        <v>0</v>
      </c>
      <c r="BW101">
        <v>0</v>
      </c>
      <c r="BX101">
        <v>0</v>
      </c>
      <c r="BY101">
        <v>586.86</v>
      </c>
      <c r="BZ101">
        <v>586.86</v>
      </c>
      <c r="CA101">
        <v>586.86</v>
      </c>
      <c r="CB101">
        <v>586.86</v>
      </c>
      <c r="CC101">
        <v>586.86</v>
      </c>
      <c r="CD101">
        <v>586.86</v>
      </c>
      <c r="CE101">
        <v>586.86</v>
      </c>
      <c r="CF101">
        <v>586.86</v>
      </c>
      <c r="CG101">
        <v>586.86</v>
      </c>
      <c r="CH101">
        <v>0</v>
      </c>
      <c r="CI101">
        <v>0</v>
      </c>
      <c r="CJ101">
        <v>0</v>
      </c>
      <c r="CK101" s="13" t="str">
        <f t="shared" si="7"/>
        <v>1 - 00. RECURSOS ORDINARIOS</v>
      </c>
      <c r="CL101" s="13" t="str">
        <f t="shared" si="8"/>
        <v>2.1. PERSONAL Y OBLIGACIONES SOCIALES</v>
      </c>
      <c r="CM101" s="13" t="str">
        <f t="shared" si="9"/>
        <v>2.1. 3. CONTRIBUCIONES A LA SEGURIDAD SOCIAL</v>
      </c>
      <c r="CN101" s="13" t="str">
        <f t="shared" si="10"/>
        <v>2.1. 3. 1. 1. 5. CONTRIBUCIONES A ESSALUD</v>
      </c>
      <c r="CO101" s="13">
        <f t="shared" si="11"/>
        <v>7603.95</v>
      </c>
      <c r="CP101" s="13">
        <f t="shared" si="12"/>
        <v>-373.94999999999982</v>
      </c>
      <c r="CQ101" s="13"/>
      <c r="CR101" s="13"/>
      <c r="CS101" s="13">
        <f t="shared" si="13"/>
        <v>-373.94999999999982</v>
      </c>
      <c r="CT101" s="13">
        <v>0</v>
      </c>
    </row>
    <row r="102" spans="1:98" hidden="1" x14ac:dyDescent="0.2">
      <c r="A102" t="s">
        <v>93</v>
      </c>
      <c r="B102" t="s">
        <v>94</v>
      </c>
      <c r="C102" t="s">
        <v>95</v>
      </c>
      <c r="D102" t="s">
        <v>96</v>
      </c>
      <c r="E102" t="s">
        <v>97</v>
      </c>
      <c r="F102" t="s">
        <v>98</v>
      </c>
      <c r="G102" t="s">
        <v>164</v>
      </c>
      <c r="H102" t="s">
        <v>100</v>
      </c>
      <c r="I102" t="s">
        <v>165</v>
      </c>
      <c r="J102" t="s">
        <v>102</v>
      </c>
      <c r="K102" t="s">
        <v>166</v>
      </c>
      <c r="L102" t="s">
        <v>104</v>
      </c>
      <c r="M102" t="s">
        <v>132</v>
      </c>
      <c r="N102" t="s">
        <v>133</v>
      </c>
      <c r="O102" t="s">
        <v>107</v>
      </c>
      <c r="P102" t="s">
        <v>167</v>
      </c>
      <c r="Q102" t="s">
        <v>168</v>
      </c>
      <c r="R102">
        <v>6000</v>
      </c>
      <c r="S102">
        <v>3940</v>
      </c>
      <c r="T102">
        <v>3939</v>
      </c>
      <c r="U102">
        <v>3939</v>
      </c>
      <c r="V102" t="s">
        <v>169</v>
      </c>
      <c r="W102" t="s">
        <v>111</v>
      </c>
      <c r="X102" t="s">
        <v>112</v>
      </c>
      <c r="Y102" t="s">
        <v>112</v>
      </c>
      <c r="Z102" t="s">
        <v>113</v>
      </c>
      <c r="AA102" t="s">
        <v>114</v>
      </c>
      <c r="AB102" t="s">
        <v>115</v>
      </c>
      <c r="AC102" t="s">
        <v>116</v>
      </c>
      <c r="AD102" t="s">
        <v>117</v>
      </c>
      <c r="AE102" t="s">
        <v>213</v>
      </c>
      <c r="AF102" t="s">
        <v>214</v>
      </c>
      <c r="AG102" t="s">
        <v>214</v>
      </c>
      <c r="AH102" t="s">
        <v>215</v>
      </c>
      <c r="AI102" t="s">
        <v>121</v>
      </c>
      <c r="AJ102">
        <v>5486</v>
      </c>
      <c r="AK102">
        <v>5</v>
      </c>
      <c r="AL102">
        <v>5491</v>
      </c>
      <c r="AM102">
        <v>5491</v>
      </c>
      <c r="AN102">
        <v>5491</v>
      </c>
      <c r="AO102">
        <v>457.17</v>
      </c>
      <c r="AP102">
        <v>457.17</v>
      </c>
      <c r="AQ102">
        <v>457.17</v>
      </c>
      <c r="AR102">
        <v>457.97</v>
      </c>
      <c r="AS102">
        <v>457.17</v>
      </c>
      <c r="AT102">
        <v>457.17</v>
      </c>
      <c r="AU102">
        <v>457.28</v>
      </c>
      <c r="AV102">
        <v>457.17</v>
      </c>
      <c r="AW102">
        <v>457.17</v>
      </c>
      <c r="AX102">
        <v>0</v>
      </c>
      <c r="AY102">
        <v>0</v>
      </c>
      <c r="AZ102">
        <v>0</v>
      </c>
      <c r="BA102">
        <v>457.17</v>
      </c>
      <c r="BB102">
        <v>457.17</v>
      </c>
      <c r="BC102">
        <v>457.17</v>
      </c>
      <c r="BD102">
        <v>457.97</v>
      </c>
      <c r="BE102">
        <v>457.17</v>
      </c>
      <c r="BF102">
        <v>457.17</v>
      </c>
      <c r="BG102">
        <v>457.28</v>
      </c>
      <c r="BH102">
        <v>457.17</v>
      </c>
      <c r="BI102">
        <v>457.17</v>
      </c>
      <c r="BJ102">
        <v>457.18</v>
      </c>
      <c r="BK102">
        <v>457.18</v>
      </c>
      <c r="BL102">
        <v>457.18</v>
      </c>
      <c r="BM102">
        <v>457.17</v>
      </c>
      <c r="BN102">
        <v>457.17</v>
      </c>
      <c r="BO102">
        <v>457.17</v>
      </c>
      <c r="BP102">
        <v>457.97</v>
      </c>
      <c r="BQ102">
        <v>457.17</v>
      </c>
      <c r="BR102">
        <v>457.17</v>
      </c>
      <c r="BS102">
        <v>457.28</v>
      </c>
      <c r="BT102">
        <v>457.17</v>
      </c>
      <c r="BU102">
        <v>457.17</v>
      </c>
      <c r="BV102">
        <v>0</v>
      </c>
      <c r="BW102">
        <v>0</v>
      </c>
      <c r="BX102">
        <v>0</v>
      </c>
      <c r="BY102">
        <v>457.17</v>
      </c>
      <c r="BZ102">
        <v>457.17</v>
      </c>
      <c r="CA102">
        <v>457.17</v>
      </c>
      <c r="CB102">
        <v>457.97</v>
      </c>
      <c r="CC102">
        <v>457.17</v>
      </c>
      <c r="CD102">
        <v>457.17</v>
      </c>
      <c r="CE102">
        <v>457.28</v>
      </c>
      <c r="CF102">
        <v>457.17</v>
      </c>
      <c r="CG102">
        <v>457.17</v>
      </c>
      <c r="CH102">
        <v>0</v>
      </c>
      <c r="CI102">
        <v>0</v>
      </c>
      <c r="CJ102">
        <v>0</v>
      </c>
      <c r="CK102" s="13" t="str">
        <f t="shared" si="7"/>
        <v>1 - 00. RECURSOS ORDINARIOS</v>
      </c>
      <c r="CL102" s="13" t="str">
        <f t="shared" si="8"/>
        <v>2.1. PERSONAL Y OBLIGACIONES SOCIALES</v>
      </c>
      <c r="CM102" s="13" t="str">
        <f t="shared" si="9"/>
        <v>2.1. 3. CONTRIBUCIONES A LA SEGURIDAD SOCIAL</v>
      </c>
      <c r="CN102" s="13" t="str">
        <f t="shared" si="10"/>
        <v>2.1. 3. 1. 1. 5. CONTRIBUCIONES A ESSALUD</v>
      </c>
      <c r="CO102" s="13">
        <f t="shared" si="11"/>
        <v>5486.9800000000014</v>
      </c>
      <c r="CP102" s="13">
        <f t="shared" si="12"/>
        <v>4.0199999999986176</v>
      </c>
      <c r="CQ102" s="13"/>
      <c r="CR102" s="13"/>
      <c r="CS102" s="13">
        <f t="shared" si="13"/>
        <v>4.0199999999986176</v>
      </c>
      <c r="CT102" s="13">
        <v>0</v>
      </c>
    </row>
    <row r="103" spans="1:98" hidden="1" x14ac:dyDescent="0.2">
      <c r="A103" t="s">
        <v>93</v>
      </c>
      <c r="B103" t="s">
        <v>94</v>
      </c>
      <c r="C103" t="s">
        <v>95</v>
      </c>
      <c r="D103" t="s">
        <v>96</v>
      </c>
      <c r="E103" t="s">
        <v>97</v>
      </c>
      <c r="F103" t="s">
        <v>98</v>
      </c>
      <c r="G103" t="s">
        <v>99</v>
      </c>
      <c r="H103" t="s">
        <v>100</v>
      </c>
      <c r="I103" t="s">
        <v>101</v>
      </c>
      <c r="J103" t="s">
        <v>102</v>
      </c>
      <c r="K103" t="s">
        <v>122</v>
      </c>
      <c r="L103" t="s">
        <v>104</v>
      </c>
      <c r="M103" t="s">
        <v>123</v>
      </c>
      <c r="N103" t="s">
        <v>124</v>
      </c>
      <c r="O103" t="s">
        <v>107</v>
      </c>
      <c r="P103" t="s">
        <v>108</v>
      </c>
      <c r="Q103" t="s">
        <v>109</v>
      </c>
      <c r="R103">
        <v>100</v>
      </c>
      <c r="S103">
        <v>50</v>
      </c>
      <c r="T103">
        <v>50</v>
      </c>
      <c r="U103">
        <v>50</v>
      </c>
      <c r="V103" t="s">
        <v>125</v>
      </c>
      <c r="W103" t="s">
        <v>111</v>
      </c>
      <c r="X103" t="s">
        <v>112</v>
      </c>
      <c r="Y103" t="s">
        <v>112</v>
      </c>
      <c r="Z103" t="s">
        <v>113</v>
      </c>
      <c r="AA103" t="s">
        <v>114</v>
      </c>
      <c r="AB103" t="s">
        <v>115</v>
      </c>
      <c r="AC103" t="s">
        <v>116</v>
      </c>
      <c r="AD103" t="s">
        <v>117</v>
      </c>
      <c r="AE103" t="s">
        <v>213</v>
      </c>
      <c r="AF103" t="s">
        <v>214</v>
      </c>
      <c r="AG103" t="s">
        <v>214</v>
      </c>
      <c r="AH103" t="s">
        <v>215</v>
      </c>
      <c r="AI103" t="s">
        <v>121</v>
      </c>
      <c r="AJ103">
        <v>1004</v>
      </c>
      <c r="AK103">
        <v>-1004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 s="13" t="str">
        <f t="shared" si="7"/>
        <v>1 - 00. RECURSOS ORDINARIOS</v>
      </c>
      <c r="CL103" s="13" t="str">
        <f t="shared" si="8"/>
        <v>2.1. PERSONAL Y OBLIGACIONES SOCIALES</v>
      </c>
      <c r="CM103" s="13" t="str">
        <f t="shared" si="9"/>
        <v>2.1. 3. CONTRIBUCIONES A LA SEGURIDAD SOCIAL</v>
      </c>
      <c r="CN103" s="13" t="str">
        <f t="shared" si="10"/>
        <v>2.1. 3. 1. 1. 5. CONTRIBUCIONES A ESSALUD</v>
      </c>
      <c r="CO103" s="13">
        <f t="shared" si="11"/>
        <v>0</v>
      </c>
      <c r="CP103" s="13">
        <f t="shared" si="12"/>
        <v>0</v>
      </c>
      <c r="CQ103" s="13"/>
      <c r="CR103" s="13"/>
      <c r="CS103" s="13">
        <f t="shared" si="13"/>
        <v>0</v>
      </c>
      <c r="CT103" s="13">
        <v>0</v>
      </c>
    </row>
    <row r="104" spans="1:98" hidden="1" x14ac:dyDescent="0.2">
      <c r="A104" t="s">
        <v>93</v>
      </c>
      <c r="B104" t="s">
        <v>94</v>
      </c>
      <c r="C104" t="s">
        <v>95</v>
      </c>
      <c r="D104" t="s">
        <v>96</v>
      </c>
      <c r="E104" t="s">
        <v>97</v>
      </c>
      <c r="F104" t="s">
        <v>98</v>
      </c>
      <c r="G104" t="s">
        <v>99</v>
      </c>
      <c r="H104" t="s">
        <v>100</v>
      </c>
      <c r="I104" t="s">
        <v>101</v>
      </c>
      <c r="J104" t="s">
        <v>102</v>
      </c>
      <c r="K104" t="s">
        <v>103</v>
      </c>
      <c r="L104" t="s">
        <v>104</v>
      </c>
      <c r="M104" t="s">
        <v>105</v>
      </c>
      <c r="N104" t="s">
        <v>106</v>
      </c>
      <c r="O104" t="s">
        <v>107</v>
      </c>
      <c r="P104" t="s">
        <v>108</v>
      </c>
      <c r="Q104" t="s">
        <v>109</v>
      </c>
      <c r="R104">
        <v>100</v>
      </c>
      <c r="S104">
        <v>50</v>
      </c>
      <c r="T104">
        <v>50</v>
      </c>
      <c r="U104">
        <v>50</v>
      </c>
      <c r="V104" t="s">
        <v>110</v>
      </c>
      <c r="W104" t="s">
        <v>111</v>
      </c>
      <c r="X104" t="s">
        <v>112</v>
      </c>
      <c r="Y104" t="s">
        <v>112</v>
      </c>
      <c r="Z104" t="s">
        <v>113</v>
      </c>
      <c r="AA104" t="s">
        <v>114</v>
      </c>
      <c r="AB104" t="s">
        <v>115</v>
      </c>
      <c r="AC104" t="s">
        <v>116</v>
      </c>
      <c r="AD104" t="s">
        <v>117</v>
      </c>
      <c r="AE104" t="s">
        <v>213</v>
      </c>
      <c r="AF104" t="s">
        <v>214</v>
      </c>
      <c r="AG104" t="s">
        <v>214</v>
      </c>
      <c r="AH104" t="s">
        <v>215</v>
      </c>
      <c r="AI104" t="s">
        <v>121</v>
      </c>
      <c r="AJ104">
        <v>11048</v>
      </c>
      <c r="AK104">
        <v>-1500</v>
      </c>
      <c r="AL104">
        <v>9548</v>
      </c>
      <c r="AM104">
        <v>9548</v>
      </c>
      <c r="AN104">
        <v>9548</v>
      </c>
      <c r="AO104">
        <v>753.3</v>
      </c>
      <c r="AP104">
        <v>753.3</v>
      </c>
      <c r="AQ104">
        <v>753.3</v>
      </c>
      <c r="AR104">
        <v>753.3</v>
      </c>
      <c r="AS104">
        <v>753.3</v>
      </c>
      <c r="AT104">
        <v>753.3</v>
      </c>
      <c r="AU104">
        <v>753.36</v>
      </c>
      <c r="AV104">
        <v>753.3</v>
      </c>
      <c r="AW104">
        <v>753.3</v>
      </c>
      <c r="AX104">
        <v>0</v>
      </c>
      <c r="AY104">
        <v>0</v>
      </c>
      <c r="AZ104">
        <v>0</v>
      </c>
      <c r="BA104">
        <v>753.3</v>
      </c>
      <c r="BB104">
        <v>753.3</v>
      </c>
      <c r="BC104">
        <v>753.3</v>
      </c>
      <c r="BD104">
        <v>753.3</v>
      </c>
      <c r="BE104">
        <v>753.3</v>
      </c>
      <c r="BF104">
        <v>753.3</v>
      </c>
      <c r="BG104">
        <v>753.36</v>
      </c>
      <c r="BH104">
        <v>753.3</v>
      </c>
      <c r="BI104">
        <v>753.3</v>
      </c>
      <c r="BJ104">
        <v>753.36</v>
      </c>
      <c r="BK104">
        <v>753.36</v>
      </c>
      <c r="BL104">
        <v>753.36</v>
      </c>
      <c r="BM104">
        <v>753.3</v>
      </c>
      <c r="BN104">
        <v>753.3</v>
      </c>
      <c r="BO104">
        <v>753.3</v>
      </c>
      <c r="BP104">
        <v>753.3</v>
      </c>
      <c r="BQ104">
        <v>753.3</v>
      </c>
      <c r="BR104">
        <v>753.3</v>
      </c>
      <c r="BS104">
        <v>753.36</v>
      </c>
      <c r="BT104">
        <v>753.3</v>
      </c>
      <c r="BU104">
        <v>753.3</v>
      </c>
      <c r="BV104">
        <v>0</v>
      </c>
      <c r="BW104">
        <v>0</v>
      </c>
      <c r="BX104">
        <v>0</v>
      </c>
      <c r="BY104">
        <v>753.3</v>
      </c>
      <c r="BZ104">
        <v>753.3</v>
      </c>
      <c r="CA104">
        <v>753.3</v>
      </c>
      <c r="CB104">
        <v>753.3</v>
      </c>
      <c r="CC104">
        <v>753.3</v>
      </c>
      <c r="CD104">
        <v>753.3</v>
      </c>
      <c r="CE104">
        <v>753.36</v>
      </c>
      <c r="CF104">
        <v>753.3</v>
      </c>
      <c r="CG104">
        <v>753.3</v>
      </c>
      <c r="CH104">
        <v>0</v>
      </c>
      <c r="CI104">
        <v>0</v>
      </c>
      <c r="CJ104">
        <v>0</v>
      </c>
      <c r="CK104" s="13" t="str">
        <f t="shared" si="7"/>
        <v>1 - 00. RECURSOS ORDINARIOS</v>
      </c>
      <c r="CL104" s="13" t="str">
        <f t="shared" si="8"/>
        <v>2.1. PERSONAL Y OBLIGACIONES SOCIALES</v>
      </c>
      <c r="CM104" s="13" t="str">
        <f t="shared" si="9"/>
        <v>2.1. 3. CONTRIBUCIONES A LA SEGURIDAD SOCIAL</v>
      </c>
      <c r="CN104" s="13" t="str">
        <f t="shared" si="10"/>
        <v>2.1. 3. 1. 1. 5. CONTRIBUCIONES A ESSALUD</v>
      </c>
      <c r="CO104" s="13">
        <f t="shared" si="11"/>
        <v>9039.84</v>
      </c>
      <c r="CP104" s="13">
        <f t="shared" si="12"/>
        <v>508.15999999999985</v>
      </c>
      <c r="CQ104" s="13"/>
      <c r="CR104" s="13"/>
      <c r="CS104" s="13">
        <f t="shared" si="13"/>
        <v>508.15999999999985</v>
      </c>
      <c r="CT104" s="13">
        <v>0</v>
      </c>
    </row>
    <row r="105" spans="1:98" hidden="1" x14ac:dyDescent="0.2">
      <c r="A105" t="s">
        <v>93</v>
      </c>
      <c r="B105" t="s">
        <v>94</v>
      </c>
      <c r="C105" t="s">
        <v>95</v>
      </c>
      <c r="D105" t="s">
        <v>96</v>
      </c>
      <c r="E105" t="s">
        <v>97</v>
      </c>
      <c r="F105" t="s">
        <v>98</v>
      </c>
      <c r="G105" t="s">
        <v>99</v>
      </c>
      <c r="H105" t="s">
        <v>100</v>
      </c>
      <c r="I105" t="s">
        <v>101</v>
      </c>
      <c r="J105" t="s">
        <v>102</v>
      </c>
      <c r="K105" t="s">
        <v>198</v>
      </c>
      <c r="L105" t="s">
        <v>104</v>
      </c>
      <c r="M105" t="s">
        <v>105</v>
      </c>
      <c r="N105" t="s">
        <v>199</v>
      </c>
      <c r="O105" t="s">
        <v>107</v>
      </c>
      <c r="P105" t="s">
        <v>200</v>
      </c>
      <c r="Q105" t="s">
        <v>201</v>
      </c>
      <c r="R105">
        <v>25</v>
      </c>
      <c r="S105">
        <v>10</v>
      </c>
      <c r="T105">
        <v>0</v>
      </c>
      <c r="U105">
        <v>0</v>
      </c>
      <c r="V105" t="s">
        <v>202</v>
      </c>
      <c r="W105" t="s">
        <v>111</v>
      </c>
      <c r="X105" t="s">
        <v>112</v>
      </c>
      <c r="Y105" t="s">
        <v>112</v>
      </c>
      <c r="Z105" t="s">
        <v>113</v>
      </c>
      <c r="AA105" t="s">
        <v>114</v>
      </c>
      <c r="AB105" t="s">
        <v>115</v>
      </c>
      <c r="AC105" t="s">
        <v>116</v>
      </c>
      <c r="AD105" t="s">
        <v>117</v>
      </c>
      <c r="AE105" t="s">
        <v>213</v>
      </c>
      <c r="AF105" t="s">
        <v>214</v>
      </c>
      <c r="AG105" t="s">
        <v>214</v>
      </c>
      <c r="AH105" t="s">
        <v>215</v>
      </c>
      <c r="AI105" t="s">
        <v>121</v>
      </c>
      <c r="AJ105">
        <v>0</v>
      </c>
      <c r="AK105">
        <v>2308</v>
      </c>
      <c r="AL105">
        <v>2308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 s="13" t="str">
        <f t="shared" si="7"/>
        <v>1 - 00. RECURSOS ORDINARIOS</v>
      </c>
      <c r="CL105" s="13" t="str">
        <f t="shared" si="8"/>
        <v>2.1. PERSONAL Y OBLIGACIONES SOCIALES</v>
      </c>
      <c r="CM105" s="13" t="str">
        <f t="shared" si="9"/>
        <v>2.1. 3. CONTRIBUCIONES A LA SEGURIDAD SOCIAL</v>
      </c>
      <c r="CN105" s="13" t="str">
        <f t="shared" si="10"/>
        <v>2.1. 3. 1. 1. 5. CONTRIBUCIONES A ESSALUD</v>
      </c>
      <c r="CO105" s="13">
        <f t="shared" si="11"/>
        <v>0</v>
      </c>
      <c r="CP105" s="13">
        <f t="shared" si="12"/>
        <v>2308</v>
      </c>
      <c r="CQ105" s="13"/>
      <c r="CR105" s="13"/>
      <c r="CS105" s="13">
        <f t="shared" si="13"/>
        <v>2308</v>
      </c>
      <c r="CT105" s="13">
        <v>0</v>
      </c>
    </row>
    <row r="106" spans="1:98" hidden="1" x14ac:dyDescent="0.2">
      <c r="A106" t="s">
        <v>93</v>
      </c>
      <c r="B106" t="s">
        <v>94</v>
      </c>
      <c r="C106" t="s">
        <v>95</v>
      </c>
      <c r="D106" t="s">
        <v>96</v>
      </c>
      <c r="E106" t="s">
        <v>97</v>
      </c>
      <c r="F106" t="s">
        <v>98</v>
      </c>
      <c r="G106" t="s">
        <v>170</v>
      </c>
      <c r="H106" t="s">
        <v>100</v>
      </c>
      <c r="I106" t="s">
        <v>101</v>
      </c>
      <c r="J106" t="s">
        <v>102</v>
      </c>
      <c r="K106" t="s">
        <v>171</v>
      </c>
      <c r="L106" t="s">
        <v>104</v>
      </c>
      <c r="M106" t="s">
        <v>132</v>
      </c>
      <c r="N106" t="s">
        <v>133</v>
      </c>
      <c r="O106" t="s">
        <v>107</v>
      </c>
      <c r="P106" t="s">
        <v>172</v>
      </c>
      <c r="Q106" t="s">
        <v>173</v>
      </c>
      <c r="R106">
        <v>200</v>
      </c>
      <c r="S106">
        <v>30</v>
      </c>
      <c r="T106">
        <v>25</v>
      </c>
      <c r="U106">
        <v>25</v>
      </c>
      <c r="V106" t="s">
        <v>174</v>
      </c>
      <c r="W106" t="s">
        <v>111</v>
      </c>
      <c r="X106" t="s">
        <v>112</v>
      </c>
      <c r="Y106" t="s">
        <v>112</v>
      </c>
      <c r="Z106" t="s">
        <v>113</v>
      </c>
      <c r="AA106" t="s">
        <v>114</v>
      </c>
      <c r="AB106" t="s">
        <v>115</v>
      </c>
      <c r="AC106" t="s">
        <v>116</v>
      </c>
      <c r="AD106" t="s">
        <v>117</v>
      </c>
      <c r="AE106" t="s">
        <v>213</v>
      </c>
      <c r="AF106" t="s">
        <v>214</v>
      </c>
      <c r="AG106" t="s">
        <v>214</v>
      </c>
      <c r="AH106" t="s">
        <v>215</v>
      </c>
      <c r="AI106" t="s">
        <v>121</v>
      </c>
      <c r="AJ106">
        <v>4591</v>
      </c>
      <c r="AK106">
        <v>0</v>
      </c>
      <c r="AL106">
        <v>4591</v>
      </c>
      <c r="AM106">
        <v>4591</v>
      </c>
      <c r="AN106">
        <v>4591</v>
      </c>
      <c r="AO106">
        <v>382.53</v>
      </c>
      <c r="AP106">
        <v>382.53</v>
      </c>
      <c r="AQ106">
        <v>382.53</v>
      </c>
      <c r="AR106">
        <v>382.53</v>
      </c>
      <c r="AS106">
        <v>382.53</v>
      </c>
      <c r="AT106">
        <v>382.53</v>
      </c>
      <c r="AU106">
        <v>382.53</v>
      </c>
      <c r="AV106">
        <v>382.53</v>
      </c>
      <c r="AW106">
        <v>382.53</v>
      </c>
      <c r="AX106">
        <v>0</v>
      </c>
      <c r="AY106">
        <v>0</v>
      </c>
      <c r="AZ106">
        <v>0</v>
      </c>
      <c r="BA106">
        <v>382.53</v>
      </c>
      <c r="BB106">
        <v>382.53</v>
      </c>
      <c r="BC106">
        <v>382.53</v>
      </c>
      <c r="BD106">
        <v>382.53</v>
      </c>
      <c r="BE106">
        <v>382.53</v>
      </c>
      <c r="BF106">
        <v>382.53</v>
      </c>
      <c r="BG106">
        <v>382.53</v>
      </c>
      <c r="BH106">
        <v>382.53</v>
      </c>
      <c r="BI106">
        <v>382.53</v>
      </c>
      <c r="BJ106">
        <v>382.53</v>
      </c>
      <c r="BK106">
        <v>382.53</v>
      </c>
      <c r="BL106">
        <v>382.53</v>
      </c>
      <c r="BM106">
        <v>382.53</v>
      </c>
      <c r="BN106">
        <v>382.53</v>
      </c>
      <c r="BO106">
        <v>382.53</v>
      </c>
      <c r="BP106">
        <v>382.53</v>
      </c>
      <c r="BQ106">
        <v>382.53</v>
      </c>
      <c r="BR106">
        <v>382.53</v>
      </c>
      <c r="BS106">
        <v>382.53</v>
      </c>
      <c r="BT106">
        <v>382.53</v>
      </c>
      <c r="BU106">
        <v>382.53</v>
      </c>
      <c r="BV106">
        <v>0</v>
      </c>
      <c r="BW106">
        <v>0</v>
      </c>
      <c r="BX106">
        <v>0</v>
      </c>
      <c r="BY106">
        <v>382.53</v>
      </c>
      <c r="BZ106">
        <v>382.53</v>
      </c>
      <c r="CA106">
        <v>382.53</v>
      </c>
      <c r="CB106">
        <v>382.53</v>
      </c>
      <c r="CC106">
        <v>382.53</v>
      </c>
      <c r="CD106">
        <v>382.53</v>
      </c>
      <c r="CE106">
        <v>382.53</v>
      </c>
      <c r="CF106">
        <v>382.53</v>
      </c>
      <c r="CG106">
        <v>382.53</v>
      </c>
      <c r="CH106">
        <v>0</v>
      </c>
      <c r="CI106">
        <v>0</v>
      </c>
      <c r="CJ106">
        <v>0</v>
      </c>
      <c r="CK106" s="13" t="str">
        <f t="shared" si="7"/>
        <v>1 - 00. RECURSOS ORDINARIOS</v>
      </c>
      <c r="CL106" s="13" t="str">
        <f t="shared" si="8"/>
        <v>2.1. PERSONAL Y OBLIGACIONES SOCIALES</v>
      </c>
      <c r="CM106" s="13" t="str">
        <f t="shared" si="9"/>
        <v>2.1. 3. CONTRIBUCIONES A LA SEGURIDAD SOCIAL</v>
      </c>
      <c r="CN106" s="13" t="str">
        <f t="shared" si="10"/>
        <v>2.1. 3. 1. 1. 5. CONTRIBUCIONES A ESSALUD</v>
      </c>
      <c r="CO106" s="13">
        <f t="shared" si="11"/>
        <v>4590.3599999999988</v>
      </c>
      <c r="CP106" s="13">
        <f t="shared" si="12"/>
        <v>0.64000000000123691</v>
      </c>
      <c r="CQ106" s="13"/>
      <c r="CR106" s="13"/>
      <c r="CS106" s="13">
        <f t="shared" si="13"/>
        <v>0.64000000000123691</v>
      </c>
      <c r="CT106" s="13">
        <v>0</v>
      </c>
    </row>
    <row r="107" spans="1:98" hidden="1" x14ac:dyDescent="0.2">
      <c r="A107" t="s">
        <v>93</v>
      </c>
      <c r="B107" t="s">
        <v>94</v>
      </c>
      <c r="C107" t="s">
        <v>95</v>
      </c>
      <c r="D107" t="s">
        <v>96</v>
      </c>
      <c r="E107" t="s">
        <v>97</v>
      </c>
      <c r="F107" t="s">
        <v>98</v>
      </c>
      <c r="G107" t="s">
        <v>170</v>
      </c>
      <c r="H107" t="s">
        <v>100</v>
      </c>
      <c r="I107" t="s">
        <v>101</v>
      </c>
      <c r="J107" t="s">
        <v>102</v>
      </c>
      <c r="K107" t="s">
        <v>175</v>
      </c>
      <c r="L107" t="s">
        <v>104</v>
      </c>
      <c r="M107" t="s">
        <v>132</v>
      </c>
      <c r="N107" t="s">
        <v>176</v>
      </c>
      <c r="O107" t="s">
        <v>107</v>
      </c>
      <c r="P107" t="s">
        <v>177</v>
      </c>
      <c r="Q107" t="s">
        <v>178</v>
      </c>
      <c r="R107">
        <v>30095</v>
      </c>
      <c r="S107">
        <v>15125</v>
      </c>
      <c r="T107">
        <v>15125</v>
      </c>
      <c r="U107">
        <v>15125</v>
      </c>
      <c r="V107" t="s">
        <v>179</v>
      </c>
      <c r="W107" t="s">
        <v>111</v>
      </c>
      <c r="X107" t="s">
        <v>112</v>
      </c>
      <c r="Y107" t="s">
        <v>112</v>
      </c>
      <c r="Z107" t="s">
        <v>113</v>
      </c>
      <c r="AA107" t="s">
        <v>114</v>
      </c>
      <c r="AB107" t="s">
        <v>115</v>
      </c>
      <c r="AC107" t="s">
        <v>116</v>
      </c>
      <c r="AD107" t="s">
        <v>117</v>
      </c>
      <c r="AE107" t="s">
        <v>213</v>
      </c>
      <c r="AF107" t="s">
        <v>214</v>
      </c>
      <c r="AG107" t="s">
        <v>214</v>
      </c>
      <c r="AH107" t="s">
        <v>215</v>
      </c>
      <c r="AI107" t="s">
        <v>121</v>
      </c>
      <c r="AJ107">
        <v>9822</v>
      </c>
      <c r="AK107">
        <v>184</v>
      </c>
      <c r="AL107">
        <v>10006</v>
      </c>
      <c r="AM107">
        <v>10006</v>
      </c>
      <c r="AN107">
        <v>10006</v>
      </c>
      <c r="AO107">
        <v>818.53</v>
      </c>
      <c r="AP107">
        <v>814.26</v>
      </c>
      <c r="AQ107">
        <v>818.53</v>
      </c>
      <c r="AR107">
        <v>818.53</v>
      </c>
      <c r="AS107">
        <v>818.53</v>
      </c>
      <c r="AT107">
        <v>818.53</v>
      </c>
      <c r="AU107">
        <v>818.53</v>
      </c>
      <c r="AV107">
        <v>818.53</v>
      </c>
      <c r="AW107">
        <v>818.53</v>
      </c>
      <c r="AX107">
        <v>0</v>
      </c>
      <c r="AY107">
        <v>0</v>
      </c>
      <c r="AZ107">
        <v>0</v>
      </c>
      <c r="BA107">
        <v>818.53</v>
      </c>
      <c r="BB107">
        <v>814.26</v>
      </c>
      <c r="BC107">
        <v>818.53</v>
      </c>
      <c r="BD107">
        <v>818.53</v>
      </c>
      <c r="BE107">
        <v>818.53</v>
      </c>
      <c r="BF107">
        <v>818.53</v>
      </c>
      <c r="BG107">
        <v>818.53</v>
      </c>
      <c r="BH107">
        <v>818.53</v>
      </c>
      <c r="BI107">
        <v>818.53</v>
      </c>
      <c r="BJ107">
        <v>818.53</v>
      </c>
      <c r="BK107">
        <v>818.53</v>
      </c>
      <c r="BL107">
        <f>561.6+818.53</f>
        <v>1380.13</v>
      </c>
      <c r="BM107">
        <v>818.53</v>
      </c>
      <c r="BN107">
        <v>814.26</v>
      </c>
      <c r="BO107">
        <v>818.53</v>
      </c>
      <c r="BP107">
        <v>818.53</v>
      </c>
      <c r="BQ107">
        <v>818.53</v>
      </c>
      <c r="BR107">
        <v>818.53</v>
      </c>
      <c r="BS107">
        <v>818.53</v>
      </c>
      <c r="BT107">
        <v>818.53</v>
      </c>
      <c r="BU107">
        <v>818.53</v>
      </c>
      <c r="BV107">
        <v>0</v>
      </c>
      <c r="BW107">
        <v>0</v>
      </c>
      <c r="BX107">
        <v>0</v>
      </c>
      <c r="BY107">
        <v>818.53</v>
      </c>
      <c r="BZ107">
        <v>814.26</v>
      </c>
      <c r="CA107">
        <v>818.53</v>
      </c>
      <c r="CB107">
        <v>818.53</v>
      </c>
      <c r="CC107">
        <v>818.53</v>
      </c>
      <c r="CD107">
        <v>818.53</v>
      </c>
      <c r="CE107">
        <v>818.53</v>
      </c>
      <c r="CF107">
        <v>818.53</v>
      </c>
      <c r="CG107">
        <v>818.53</v>
      </c>
      <c r="CH107">
        <v>0</v>
      </c>
      <c r="CI107">
        <v>0</v>
      </c>
      <c r="CJ107">
        <v>0</v>
      </c>
      <c r="CK107" s="13" t="str">
        <f t="shared" si="7"/>
        <v>1 - 00. RECURSOS ORDINARIOS</v>
      </c>
      <c r="CL107" s="13" t="str">
        <f t="shared" si="8"/>
        <v>2.1. PERSONAL Y OBLIGACIONES SOCIALES</v>
      </c>
      <c r="CM107" s="13" t="str">
        <f t="shared" si="9"/>
        <v>2.1. 3. CONTRIBUCIONES A LA SEGURIDAD SOCIAL</v>
      </c>
      <c r="CN107" s="13" t="str">
        <f t="shared" si="10"/>
        <v>2.1. 3. 1. 1. 5. CONTRIBUCIONES A ESSALUD</v>
      </c>
      <c r="CO107" s="13">
        <f t="shared" si="11"/>
        <v>10379.689999999999</v>
      </c>
      <c r="CP107" s="13">
        <f t="shared" si="12"/>
        <v>-373.68999999999869</v>
      </c>
      <c r="CQ107" s="13"/>
      <c r="CR107" s="13"/>
      <c r="CS107" s="13">
        <f t="shared" si="13"/>
        <v>-373.68999999999869</v>
      </c>
      <c r="CT107" s="13">
        <v>0</v>
      </c>
    </row>
    <row r="108" spans="1:98" hidden="1" x14ac:dyDescent="0.2">
      <c r="A108" t="s">
        <v>93</v>
      </c>
      <c r="B108" t="s">
        <v>94</v>
      </c>
      <c r="C108" t="s">
        <v>95</v>
      </c>
      <c r="D108" t="s">
        <v>96</v>
      </c>
      <c r="E108" t="s">
        <v>97</v>
      </c>
      <c r="F108" t="s">
        <v>98</v>
      </c>
      <c r="G108" t="s">
        <v>170</v>
      </c>
      <c r="H108" t="s">
        <v>100</v>
      </c>
      <c r="I108" t="s">
        <v>101</v>
      </c>
      <c r="J108" t="s">
        <v>102</v>
      </c>
      <c r="K108" t="s">
        <v>191</v>
      </c>
      <c r="L108" t="s">
        <v>104</v>
      </c>
      <c r="M108" t="s">
        <v>132</v>
      </c>
      <c r="N108" t="s">
        <v>133</v>
      </c>
      <c r="O108" t="s">
        <v>107</v>
      </c>
      <c r="P108" t="s">
        <v>192</v>
      </c>
      <c r="Q108" t="s">
        <v>168</v>
      </c>
      <c r="R108">
        <v>7247</v>
      </c>
      <c r="S108">
        <v>3940</v>
      </c>
      <c r="T108">
        <v>3939</v>
      </c>
      <c r="U108">
        <v>3939</v>
      </c>
      <c r="V108" t="s">
        <v>193</v>
      </c>
      <c r="W108" t="s">
        <v>111</v>
      </c>
      <c r="X108" t="s">
        <v>112</v>
      </c>
      <c r="Y108" t="s">
        <v>112</v>
      </c>
      <c r="Z108" t="s">
        <v>113</v>
      </c>
      <c r="AA108" t="s">
        <v>114</v>
      </c>
      <c r="AB108" t="s">
        <v>115</v>
      </c>
      <c r="AC108" t="s">
        <v>116</v>
      </c>
      <c r="AD108" t="s">
        <v>117</v>
      </c>
      <c r="AE108" t="s">
        <v>213</v>
      </c>
      <c r="AF108" t="s">
        <v>214</v>
      </c>
      <c r="AG108" t="s">
        <v>214</v>
      </c>
      <c r="AH108" t="s">
        <v>215</v>
      </c>
      <c r="AI108" t="s">
        <v>121</v>
      </c>
      <c r="AJ108">
        <v>6828</v>
      </c>
      <c r="AK108">
        <v>200</v>
      </c>
      <c r="AL108">
        <v>7028</v>
      </c>
      <c r="AM108">
        <v>7028</v>
      </c>
      <c r="AN108">
        <v>7028</v>
      </c>
      <c r="AO108">
        <v>569.87</v>
      </c>
      <c r="AP108">
        <v>569.14</v>
      </c>
      <c r="AQ108">
        <v>569.77</v>
      </c>
      <c r="AR108">
        <v>569.03</v>
      </c>
      <c r="AS108">
        <v>569.03</v>
      </c>
      <c r="AT108">
        <v>515.1</v>
      </c>
      <c r="AU108">
        <v>527.27</v>
      </c>
      <c r="AV108">
        <v>527.27</v>
      </c>
      <c r="AW108">
        <v>525.88</v>
      </c>
      <c r="AX108">
        <v>0</v>
      </c>
      <c r="AY108">
        <v>0</v>
      </c>
      <c r="AZ108">
        <v>0</v>
      </c>
      <c r="BA108">
        <v>569.87</v>
      </c>
      <c r="BB108">
        <v>569.14</v>
      </c>
      <c r="BC108">
        <v>569.77</v>
      </c>
      <c r="BD108">
        <v>569.03</v>
      </c>
      <c r="BE108">
        <v>569.03</v>
      </c>
      <c r="BF108">
        <v>515.1</v>
      </c>
      <c r="BG108">
        <v>527.27</v>
      </c>
      <c r="BH108">
        <v>527.27</v>
      </c>
      <c r="BI108">
        <v>525.88</v>
      </c>
      <c r="BJ108">
        <v>569.03</v>
      </c>
      <c r="BK108">
        <v>569.03</v>
      </c>
      <c r="BL108">
        <f>561.6+569.03</f>
        <v>1130.6300000000001</v>
      </c>
      <c r="BM108">
        <v>569.87</v>
      </c>
      <c r="BN108">
        <v>569.14</v>
      </c>
      <c r="BO108">
        <v>569.77</v>
      </c>
      <c r="BP108">
        <v>569.03</v>
      </c>
      <c r="BQ108">
        <v>569.03</v>
      </c>
      <c r="BR108">
        <v>515.1</v>
      </c>
      <c r="BS108">
        <v>527.27</v>
      </c>
      <c r="BT108">
        <v>527.27</v>
      </c>
      <c r="BU108">
        <v>525.88</v>
      </c>
      <c r="BV108">
        <v>0</v>
      </c>
      <c r="BW108">
        <v>0</v>
      </c>
      <c r="BX108">
        <v>0</v>
      </c>
      <c r="BY108">
        <v>569.87</v>
      </c>
      <c r="BZ108">
        <v>569.14</v>
      </c>
      <c r="CA108">
        <v>569.77</v>
      </c>
      <c r="CB108">
        <v>569.03</v>
      </c>
      <c r="CC108">
        <v>569.03</v>
      </c>
      <c r="CD108">
        <v>515.1</v>
      </c>
      <c r="CE108">
        <v>527.27</v>
      </c>
      <c r="CF108">
        <v>527.27</v>
      </c>
      <c r="CG108">
        <v>525.88</v>
      </c>
      <c r="CH108">
        <v>0</v>
      </c>
      <c r="CI108">
        <v>0</v>
      </c>
      <c r="CJ108">
        <v>0</v>
      </c>
      <c r="CK108" s="13" t="str">
        <f t="shared" si="7"/>
        <v>1 - 00. RECURSOS ORDINARIOS</v>
      </c>
      <c r="CL108" s="13" t="str">
        <f t="shared" si="8"/>
        <v>2.1. PERSONAL Y OBLIGACIONES SOCIALES</v>
      </c>
      <c r="CM108" s="13" t="str">
        <f t="shared" si="9"/>
        <v>2.1. 3. CONTRIBUCIONES A LA SEGURIDAD SOCIAL</v>
      </c>
      <c r="CN108" s="13" t="str">
        <f t="shared" si="10"/>
        <v>2.1. 3. 1. 1. 5. CONTRIBUCIONES A ESSALUD</v>
      </c>
      <c r="CO108" s="13">
        <f t="shared" si="11"/>
        <v>7211.0499999999993</v>
      </c>
      <c r="CP108" s="13">
        <f t="shared" si="12"/>
        <v>-183.04999999999927</v>
      </c>
      <c r="CQ108" s="13"/>
      <c r="CR108" s="13"/>
      <c r="CS108" s="13">
        <f t="shared" si="13"/>
        <v>-183.04999999999927</v>
      </c>
      <c r="CT108" s="13">
        <v>0</v>
      </c>
    </row>
    <row r="109" spans="1:98" hidden="1" x14ac:dyDescent="0.2">
      <c r="A109" t="s">
        <v>93</v>
      </c>
      <c r="B109" t="s">
        <v>94</v>
      </c>
      <c r="C109" t="s">
        <v>95</v>
      </c>
      <c r="D109" t="s">
        <v>96</v>
      </c>
      <c r="E109" t="s">
        <v>97</v>
      </c>
      <c r="F109" t="s">
        <v>98</v>
      </c>
      <c r="G109" t="s">
        <v>170</v>
      </c>
      <c r="H109" t="s">
        <v>100</v>
      </c>
      <c r="I109" t="s">
        <v>101</v>
      </c>
      <c r="J109" t="s">
        <v>102</v>
      </c>
      <c r="K109" t="s">
        <v>180</v>
      </c>
      <c r="L109" t="s">
        <v>104</v>
      </c>
      <c r="M109" t="s">
        <v>132</v>
      </c>
      <c r="N109" t="s">
        <v>133</v>
      </c>
      <c r="O109" t="s">
        <v>107</v>
      </c>
      <c r="P109" t="s">
        <v>181</v>
      </c>
      <c r="Q109" t="s">
        <v>168</v>
      </c>
      <c r="R109">
        <v>47000</v>
      </c>
      <c r="S109">
        <v>26240</v>
      </c>
      <c r="T109">
        <v>26237</v>
      </c>
      <c r="U109">
        <v>26237</v>
      </c>
      <c r="V109" t="s">
        <v>182</v>
      </c>
      <c r="W109" t="s">
        <v>111</v>
      </c>
      <c r="X109" t="s">
        <v>112</v>
      </c>
      <c r="Y109" t="s">
        <v>112</v>
      </c>
      <c r="Z109" t="s">
        <v>113</v>
      </c>
      <c r="AA109" t="s">
        <v>114</v>
      </c>
      <c r="AB109" t="s">
        <v>115</v>
      </c>
      <c r="AC109" t="s">
        <v>116</v>
      </c>
      <c r="AD109" t="s">
        <v>117</v>
      </c>
      <c r="AE109" t="s">
        <v>213</v>
      </c>
      <c r="AF109" t="s">
        <v>214</v>
      </c>
      <c r="AG109" t="s">
        <v>214</v>
      </c>
      <c r="AH109" t="s">
        <v>215</v>
      </c>
      <c r="AI109" t="s">
        <v>121</v>
      </c>
      <c r="AJ109">
        <v>66840</v>
      </c>
      <c r="AK109">
        <v>-1389</v>
      </c>
      <c r="AL109">
        <v>65451</v>
      </c>
      <c r="AM109">
        <v>65451</v>
      </c>
      <c r="AN109">
        <v>65451</v>
      </c>
      <c r="AO109">
        <v>5246.33</v>
      </c>
      <c r="AP109">
        <v>5246.33</v>
      </c>
      <c r="AQ109">
        <v>5242.43</v>
      </c>
      <c r="AR109">
        <v>5105.72</v>
      </c>
      <c r="AS109">
        <v>4979.33</v>
      </c>
      <c r="AT109">
        <v>5004.8999999999996</v>
      </c>
      <c r="AU109">
        <v>4891.4399999999996</v>
      </c>
      <c r="AV109">
        <v>4767.1400000000003</v>
      </c>
      <c r="AW109">
        <v>5125.88</v>
      </c>
      <c r="AX109">
        <v>0</v>
      </c>
      <c r="AY109">
        <v>0</v>
      </c>
      <c r="AZ109">
        <v>0</v>
      </c>
      <c r="BA109">
        <v>5246.33</v>
      </c>
      <c r="BB109">
        <v>5246.33</v>
      </c>
      <c r="BC109">
        <v>5242.43</v>
      </c>
      <c r="BD109">
        <v>5105.72</v>
      </c>
      <c r="BE109">
        <v>4979.33</v>
      </c>
      <c r="BF109">
        <v>5004.8999999999996</v>
      </c>
      <c r="BG109">
        <v>4891.4399999999996</v>
      </c>
      <c r="BH109">
        <v>4767.1400000000003</v>
      </c>
      <c r="BI109">
        <v>5125.88</v>
      </c>
      <c r="BJ109">
        <v>5209.59</v>
      </c>
      <c r="BK109">
        <v>5209.59</v>
      </c>
      <c r="BL109">
        <f>3369.6+5652.61</f>
        <v>9022.2099999999991</v>
      </c>
      <c r="BM109">
        <v>5246.33</v>
      </c>
      <c r="BN109">
        <v>5246.33</v>
      </c>
      <c r="BO109">
        <v>5242.43</v>
      </c>
      <c r="BP109">
        <v>5105.72</v>
      </c>
      <c r="BQ109">
        <v>4979.33</v>
      </c>
      <c r="BR109">
        <v>5004.8999999999996</v>
      </c>
      <c r="BS109">
        <v>4891.4399999999996</v>
      </c>
      <c r="BT109">
        <v>4767.1400000000003</v>
      </c>
      <c r="BU109">
        <v>5125.88</v>
      </c>
      <c r="BV109">
        <v>0</v>
      </c>
      <c r="BW109">
        <v>0</v>
      </c>
      <c r="BX109">
        <v>0</v>
      </c>
      <c r="BY109">
        <v>5246.33</v>
      </c>
      <c r="BZ109">
        <v>5246.33</v>
      </c>
      <c r="CA109">
        <v>5242.43</v>
      </c>
      <c r="CB109">
        <v>5105.72</v>
      </c>
      <c r="CC109">
        <v>4979.33</v>
      </c>
      <c r="CD109">
        <v>5004.8999999999996</v>
      </c>
      <c r="CE109">
        <v>4891.4399999999996</v>
      </c>
      <c r="CF109">
        <v>4767.1400000000003</v>
      </c>
      <c r="CG109">
        <v>5125.88</v>
      </c>
      <c r="CH109">
        <v>0</v>
      </c>
      <c r="CI109">
        <v>0</v>
      </c>
      <c r="CJ109">
        <v>0</v>
      </c>
      <c r="CK109" s="13" t="str">
        <f t="shared" si="7"/>
        <v>1 - 00. RECURSOS ORDINARIOS</v>
      </c>
      <c r="CL109" s="13" t="str">
        <f t="shared" si="8"/>
        <v>2.1. PERSONAL Y OBLIGACIONES SOCIALES</v>
      </c>
      <c r="CM109" s="13" t="str">
        <f t="shared" si="9"/>
        <v>2.1. 3. CONTRIBUCIONES A LA SEGURIDAD SOCIAL</v>
      </c>
      <c r="CN109" s="13" t="str">
        <f t="shared" si="10"/>
        <v>2.1. 3. 1. 1. 5. CONTRIBUCIONES A ESSALUD</v>
      </c>
      <c r="CO109" s="13">
        <f t="shared" si="11"/>
        <v>65050.889999999992</v>
      </c>
      <c r="CP109" s="13">
        <f t="shared" si="12"/>
        <v>400.11000000000786</v>
      </c>
      <c r="CQ109" s="13"/>
      <c r="CR109" s="13"/>
      <c r="CS109" s="13">
        <f t="shared" si="13"/>
        <v>400.11000000000786</v>
      </c>
      <c r="CT109" s="13">
        <v>0</v>
      </c>
    </row>
    <row r="110" spans="1:98" hidden="1" x14ac:dyDescent="0.2">
      <c r="A110" t="s">
        <v>93</v>
      </c>
      <c r="B110" t="s">
        <v>94</v>
      </c>
      <c r="C110" t="s">
        <v>95</v>
      </c>
      <c r="D110" t="s">
        <v>96</v>
      </c>
      <c r="E110" t="s">
        <v>97</v>
      </c>
      <c r="F110" t="s">
        <v>98</v>
      </c>
      <c r="G110" t="s">
        <v>170</v>
      </c>
      <c r="H110" t="s">
        <v>100</v>
      </c>
      <c r="I110" t="s">
        <v>101</v>
      </c>
      <c r="J110" t="s">
        <v>102</v>
      </c>
      <c r="K110" t="s">
        <v>183</v>
      </c>
      <c r="L110" t="s">
        <v>104</v>
      </c>
      <c r="M110" t="s">
        <v>132</v>
      </c>
      <c r="N110" t="s">
        <v>133</v>
      </c>
      <c r="O110" t="s">
        <v>107</v>
      </c>
      <c r="P110" t="s">
        <v>184</v>
      </c>
      <c r="Q110" t="s">
        <v>185</v>
      </c>
      <c r="R110">
        <v>3636</v>
      </c>
      <c r="S110">
        <v>1441</v>
      </c>
      <c r="T110">
        <v>1441</v>
      </c>
      <c r="U110">
        <v>1441</v>
      </c>
      <c r="V110" t="s">
        <v>186</v>
      </c>
      <c r="W110" t="s">
        <v>111</v>
      </c>
      <c r="X110" t="s">
        <v>112</v>
      </c>
      <c r="Y110" t="s">
        <v>112</v>
      </c>
      <c r="Z110" t="s">
        <v>113</v>
      </c>
      <c r="AA110" t="s">
        <v>114</v>
      </c>
      <c r="AB110" t="s">
        <v>115</v>
      </c>
      <c r="AC110" t="s">
        <v>116</v>
      </c>
      <c r="AD110" t="s">
        <v>117</v>
      </c>
      <c r="AE110" t="s">
        <v>213</v>
      </c>
      <c r="AF110" t="s">
        <v>214</v>
      </c>
      <c r="AG110" t="s">
        <v>214</v>
      </c>
      <c r="AH110" t="s">
        <v>215</v>
      </c>
      <c r="AI110" t="s">
        <v>121</v>
      </c>
      <c r="AJ110">
        <v>25340</v>
      </c>
      <c r="AK110">
        <v>-1200</v>
      </c>
      <c r="AL110">
        <v>24140</v>
      </c>
      <c r="AM110">
        <v>24140</v>
      </c>
      <c r="AN110">
        <v>24140</v>
      </c>
      <c r="AO110">
        <v>2111.66</v>
      </c>
      <c r="AP110">
        <v>2111.66</v>
      </c>
      <c r="AQ110">
        <v>2111.66</v>
      </c>
      <c r="AR110">
        <v>1982.21</v>
      </c>
      <c r="AS110">
        <v>2111.66</v>
      </c>
      <c r="AT110">
        <v>2111.66</v>
      </c>
      <c r="AU110">
        <v>1767.16</v>
      </c>
      <c r="AV110">
        <v>1788.04</v>
      </c>
      <c r="AW110">
        <v>1464.42</v>
      </c>
      <c r="AX110">
        <v>0</v>
      </c>
      <c r="AY110">
        <v>0</v>
      </c>
      <c r="AZ110">
        <v>0</v>
      </c>
      <c r="BA110">
        <v>2111.66</v>
      </c>
      <c r="BB110">
        <v>2111.66</v>
      </c>
      <c r="BC110">
        <v>2111.66</v>
      </c>
      <c r="BD110">
        <v>1982.21</v>
      </c>
      <c r="BE110">
        <v>2111.66</v>
      </c>
      <c r="BF110">
        <v>2111.66</v>
      </c>
      <c r="BG110">
        <v>1767.16</v>
      </c>
      <c r="BH110">
        <v>1788.04</v>
      </c>
      <c r="BI110">
        <v>1464.42</v>
      </c>
      <c r="BJ110">
        <v>1788.05</v>
      </c>
      <c r="BK110">
        <v>1788.05</v>
      </c>
      <c r="BL110">
        <v>1788.05</v>
      </c>
      <c r="BM110">
        <v>2111.66</v>
      </c>
      <c r="BN110">
        <v>2111.66</v>
      </c>
      <c r="BO110">
        <v>2111.66</v>
      </c>
      <c r="BP110">
        <v>1982.21</v>
      </c>
      <c r="BQ110">
        <v>2111.66</v>
      </c>
      <c r="BR110">
        <v>2111.66</v>
      </c>
      <c r="BS110">
        <v>1767.16</v>
      </c>
      <c r="BT110">
        <v>1788.04</v>
      </c>
      <c r="BU110">
        <v>1464.42</v>
      </c>
      <c r="BV110">
        <v>0</v>
      </c>
      <c r="BW110">
        <v>0</v>
      </c>
      <c r="BX110">
        <v>0</v>
      </c>
      <c r="BY110">
        <v>2111.66</v>
      </c>
      <c r="BZ110">
        <v>2111.66</v>
      </c>
      <c r="CA110">
        <v>2111.66</v>
      </c>
      <c r="CB110">
        <v>1982.21</v>
      </c>
      <c r="CC110">
        <v>2111.66</v>
      </c>
      <c r="CD110">
        <v>2111.66</v>
      </c>
      <c r="CE110">
        <v>1767.16</v>
      </c>
      <c r="CF110">
        <v>1788.04</v>
      </c>
      <c r="CG110">
        <v>1464.42</v>
      </c>
      <c r="CH110">
        <v>0</v>
      </c>
      <c r="CI110">
        <v>0</v>
      </c>
      <c r="CJ110">
        <v>0</v>
      </c>
      <c r="CK110" s="13" t="str">
        <f t="shared" si="7"/>
        <v>1 - 00. RECURSOS ORDINARIOS</v>
      </c>
      <c r="CL110" s="13" t="str">
        <f t="shared" si="8"/>
        <v>2.1. PERSONAL Y OBLIGACIONES SOCIALES</v>
      </c>
      <c r="CM110" s="13" t="str">
        <f t="shared" si="9"/>
        <v>2.1. 3. CONTRIBUCIONES A LA SEGURIDAD SOCIAL</v>
      </c>
      <c r="CN110" s="13" t="str">
        <f t="shared" si="10"/>
        <v>2.1. 3. 1. 1. 5. CONTRIBUCIONES A ESSALUD</v>
      </c>
      <c r="CO110" s="13">
        <f t="shared" si="11"/>
        <v>22924.279999999995</v>
      </c>
      <c r="CP110" s="13">
        <f t="shared" si="12"/>
        <v>1215.7200000000048</v>
      </c>
      <c r="CQ110" s="13"/>
      <c r="CR110" s="13"/>
      <c r="CS110" s="13">
        <f t="shared" si="13"/>
        <v>1215.7200000000048</v>
      </c>
      <c r="CT110" s="13">
        <v>0</v>
      </c>
    </row>
    <row r="111" spans="1:98" hidden="1" x14ac:dyDescent="0.2">
      <c r="A111" t="s">
        <v>93</v>
      </c>
      <c r="B111" t="s">
        <v>94</v>
      </c>
      <c r="C111" t="s">
        <v>95</v>
      </c>
      <c r="D111" t="s">
        <v>96</v>
      </c>
      <c r="E111" t="s">
        <v>97</v>
      </c>
      <c r="F111" t="s">
        <v>98</v>
      </c>
      <c r="G111" t="s">
        <v>170</v>
      </c>
      <c r="H111" t="s">
        <v>100</v>
      </c>
      <c r="I111" t="s">
        <v>101</v>
      </c>
      <c r="J111" t="s">
        <v>102</v>
      </c>
      <c r="K111" t="s">
        <v>187</v>
      </c>
      <c r="L111" t="s">
        <v>104</v>
      </c>
      <c r="M111" t="s">
        <v>132</v>
      </c>
      <c r="N111" t="s">
        <v>176</v>
      </c>
      <c r="O111" t="s">
        <v>107</v>
      </c>
      <c r="P111" t="s">
        <v>188</v>
      </c>
      <c r="Q111" t="s">
        <v>189</v>
      </c>
      <c r="R111">
        <v>105000</v>
      </c>
      <c r="S111">
        <v>29200</v>
      </c>
      <c r="T111">
        <v>29143</v>
      </c>
      <c r="U111">
        <v>29143</v>
      </c>
      <c r="V111" t="s">
        <v>190</v>
      </c>
      <c r="W111" t="s">
        <v>111</v>
      </c>
      <c r="X111" t="s">
        <v>112</v>
      </c>
      <c r="Y111" t="s">
        <v>112</v>
      </c>
      <c r="Z111" t="s">
        <v>113</v>
      </c>
      <c r="AA111" t="s">
        <v>114</v>
      </c>
      <c r="AB111" t="s">
        <v>115</v>
      </c>
      <c r="AC111" t="s">
        <v>116</v>
      </c>
      <c r="AD111" t="s">
        <v>117</v>
      </c>
      <c r="AE111" t="s">
        <v>213</v>
      </c>
      <c r="AF111" t="s">
        <v>214</v>
      </c>
      <c r="AG111" t="s">
        <v>214</v>
      </c>
      <c r="AH111" t="s">
        <v>215</v>
      </c>
      <c r="AI111" t="s">
        <v>121</v>
      </c>
      <c r="AJ111">
        <v>6147</v>
      </c>
      <c r="AK111">
        <v>188</v>
      </c>
      <c r="AL111">
        <v>6335</v>
      </c>
      <c r="AM111">
        <v>6335</v>
      </c>
      <c r="AN111">
        <v>6335</v>
      </c>
      <c r="AO111">
        <v>512.22</v>
      </c>
      <c r="AP111">
        <v>512.22</v>
      </c>
      <c r="AQ111">
        <v>512.22</v>
      </c>
      <c r="AR111">
        <v>512.22</v>
      </c>
      <c r="AS111">
        <v>512.22</v>
      </c>
      <c r="AT111">
        <v>512.41999999999996</v>
      </c>
      <c r="AU111">
        <v>512.22</v>
      </c>
      <c r="AV111">
        <v>512.63</v>
      </c>
      <c r="AW111">
        <v>512.22</v>
      </c>
      <c r="AX111">
        <v>0</v>
      </c>
      <c r="AY111">
        <v>0</v>
      </c>
      <c r="AZ111">
        <v>0</v>
      </c>
      <c r="BA111">
        <v>512.22</v>
      </c>
      <c r="BB111">
        <v>512.22</v>
      </c>
      <c r="BC111">
        <v>512.22</v>
      </c>
      <c r="BD111">
        <v>512.22</v>
      </c>
      <c r="BE111">
        <v>512.22</v>
      </c>
      <c r="BF111">
        <v>512.41999999999996</v>
      </c>
      <c r="BG111">
        <v>512.22</v>
      </c>
      <c r="BH111">
        <v>512.63</v>
      </c>
      <c r="BI111">
        <v>512.22</v>
      </c>
      <c r="BJ111">
        <v>512.23</v>
      </c>
      <c r="BK111">
        <v>512.23</v>
      </c>
      <c r="BL111">
        <v>512.23</v>
      </c>
      <c r="BM111">
        <v>512.22</v>
      </c>
      <c r="BN111">
        <v>512.22</v>
      </c>
      <c r="BO111">
        <v>512.22</v>
      </c>
      <c r="BP111">
        <v>512.22</v>
      </c>
      <c r="BQ111">
        <v>512.22</v>
      </c>
      <c r="BR111">
        <v>512.41999999999996</v>
      </c>
      <c r="BS111">
        <v>512.22</v>
      </c>
      <c r="BT111">
        <v>512.63</v>
      </c>
      <c r="BU111">
        <v>512.22</v>
      </c>
      <c r="BV111">
        <v>0</v>
      </c>
      <c r="BW111">
        <v>0</v>
      </c>
      <c r="BX111">
        <v>0</v>
      </c>
      <c r="BY111">
        <v>512.22</v>
      </c>
      <c r="BZ111">
        <v>512.22</v>
      </c>
      <c r="CA111">
        <v>512.22</v>
      </c>
      <c r="CB111">
        <v>512.22</v>
      </c>
      <c r="CC111">
        <v>512.22</v>
      </c>
      <c r="CD111">
        <v>512.41999999999996</v>
      </c>
      <c r="CE111">
        <v>512.22</v>
      </c>
      <c r="CF111">
        <v>512.63</v>
      </c>
      <c r="CG111">
        <v>512.22</v>
      </c>
      <c r="CH111">
        <v>0</v>
      </c>
      <c r="CI111">
        <v>0</v>
      </c>
      <c r="CJ111">
        <v>0</v>
      </c>
      <c r="CK111" s="13" t="str">
        <f t="shared" si="7"/>
        <v>1 - 00. RECURSOS ORDINARIOS</v>
      </c>
      <c r="CL111" s="13" t="str">
        <f t="shared" si="8"/>
        <v>2.1. PERSONAL Y OBLIGACIONES SOCIALES</v>
      </c>
      <c r="CM111" s="13" t="str">
        <f t="shared" si="9"/>
        <v>2.1. 3. CONTRIBUCIONES A LA SEGURIDAD SOCIAL</v>
      </c>
      <c r="CN111" s="13" t="str">
        <f t="shared" si="10"/>
        <v>2.1. 3. 1. 1. 5. CONTRIBUCIONES A ESSALUD</v>
      </c>
      <c r="CO111" s="13">
        <f t="shared" si="11"/>
        <v>6147.2800000000007</v>
      </c>
      <c r="CP111" s="13">
        <f t="shared" si="12"/>
        <v>187.71999999999935</v>
      </c>
      <c r="CQ111" s="13"/>
      <c r="CR111" s="13"/>
      <c r="CS111" s="13">
        <f t="shared" si="13"/>
        <v>187.71999999999935</v>
      </c>
      <c r="CT111" s="13">
        <v>0</v>
      </c>
    </row>
    <row r="112" spans="1:98" hidden="1" x14ac:dyDescent="0.2">
      <c r="A112" t="s">
        <v>93</v>
      </c>
      <c r="B112" t="s">
        <v>94</v>
      </c>
      <c r="C112" t="s">
        <v>95</v>
      </c>
      <c r="D112" t="s">
        <v>96</v>
      </c>
      <c r="E112" t="s">
        <v>97</v>
      </c>
      <c r="F112" t="s">
        <v>98</v>
      </c>
      <c r="G112" t="s">
        <v>129</v>
      </c>
      <c r="H112" t="s">
        <v>100</v>
      </c>
      <c r="I112" t="s">
        <v>130</v>
      </c>
      <c r="J112" t="s">
        <v>102</v>
      </c>
      <c r="K112" t="s">
        <v>131</v>
      </c>
      <c r="L112" t="s">
        <v>104</v>
      </c>
      <c r="M112" t="s">
        <v>132</v>
      </c>
      <c r="N112" t="s">
        <v>133</v>
      </c>
      <c r="O112" t="s">
        <v>107</v>
      </c>
      <c r="P112" t="s">
        <v>134</v>
      </c>
      <c r="Q112" t="s">
        <v>135</v>
      </c>
      <c r="R112">
        <v>3000</v>
      </c>
      <c r="S112">
        <v>1100</v>
      </c>
      <c r="T112">
        <v>1072</v>
      </c>
      <c r="U112">
        <v>1072</v>
      </c>
      <c r="V112" t="s">
        <v>136</v>
      </c>
      <c r="W112" t="s">
        <v>111</v>
      </c>
      <c r="X112" t="s">
        <v>112</v>
      </c>
      <c r="Y112" t="s">
        <v>112</v>
      </c>
      <c r="Z112" t="s">
        <v>113</v>
      </c>
      <c r="AA112" t="s">
        <v>114</v>
      </c>
      <c r="AB112" t="s">
        <v>115</v>
      </c>
      <c r="AC112" t="s">
        <v>116</v>
      </c>
      <c r="AD112" t="s">
        <v>117</v>
      </c>
      <c r="AE112" t="s">
        <v>213</v>
      </c>
      <c r="AF112" t="s">
        <v>214</v>
      </c>
      <c r="AG112" t="s">
        <v>214</v>
      </c>
      <c r="AH112" t="s">
        <v>216</v>
      </c>
      <c r="AI112" t="s">
        <v>121</v>
      </c>
      <c r="AJ112">
        <v>836</v>
      </c>
      <c r="AK112">
        <v>0</v>
      </c>
      <c r="AL112">
        <v>836</v>
      </c>
      <c r="AM112">
        <v>836</v>
      </c>
      <c r="AN112">
        <v>836</v>
      </c>
      <c r="AO112">
        <v>26.95</v>
      </c>
      <c r="AP112">
        <v>26.95</v>
      </c>
      <c r="AQ112">
        <v>26.95</v>
      </c>
      <c r="AR112">
        <v>26.95</v>
      </c>
      <c r="AS112">
        <v>26.95</v>
      </c>
      <c r="AT112">
        <v>26.95</v>
      </c>
      <c r="AU112">
        <v>26.95</v>
      </c>
      <c r="AV112">
        <v>26.95</v>
      </c>
      <c r="AW112">
        <v>26.95</v>
      </c>
      <c r="AX112">
        <v>0</v>
      </c>
      <c r="AY112">
        <v>0</v>
      </c>
      <c r="AZ112">
        <v>0</v>
      </c>
      <c r="BA112">
        <v>26.95</v>
      </c>
      <c r="BB112">
        <v>26.95</v>
      </c>
      <c r="BC112">
        <v>26.95</v>
      </c>
      <c r="BD112">
        <v>26.95</v>
      </c>
      <c r="BE112">
        <v>26.95</v>
      </c>
      <c r="BF112">
        <v>26.95</v>
      </c>
      <c r="BG112">
        <v>26.95</v>
      </c>
      <c r="BH112">
        <v>26.95</v>
      </c>
      <c r="BI112">
        <v>26.95</v>
      </c>
      <c r="BJ112">
        <v>26.95</v>
      </c>
      <c r="BK112">
        <v>71.540000000000006</v>
      </c>
      <c r="BL112">
        <v>71.540000000000006</v>
      </c>
      <c r="BM112">
        <v>26.95</v>
      </c>
      <c r="BN112">
        <v>26.95</v>
      </c>
      <c r="BO112">
        <v>26.95</v>
      </c>
      <c r="BP112">
        <v>26.95</v>
      </c>
      <c r="BQ112">
        <v>26.95</v>
      </c>
      <c r="BR112">
        <v>26.95</v>
      </c>
      <c r="BS112">
        <v>26.95</v>
      </c>
      <c r="BT112">
        <v>26.95</v>
      </c>
      <c r="BU112">
        <v>26.95</v>
      </c>
      <c r="BV112">
        <v>0</v>
      </c>
      <c r="BW112">
        <v>0</v>
      </c>
      <c r="BX112">
        <v>0</v>
      </c>
      <c r="BY112">
        <v>26.95</v>
      </c>
      <c r="BZ112">
        <v>26.95</v>
      </c>
      <c r="CA112">
        <v>26.95</v>
      </c>
      <c r="CB112">
        <v>26.95</v>
      </c>
      <c r="CC112">
        <v>26.95</v>
      </c>
      <c r="CD112">
        <v>26.95</v>
      </c>
      <c r="CE112">
        <v>26.95</v>
      </c>
      <c r="CF112">
        <v>26.95</v>
      </c>
      <c r="CG112">
        <v>26.95</v>
      </c>
      <c r="CH112">
        <v>0</v>
      </c>
      <c r="CI112">
        <v>0</v>
      </c>
      <c r="CJ112">
        <v>0</v>
      </c>
      <c r="CK112" s="13" t="str">
        <f t="shared" si="7"/>
        <v>1 - 00. RECURSOS ORDINARIOS</v>
      </c>
      <c r="CL112" s="13" t="str">
        <f t="shared" si="8"/>
        <v>2.1. PERSONAL Y OBLIGACIONES SOCIALES</v>
      </c>
      <c r="CM112" s="13" t="str">
        <f t="shared" si="9"/>
        <v>2.1. 3. CONTRIBUCIONES A LA SEGURIDAD SOCIAL</v>
      </c>
      <c r="CN112" s="13" t="str">
        <f t="shared" si="10"/>
        <v>2.1. 3. 1. 1. 6. OTRAS CONTRIBUCIONES DEL EMPLEADOR</v>
      </c>
      <c r="CO112" s="13">
        <f t="shared" si="11"/>
        <v>412.58</v>
      </c>
      <c r="CP112" s="13">
        <f t="shared" si="12"/>
        <v>423.42</v>
      </c>
      <c r="CQ112" s="13"/>
      <c r="CR112" s="13"/>
      <c r="CS112" s="13">
        <f t="shared" si="13"/>
        <v>423.42</v>
      </c>
      <c r="CT112" s="13">
        <v>0</v>
      </c>
    </row>
    <row r="113" spans="1:98" hidden="1" x14ac:dyDescent="0.2">
      <c r="A113" t="s">
        <v>93</v>
      </c>
      <c r="B113" t="s">
        <v>94</v>
      </c>
      <c r="C113" t="s">
        <v>95</v>
      </c>
      <c r="D113" t="s">
        <v>96</v>
      </c>
      <c r="E113" t="s">
        <v>97</v>
      </c>
      <c r="F113" t="s">
        <v>98</v>
      </c>
      <c r="G113" t="s">
        <v>129</v>
      </c>
      <c r="H113" t="s">
        <v>100</v>
      </c>
      <c r="I113" t="s">
        <v>140</v>
      </c>
      <c r="J113" t="s">
        <v>102</v>
      </c>
      <c r="K113" t="s">
        <v>141</v>
      </c>
      <c r="L113" t="s">
        <v>104</v>
      </c>
      <c r="M113" t="s">
        <v>132</v>
      </c>
      <c r="N113" t="s">
        <v>133</v>
      </c>
      <c r="O113" t="s">
        <v>107</v>
      </c>
      <c r="P113" t="s">
        <v>142</v>
      </c>
      <c r="Q113" t="s">
        <v>143</v>
      </c>
      <c r="R113">
        <v>1000</v>
      </c>
      <c r="S113">
        <v>560</v>
      </c>
      <c r="T113">
        <v>566</v>
      </c>
      <c r="U113">
        <v>566</v>
      </c>
      <c r="V113" t="s">
        <v>144</v>
      </c>
      <c r="W113" t="s">
        <v>111</v>
      </c>
      <c r="X113" t="s">
        <v>112</v>
      </c>
      <c r="Y113" t="s">
        <v>112</v>
      </c>
      <c r="Z113" t="s">
        <v>113</v>
      </c>
      <c r="AA113" t="s">
        <v>114</v>
      </c>
      <c r="AB113" t="s">
        <v>115</v>
      </c>
      <c r="AC113" t="s">
        <v>116</v>
      </c>
      <c r="AD113" t="s">
        <v>117</v>
      </c>
      <c r="AE113" t="s">
        <v>213</v>
      </c>
      <c r="AF113" t="s">
        <v>214</v>
      </c>
      <c r="AG113" t="s">
        <v>214</v>
      </c>
      <c r="AH113" t="s">
        <v>216</v>
      </c>
      <c r="AI113" t="s">
        <v>121</v>
      </c>
      <c r="AJ113">
        <v>853</v>
      </c>
      <c r="AK113">
        <v>194</v>
      </c>
      <c r="AL113">
        <v>1047</v>
      </c>
      <c r="AM113">
        <v>1047</v>
      </c>
      <c r="AN113">
        <v>1047</v>
      </c>
      <c r="AO113">
        <v>87.24</v>
      </c>
      <c r="AP113">
        <v>87.24</v>
      </c>
      <c r="AQ113">
        <v>87.24</v>
      </c>
      <c r="AR113">
        <v>87.24</v>
      </c>
      <c r="AS113">
        <v>87.24</v>
      </c>
      <c r="AT113">
        <v>87.24</v>
      </c>
      <c r="AU113">
        <v>87.24</v>
      </c>
      <c r="AV113">
        <v>87.24</v>
      </c>
      <c r="AW113">
        <v>87.24</v>
      </c>
      <c r="AX113">
        <v>0</v>
      </c>
      <c r="AY113">
        <v>0</v>
      </c>
      <c r="AZ113">
        <v>0</v>
      </c>
      <c r="BA113">
        <v>87.24</v>
      </c>
      <c r="BB113">
        <v>87.24</v>
      </c>
      <c r="BC113">
        <v>87.24</v>
      </c>
      <c r="BD113">
        <v>87.24</v>
      </c>
      <c r="BE113">
        <v>87.24</v>
      </c>
      <c r="BF113">
        <v>87.24</v>
      </c>
      <c r="BG113">
        <v>87.24</v>
      </c>
      <c r="BH113">
        <v>87.24</v>
      </c>
      <c r="BI113">
        <v>87.24</v>
      </c>
      <c r="BJ113">
        <v>87.24</v>
      </c>
      <c r="BK113">
        <v>87.24</v>
      </c>
      <c r="BL113">
        <v>87.24</v>
      </c>
      <c r="BM113">
        <v>87.24</v>
      </c>
      <c r="BN113">
        <v>87.24</v>
      </c>
      <c r="BO113">
        <v>87.24</v>
      </c>
      <c r="BP113">
        <v>87.24</v>
      </c>
      <c r="BQ113">
        <v>87.24</v>
      </c>
      <c r="BR113">
        <v>87.24</v>
      </c>
      <c r="BS113">
        <v>87.24</v>
      </c>
      <c r="BT113">
        <v>87.24</v>
      </c>
      <c r="BU113">
        <v>87.24</v>
      </c>
      <c r="BV113">
        <v>0</v>
      </c>
      <c r="BW113">
        <v>0</v>
      </c>
      <c r="BX113">
        <v>0</v>
      </c>
      <c r="BY113">
        <v>87.24</v>
      </c>
      <c r="BZ113">
        <v>87.24</v>
      </c>
      <c r="CA113">
        <v>87.24</v>
      </c>
      <c r="CB113">
        <v>87.24</v>
      </c>
      <c r="CC113">
        <v>87.24</v>
      </c>
      <c r="CD113">
        <v>87.24</v>
      </c>
      <c r="CE113">
        <v>87.24</v>
      </c>
      <c r="CF113">
        <v>87.24</v>
      </c>
      <c r="CG113">
        <v>87.24</v>
      </c>
      <c r="CH113">
        <v>0</v>
      </c>
      <c r="CI113">
        <v>0</v>
      </c>
      <c r="CJ113">
        <v>0</v>
      </c>
      <c r="CK113" s="13" t="str">
        <f t="shared" si="7"/>
        <v>1 - 00. RECURSOS ORDINARIOS</v>
      </c>
      <c r="CL113" s="13" t="str">
        <f t="shared" si="8"/>
        <v>2.1. PERSONAL Y OBLIGACIONES SOCIALES</v>
      </c>
      <c r="CM113" s="13" t="str">
        <f t="shared" si="9"/>
        <v>2.1. 3. CONTRIBUCIONES A LA SEGURIDAD SOCIAL</v>
      </c>
      <c r="CN113" s="13" t="str">
        <f t="shared" si="10"/>
        <v>2.1. 3. 1. 1. 6. OTRAS CONTRIBUCIONES DEL EMPLEADOR</v>
      </c>
      <c r="CO113" s="13">
        <f t="shared" si="11"/>
        <v>1046.8799999999999</v>
      </c>
      <c r="CP113" s="13">
        <f t="shared" si="12"/>
        <v>0.12000000000011823</v>
      </c>
      <c r="CQ113" s="13"/>
      <c r="CR113" s="13"/>
      <c r="CS113" s="13">
        <f t="shared" si="13"/>
        <v>0.12000000000011823</v>
      </c>
      <c r="CT113" s="13">
        <v>0</v>
      </c>
    </row>
    <row r="114" spans="1:98" hidden="1" x14ac:dyDescent="0.2">
      <c r="A114" t="s">
        <v>93</v>
      </c>
      <c r="B114" t="s">
        <v>94</v>
      </c>
      <c r="C114" t="s">
        <v>95</v>
      </c>
      <c r="D114" t="s">
        <v>96</v>
      </c>
      <c r="E114" t="s">
        <v>97</v>
      </c>
      <c r="F114" t="s">
        <v>98</v>
      </c>
      <c r="G114" t="s">
        <v>129</v>
      </c>
      <c r="H114" t="s">
        <v>100</v>
      </c>
      <c r="I114" t="s">
        <v>145</v>
      </c>
      <c r="J114" t="s">
        <v>102</v>
      </c>
      <c r="K114" t="s">
        <v>146</v>
      </c>
      <c r="L114" t="s">
        <v>104</v>
      </c>
      <c r="M114" t="s">
        <v>132</v>
      </c>
      <c r="N114" t="s">
        <v>133</v>
      </c>
      <c r="O114" t="s">
        <v>107</v>
      </c>
      <c r="P114" t="s">
        <v>147</v>
      </c>
      <c r="Q114" t="s">
        <v>135</v>
      </c>
      <c r="R114">
        <v>600</v>
      </c>
      <c r="S114">
        <v>360</v>
      </c>
      <c r="T114">
        <v>357</v>
      </c>
      <c r="U114">
        <v>357</v>
      </c>
      <c r="V114" t="s">
        <v>148</v>
      </c>
      <c r="W114" t="s">
        <v>111</v>
      </c>
      <c r="X114" t="s">
        <v>112</v>
      </c>
      <c r="Y114" t="s">
        <v>112</v>
      </c>
      <c r="Z114" t="s">
        <v>113</v>
      </c>
      <c r="AA114" t="s">
        <v>114</v>
      </c>
      <c r="AB114" t="s">
        <v>115</v>
      </c>
      <c r="AC114" t="s">
        <v>116</v>
      </c>
      <c r="AD114" t="s">
        <v>117</v>
      </c>
      <c r="AE114" t="s">
        <v>213</v>
      </c>
      <c r="AF114" t="s">
        <v>214</v>
      </c>
      <c r="AG114" t="s">
        <v>214</v>
      </c>
      <c r="AH114" t="s">
        <v>216</v>
      </c>
      <c r="AI114" t="s">
        <v>121</v>
      </c>
      <c r="AJ114">
        <v>988</v>
      </c>
      <c r="AK114">
        <v>200</v>
      </c>
      <c r="AL114">
        <v>1188</v>
      </c>
      <c r="AM114">
        <v>1188</v>
      </c>
      <c r="AN114">
        <v>1188</v>
      </c>
      <c r="AO114">
        <v>101.03</v>
      </c>
      <c r="AP114">
        <v>101.03</v>
      </c>
      <c r="AQ114">
        <v>101.03</v>
      </c>
      <c r="AR114">
        <v>101.03</v>
      </c>
      <c r="AS114">
        <v>101.03</v>
      </c>
      <c r="AT114">
        <v>50.03</v>
      </c>
      <c r="AU114">
        <v>101.03</v>
      </c>
      <c r="AV114">
        <v>101.03</v>
      </c>
      <c r="AW114">
        <v>101.03</v>
      </c>
      <c r="AX114">
        <v>0</v>
      </c>
      <c r="AY114">
        <v>0</v>
      </c>
      <c r="AZ114">
        <v>0</v>
      </c>
      <c r="BA114">
        <v>101.03</v>
      </c>
      <c r="BB114">
        <v>101.03</v>
      </c>
      <c r="BC114">
        <v>101.03</v>
      </c>
      <c r="BD114">
        <v>101.03</v>
      </c>
      <c r="BE114">
        <v>101.03</v>
      </c>
      <c r="BF114">
        <v>50.03</v>
      </c>
      <c r="BG114">
        <v>101.03</v>
      </c>
      <c r="BH114">
        <v>101.03</v>
      </c>
      <c r="BI114">
        <v>101.03</v>
      </c>
      <c r="BJ114">
        <v>101.04</v>
      </c>
      <c r="BK114">
        <v>101.04</v>
      </c>
      <c r="BL114">
        <f>78.62+101.04</f>
        <v>179.66000000000003</v>
      </c>
      <c r="BM114">
        <v>101.03</v>
      </c>
      <c r="BN114">
        <v>101.03</v>
      </c>
      <c r="BO114">
        <v>101.03</v>
      </c>
      <c r="BP114">
        <v>101.03</v>
      </c>
      <c r="BQ114">
        <v>50.03</v>
      </c>
      <c r="BR114">
        <v>101.03</v>
      </c>
      <c r="BS114">
        <v>101.03</v>
      </c>
      <c r="BT114">
        <v>101.03</v>
      </c>
      <c r="BU114">
        <v>101.03</v>
      </c>
      <c r="BV114">
        <v>0</v>
      </c>
      <c r="BW114">
        <v>0</v>
      </c>
      <c r="BX114">
        <v>0</v>
      </c>
      <c r="BY114">
        <v>101.03</v>
      </c>
      <c r="BZ114">
        <v>101.03</v>
      </c>
      <c r="CA114">
        <v>101.03</v>
      </c>
      <c r="CB114">
        <v>101.03</v>
      </c>
      <c r="CC114">
        <v>50.03</v>
      </c>
      <c r="CD114">
        <v>101.03</v>
      </c>
      <c r="CE114">
        <v>101.03</v>
      </c>
      <c r="CF114">
        <v>101.03</v>
      </c>
      <c r="CG114">
        <v>101.03</v>
      </c>
      <c r="CH114">
        <v>0</v>
      </c>
      <c r="CI114">
        <v>0</v>
      </c>
      <c r="CJ114">
        <v>0</v>
      </c>
      <c r="CK114" s="13" t="str">
        <f t="shared" si="7"/>
        <v>1 - 00. RECURSOS ORDINARIOS</v>
      </c>
      <c r="CL114" s="13" t="str">
        <f t="shared" si="8"/>
        <v>2.1. PERSONAL Y OBLIGACIONES SOCIALES</v>
      </c>
      <c r="CM114" s="13" t="str">
        <f t="shared" si="9"/>
        <v>2.1. 3. CONTRIBUCIONES A LA SEGURIDAD SOCIAL</v>
      </c>
      <c r="CN114" s="13" t="str">
        <f t="shared" si="10"/>
        <v>2.1. 3. 1. 1. 6. OTRAS CONTRIBUCIONES DEL EMPLEADOR</v>
      </c>
      <c r="CO114" s="13">
        <f t="shared" si="11"/>
        <v>1240.01</v>
      </c>
      <c r="CP114" s="13">
        <f t="shared" si="12"/>
        <v>-52.009999999999991</v>
      </c>
      <c r="CQ114" s="13"/>
      <c r="CR114" s="13"/>
      <c r="CS114" s="13">
        <f t="shared" si="13"/>
        <v>-52.009999999999991</v>
      </c>
      <c r="CT114" s="13">
        <v>0</v>
      </c>
    </row>
    <row r="115" spans="1:98" hidden="1" x14ac:dyDescent="0.2">
      <c r="A115" t="s">
        <v>93</v>
      </c>
      <c r="B115" t="s">
        <v>94</v>
      </c>
      <c r="C115" t="s">
        <v>95</v>
      </c>
      <c r="D115" t="s">
        <v>96</v>
      </c>
      <c r="E115" t="s">
        <v>97</v>
      </c>
      <c r="F115" t="s">
        <v>98</v>
      </c>
      <c r="G115" t="s">
        <v>129</v>
      </c>
      <c r="H115" t="s">
        <v>100</v>
      </c>
      <c r="I115" t="s">
        <v>149</v>
      </c>
      <c r="J115" t="s">
        <v>102</v>
      </c>
      <c r="K115" t="s">
        <v>150</v>
      </c>
      <c r="L115" t="s">
        <v>104</v>
      </c>
      <c r="M115" t="s">
        <v>132</v>
      </c>
      <c r="N115" t="s">
        <v>133</v>
      </c>
      <c r="O115" t="s">
        <v>107</v>
      </c>
      <c r="P115" t="s">
        <v>151</v>
      </c>
      <c r="Q115" t="s">
        <v>143</v>
      </c>
      <c r="R115">
        <v>600</v>
      </c>
      <c r="S115">
        <v>100</v>
      </c>
      <c r="T115">
        <v>71</v>
      </c>
      <c r="U115">
        <v>71</v>
      </c>
      <c r="V115" t="s">
        <v>152</v>
      </c>
      <c r="W115" t="s">
        <v>111</v>
      </c>
      <c r="X115" t="s">
        <v>112</v>
      </c>
      <c r="Y115" t="s">
        <v>112</v>
      </c>
      <c r="Z115" t="s">
        <v>113</v>
      </c>
      <c r="AA115" t="s">
        <v>114</v>
      </c>
      <c r="AB115" t="s">
        <v>115</v>
      </c>
      <c r="AC115" t="s">
        <v>116</v>
      </c>
      <c r="AD115" t="s">
        <v>117</v>
      </c>
      <c r="AE115" t="s">
        <v>213</v>
      </c>
      <c r="AF115" t="s">
        <v>214</v>
      </c>
      <c r="AG115" t="s">
        <v>214</v>
      </c>
      <c r="AH115" t="s">
        <v>216</v>
      </c>
      <c r="AI115" t="s">
        <v>121</v>
      </c>
      <c r="AJ115">
        <v>836</v>
      </c>
      <c r="AK115">
        <v>217</v>
      </c>
      <c r="AL115">
        <v>1053</v>
      </c>
      <c r="AM115">
        <v>1053</v>
      </c>
      <c r="AN115">
        <v>1053</v>
      </c>
      <c r="AO115">
        <v>85.51</v>
      </c>
      <c r="AP115">
        <v>85.51</v>
      </c>
      <c r="AQ115">
        <v>85.51</v>
      </c>
      <c r="AR115">
        <v>85.51</v>
      </c>
      <c r="AS115">
        <v>85.51</v>
      </c>
      <c r="AT115">
        <v>85.51</v>
      </c>
      <c r="AU115">
        <v>85.7</v>
      </c>
      <c r="AV115">
        <v>85.51</v>
      </c>
      <c r="AW115">
        <v>85.51</v>
      </c>
      <c r="AX115">
        <v>0</v>
      </c>
      <c r="AY115">
        <v>0</v>
      </c>
      <c r="AZ115">
        <v>0</v>
      </c>
      <c r="BA115">
        <v>85.51</v>
      </c>
      <c r="BB115">
        <v>85.51</v>
      </c>
      <c r="BC115">
        <v>85.51</v>
      </c>
      <c r="BD115">
        <v>85.51</v>
      </c>
      <c r="BE115">
        <v>85.51</v>
      </c>
      <c r="BF115">
        <v>85.51</v>
      </c>
      <c r="BG115">
        <v>85.7</v>
      </c>
      <c r="BH115">
        <v>85.51</v>
      </c>
      <c r="BI115">
        <v>85.51</v>
      </c>
      <c r="BJ115">
        <v>85.52</v>
      </c>
      <c r="BK115">
        <v>85.52</v>
      </c>
      <c r="BL115">
        <f>78.62+85.52</f>
        <v>164.14</v>
      </c>
      <c r="BM115">
        <v>85.51</v>
      </c>
      <c r="BN115">
        <v>85.51</v>
      </c>
      <c r="BO115">
        <v>85.51</v>
      </c>
      <c r="BP115">
        <v>85.51</v>
      </c>
      <c r="BQ115">
        <v>85.51</v>
      </c>
      <c r="BR115">
        <v>85.51</v>
      </c>
      <c r="BS115">
        <v>85.7</v>
      </c>
      <c r="BT115">
        <v>85.51</v>
      </c>
      <c r="BU115">
        <v>85.51</v>
      </c>
      <c r="BV115">
        <v>0</v>
      </c>
      <c r="BW115">
        <v>0</v>
      </c>
      <c r="BX115">
        <v>0</v>
      </c>
      <c r="BY115">
        <v>85.51</v>
      </c>
      <c r="BZ115">
        <v>85.51</v>
      </c>
      <c r="CA115">
        <v>85.51</v>
      </c>
      <c r="CB115">
        <v>85.51</v>
      </c>
      <c r="CC115">
        <v>85.51</v>
      </c>
      <c r="CD115">
        <v>85.51</v>
      </c>
      <c r="CE115">
        <v>85.7</v>
      </c>
      <c r="CF115">
        <v>85.51</v>
      </c>
      <c r="CG115">
        <v>85.51</v>
      </c>
      <c r="CH115">
        <v>0</v>
      </c>
      <c r="CI115">
        <v>0</v>
      </c>
      <c r="CJ115">
        <v>0</v>
      </c>
      <c r="CK115" s="13" t="str">
        <f t="shared" si="7"/>
        <v>1 - 00. RECURSOS ORDINARIOS</v>
      </c>
      <c r="CL115" s="13" t="str">
        <f t="shared" si="8"/>
        <v>2.1. PERSONAL Y OBLIGACIONES SOCIALES</v>
      </c>
      <c r="CM115" s="13" t="str">
        <f t="shared" si="9"/>
        <v>2.1. 3. CONTRIBUCIONES A LA SEGURIDAD SOCIAL</v>
      </c>
      <c r="CN115" s="13" t="str">
        <f t="shared" si="10"/>
        <v>2.1. 3. 1. 1. 6. OTRAS CONTRIBUCIONES DEL EMPLEADOR</v>
      </c>
      <c r="CO115" s="13">
        <f t="shared" si="11"/>
        <v>1104.96</v>
      </c>
      <c r="CP115" s="13">
        <f t="shared" si="12"/>
        <v>-51.960000000000036</v>
      </c>
      <c r="CQ115" s="13"/>
      <c r="CR115" s="13"/>
      <c r="CS115" s="13">
        <f t="shared" si="13"/>
        <v>-51.960000000000036</v>
      </c>
      <c r="CT115" s="13">
        <v>0</v>
      </c>
    </row>
    <row r="116" spans="1:98" hidden="1" x14ac:dyDescent="0.2">
      <c r="A116" t="s">
        <v>93</v>
      </c>
      <c r="B116" t="s">
        <v>94</v>
      </c>
      <c r="C116" t="s">
        <v>95</v>
      </c>
      <c r="D116" t="s">
        <v>96</v>
      </c>
      <c r="E116" t="s">
        <v>97</v>
      </c>
      <c r="F116" t="s">
        <v>98</v>
      </c>
      <c r="G116" t="s">
        <v>129</v>
      </c>
      <c r="H116" t="s">
        <v>100</v>
      </c>
      <c r="I116" t="s">
        <v>153</v>
      </c>
      <c r="J116" t="s">
        <v>102</v>
      </c>
      <c r="K116" t="s">
        <v>154</v>
      </c>
      <c r="L116" t="s">
        <v>104</v>
      </c>
      <c r="M116" t="s">
        <v>132</v>
      </c>
      <c r="N116" t="s">
        <v>133</v>
      </c>
      <c r="O116" t="s">
        <v>107</v>
      </c>
      <c r="P116" t="s">
        <v>155</v>
      </c>
      <c r="Q116" t="s">
        <v>143</v>
      </c>
      <c r="R116">
        <v>10</v>
      </c>
      <c r="S116">
        <v>6</v>
      </c>
      <c r="T116">
        <v>6</v>
      </c>
      <c r="U116">
        <v>6</v>
      </c>
      <c r="V116" t="s">
        <v>156</v>
      </c>
      <c r="W116" t="s">
        <v>111</v>
      </c>
      <c r="X116" t="s">
        <v>112</v>
      </c>
      <c r="Y116" t="s">
        <v>112</v>
      </c>
      <c r="Z116" t="s">
        <v>113</v>
      </c>
      <c r="AA116" t="s">
        <v>114</v>
      </c>
      <c r="AB116" t="s">
        <v>115</v>
      </c>
      <c r="AC116" t="s">
        <v>116</v>
      </c>
      <c r="AD116" t="s">
        <v>117</v>
      </c>
      <c r="AE116" t="s">
        <v>213</v>
      </c>
      <c r="AF116" t="s">
        <v>214</v>
      </c>
      <c r="AG116" t="s">
        <v>214</v>
      </c>
      <c r="AH116" t="s">
        <v>216</v>
      </c>
      <c r="AI116" t="s">
        <v>121</v>
      </c>
      <c r="AJ116">
        <v>1008</v>
      </c>
      <c r="AK116">
        <v>282</v>
      </c>
      <c r="AL116">
        <v>1290</v>
      </c>
      <c r="AM116">
        <v>1290</v>
      </c>
      <c r="AN116">
        <v>1290</v>
      </c>
      <c r="AO116">
        <v>103.14</v>
      </c>
      <c r="AP116">
        <v>103.14</v>
      </c>
      <c r="AQ116">
        <v>103.14</v>
      </c>
      <c r="AR116">
        <v>103.14</v>
      </c>
      <c r="AS116">
        <v>103.14</v>
      </c>
      <c r="AT116">
        <v>103.14</v>
      </c>
      <c r="AU116">
        <v>103.14</v>
      </c>
      <c r="AV116">
        <v>103.14</v>
      </c>
      <c r="AW116">
        <v>76.39</v>
      </c>
      <c r="AX116">
        <v>0</v>
      </c>
      <c r="AY116">
        <v>0</v>
      </c>
      <c r="AZ116">
        <v>0</v>
      </c>
      <c r="BA116">
        <v>103.14</v>
      </c>
      <c r="BB116">
        <v>103.14</v>
      </c>
      <c r="BC116">
        <v>103.14</v>
      </c>
      <c r="BD116">
        <v>103.14</v>
      </c>
      <c r="BE116">
        <v>103.14</v>
      </c>
      <c r="BF116">
        <v>103.14</v>
      </c>
      <c r="BG116">
        <v>103.14</v>
      </c>
      <c r="BH116">
        <v>103.14</v>
      </c>
      <c r="BI116">
        <v>76.39</v>
      </c>
      <c r="BJ116">
        <v>103.15</v>
      </c>
      <c r="BK116">
        <v>103.15</v>
      </c>
      <c r="BL116">
        <f>78.62+103.15+78.62</f>
        <v>260.39</v>
      </c>
      <c r="BM116">
        <v>103.14</v>
      </c>
      <c r="BN116">
        <v>103.14</v>
      </c>
      <c r="BO116">
        <v>103.14</v>
      </c>
      <c r="BP116">
        <v>103.14</v>
      </c>
      <c r="BQ116">
        <v>103.14</v>
      </c>
      <c r="BR116">
        <v>103.14</v>
      </c>
      <c r="BS116">
        <v>103.14</v>
      </c>
      <c r="BT116">
        <v>103.14</v>
      </c>
      <c r="BU116">
        <v>76.39</v>
      </c>
      <c r="BV116">
        <v>0</v>
      </c>
      <c r="BW116">
        <v>0</v>
      </c>
      <c r="BX116">
        <v>0</v>
      </c>
      <c r="BY116">
        <v>103.14</v>
      </c>
      <c r="BZ116">
        <v>103.14</v>
      </c>
      <c r="CA116">
        <v>103.14</v>
      </c>
      <c r="CB116">
        <v>103.14</v>
      </c>
      <c r="CC116">
        <v>103.14</v>
      </c>
      <c r="CD116">
        <v>103.14</v>
      </c>
      <c r="CE116">
        <v>103.14</v>
      </c>
      <c r="CF116">
        <v>103.14</v>
      </c>
      <c r="CG116">
        <v>76.39</v>
      </c>
      <c r="CH116">
        <v>0</v>
      </c>
      <c r="CI116">
        <v>0</v>
      </c>
      <c r="CJ116">
        <v>0</v>
      </c>
      <c r="CK116" s="13" t="str">
        <f t="shared" si="7"/>
        <v>1 - 00. RECURSOS ORDINARIOS</v>
      </c>
      <c r="CL116" s="13" t="str">
        <f t="shared" si="8"/>
        <v>2.1. PERSONAL Y OBLIGACIONES SOCIALES</v>
      </c>
      <c r="CM116" s="13" t="str">
        <f t="shared" si="9"/>
        <v>2.1. 3. CONTRIBUCIONES A LA SEGURIDAD SOCIAL</v>
      </c>
      <c r="CN116" s="13" t="str">
        <f t="shared" si="10"/>
        <v>2.1. 3. 1. 1. 6. OTRAS CONTRIBUCIONES DEL EMPLEADOR</v>
      </c>
      <c r="CO116" s="13">
        <f t="shared" si="11"/>
        <v>1368.1999999999998</v>
      </c>
      <c r="CP116" s="13">
        <f t="shared" si="12"/>
        <v>-78.199999999999818</v>
      </c>
      <c r="CQ116" s="13"/>
      <c r="CR116" s="13"/>
      <c r="CS116" s="13">
        <f t="shared" si="13"/>
        <v>-78.199999999999818</v>
      </c>
      <c r="CT116" s="13">
        <v>0</v>
      </c>
    </row>
    <row r="117" spans="1:98" hidden="1" x14ac:dyDescent="0.2">
      <c r="A117" t="s">
        <v>93</v>
      </c>
      <c r="B117" t="s">
        <v>94</v>
      </c>
      <c r="C117" t="s">
        <v>95</v>
      </c>
      <c r="D117" t="s">
        <v>96</v>
      </c>
      <c r="E117" t="s">
        <v>97</v>
      </c>
      <c r="F117" t="s">
        <v>98</v>
      </c>
      <c r="G117" t="s">
        <v>129</v>
      </c>
      <c r="H117" t="s">
        <v>100</v>
      </c>
      <c r="I117" t="s">
        <v>157</v>
      </c>
      <c r="J117" t="s">
        <v>102</v>
      </c>
      <c r="K117" t="s">
        <v>158</v>
      </c>
      <c r="L117" t="s">
        <v>104</v>
      </c>
      <c r="M117" t="s">
        <v>159</v>
      </c>
      <c r="N117" t="s">
        <v>160</v>
      </c>
      <c r="O117" t="s">
        <v>107</v>
      </c>
      <c r="P117" t="s">
        <v>161</v>
      </c>
      <c r="Q117" t="s">
        <v>162</v>
      </c>
      <c r="R117">
        <v>110000</v>
      </c>
      <c r="S117">
        <v>30000</v>
      </c>
      <c r="T117">
        <v>22874</v>
      </c>
      <c r="U117">
        <v>22874</v>
      </c>
      <c r="V117" t="s">
        <v>163</v>
      </c>
      <c r="W117" t="s">
        <v>111</v>
      </c>
      <c r="X117" t="s">
        <v>112</v>
      </c>
      <c r="Y117" t="s">
        <v>112</v>
      </c>
      <c r="Z117" t="s">
        <v>113</v>
      </c>
      <c r="AA117" t="s">
        <v>114</v>
      </c>
      <c r="AB117" t="s">
        <v>115</v>
      </c>
      <c r="AC117" t="s">
        <v>116</v>
      </c>
      <c r="AD117" t="s">
        <v>117</v>
      </c>
      <c r="AE117" t="s">
        <v>213</v>
      </c>
      <c r="AF117" t="s">
        <v>214</v>
      </c>
      <c r="AG117" t="s">
        <v>214</v>
      </c>
      <c r="AH117" t="s">
        <v>216</v>
      </c>
      <c r="AI117" t="s">
        <v>121</v>
      </c>
      <c r="AJ117">
        <v>790</v>
      </c>
      <c r="AK117">
        <v>208</v>
      </c>
      <c r="AL117">
        <v>998</v>
      </c>
      <c r="AM117">
        <v>998</v>
      </c>
      <c r="AN117">
        <v>998</v>
      </c>
      <c r="AO117">
        <v>80.849999999999994</v>
      </c>
      <c r="AP117">
        <v>80.849999999999994</v>
      </c>
      <c r="AQ117">
        <v>80.849999999999994</v>
      </c>
      <c r="AR117">
        <v>80.849999999999994</v>
      </c>
      <c r="AS117">
        <v>80.849999999999994</v>
      </c>
      <c r="AT117">
        <v>81.59</v>
      </c>
      <c r="AU117">
        <v>81.78</v>
      </c>
      <c r="AV117">
        <v>80.849999999999994</v>
      </c>
      <c r="AW117">
        <v>80.849999999999994</v>
      </c>
      <c r="AX117">
        <v>0</v>
      </c>
      <c r="AY117">
        <v>0</v>
      </c>
      <c r="AZ117">
        <v>0</v>
      </c>
      <c r="BA117">
        <v>80.849999999999994</v>
      </c>
      <c r="BB117">
        <v>80.849999999999994</v>
      </c>
      <c r="BC117">
        <v>80.849999999999994</v>
      </c>
      <c r="BD117">
        <v>80.849999999999994</v>
      </c>
      <c r="BE117">
        <v>80.849999999999994</v>
      </c>
      <c r="BF117">
        <v>81.59</v>
      </c>
      <c r="BG117">
        <v>81.78</v>
      </c>
      <c r="BH117">
        <v>80.849999999999994</v>
      </c>
      <c r="BI117">
        <v>80.849999999999994</v>
      </c>
      <c r="BJ117">
        <v>80.86</v>
      </c>
      <c r="BK117">
        <v>80.86</v>
      </c>
      <c r="BL117">
        <f>78.62+80.86</f>
        <v>159.48000000000002</v>
      </c>
      <c r="BM117">
        <v>80.849999999999994</v>
      </c>
      <c r="BN117">
        <v>80.849999999999994</v>
      </c>
      <c r="BO117">
        <v>80.849999999999994</v>
      </c>
      <c r="BP117">
        <v>80.849999999999994</v>
      </c>
      <c r="BQ117">
        <v>80.849999999999994</v>
      </c>
      <c r="BR117">
        <v>81.59</v>
      </c>
      <c r="BS117">
        <v>81.78</v>
      </c>
      <c r="BT117">
        <v>80.849999999999994</v>
      </c>
      <c r="BU117">
        <v>80.849999999999994</v>
      </c>
      <c r="BV117">
        <v>0</v>
      </c>
      <c r="BW117">
        <v>0</v>
      </c>
      <c r="BX117">
        <v>0</v>
      </c>
      <c r="BY117">
        <v>80.849999999999994</v>
      </c>
      <c r="BZ117">
        <v>80.849999999999994</v>
      </c>
      <c r="CA117">
        <v>80.849999999999994</v>
      </c>
      <c r="CB117">
        <v>80.849999999999994</v>
      </c>
      <c r="CC117">
        <v>80.849999999999994</v>
      </c>
      <c r="CD117">
        <v>81.59</v>
      </c>
      <c r="CE117">
        <v>81.78</v>
      </c>
      <c r="CF117">
        <v>80.849999999999994</v>
      </c>
      <c r="CG117">
        <v>80.849999999999994</v>
      </c>
      <c r="CH117">
        <v>0</v>
      </c>
      <c r="CI117">
        <v>0</v>
      </c>
      <c r="CJ117">
        <v>0</v>
      </c>
      <c r="CK117" s="13" t="str">
        <f t="shared" si="7"/>
        <v>1 - 00. RECURSOS ORDINARIOS</v>
      </c>
      <c r="CL117" s="13" t="str">
        <f t="shared" si="8"/>
        <v>2.1. PERSONAL Y OBLIGACIONES SOCIALES</v>
      </c>
      <c r="CM117" s="13" t="str">
        <f t="shared" si="9"/>
        <v>2.1. 3. CONTRIBUCIONES A LA SEGURIDAD SOCIAL</v>
      </c>
      <c r="CN117" s="13" t="str">
        <f t="shared" si="10"/>
        <v>2.1. 3. 1. 1. 6. OTRAS CONTRIBUCIONES DEL EMPLEADOR</v>
      </c>
      <c r="CO117" s="13">
        <f t="shared" si="11"/>
        <v>1050.52</v>
      </c>
      <c r="CP117" s="13">
        <f t="shared" si="12"/>
        <v>-52.519999999999982</v>
      </c>
      <c r="CQ117" s="13"/>
      <c r="CR117" s="13"/>
      <c r="CS117" s="13">
        <f t="shared" si="13"/>
        <v>-52.519999999999982</v>
      </c>
      <c r="CT117" s="13">
        <v>0</v>
      </c>
    </row>
    <row r="118" spans="1:98" hidden="1" x14ac:dyDescent="0.2">
      <c r="A118" t="s">
        <v>93</v>
      </c>
      <c r="B118" t="s">
        <v>94</v>
      </c>
      <c r="C118" t="s">
        <v>95</v>
      </c>
      <c r="D118" t="s">
        <v>96</v>
      </c>
      <c r="E118" t="s">
        <v>97</v>
      </c>
      <c r="F118" t="s">
        <v>98</v>
      </c>
      <c r="G118" t="s">
        <v>164</v>
      </c>
      <c r="H118" t="s">
        <v>100</v>
      </c>
      <c r="I118" t="s">
        <v>165</v>
      </c>
      <c r="J118" t="s">
        <v>102</v>
      </c>
      <c r="K118" t="s">
        <v>166</v>
      </c>
      <c r="L118" t="s">
        <v>104</v>
      </c>
      <c r="M118" t="s">
        <v>132</v>
      </c>
      <c r="N118" t="s">
        <v>133</v>
      </c>
      <c r="O118" t="s">
        <v>107</v>
      </c>
      <c r="P118" t="s">
        <v>167</v>
      </c>
      <c r="Q118" t="s">
        <v>168</v>
      </c>
      <c r="R118">
        <v>6000</v>
      </c>
      <c r="S118">
        <v>3940</v>
      </c>
      <c r="T118">
        <v>3939</v>
      </c>
      <c r="U118">
        <v>3939</v>
      </c>
      <c r="V118" t="s">
        <v>169</v>
      </c>
      <c r="W118" t="s">
        <v>111</v>
      </c>
      <c r="X118" t="s">
        <v>112</v>
      </c>
      <c r="Y118" t="s">
        <v>112</v>
      </c>
      <c r="Z118" t="s">
        <v>113</v>
      </c>
      <c r="AA118" t="s">
        <v>114</v>
      </c>
      <c r="AB118" t="s">
        <v>115</v>
      </c>
      <c r="AC118" t="s">
        <v>116</v>
      </c>
      <c r="AD118" t="s">
        <v>117</v>
      </c>
      <c r="AE118" t="s">
        <v>213</v>
      </c>
      <c r="AF118" t="s">
        <v>214</v>
      </c>
      <c r="AG118" t="s">
        <v>214</v>
      </c>
      <c r="AH118" t="s">
        <v>216</v>
      </c>
      <c r="AI118" t="s">
        <v>121</v>
      </c>
      <c r="AJ118">
        <v>616</v>
      </c>
      <c r="AK118">
        <v>140</v>
      </c>
      <c r="AL118">
        <v>756</v>
      </c>
      <c r="AM118">
        <v>756</v>
      </c>
      <c r="AN118">
        <v>756</v>
      </c>
      <c r="AO118">
        <v>62.99</v>
      </c>
      <c r="AP118">
        <v>62.99</v>
      </c>
      <c r="AQ118">
        <v>62.99</v>
      </c>
      <c r="AR118">
        <v>62.99</v>
      </c>
      <c r="AS118">
        <v>62.99</v>
      </c>
      <c r="AT118">
        <v>62.99</v>
      </c>
      <c r="AU118">
        <v>62.99</v>
      </c>
      <c r="AV118">
        <v>62.99</v>
      </c>
      <c r="AW118">
        <v>62.99</v>
      </c>
      <c r="AX118">
        <v>0</v>
      </c>
      <c r="AY118">
        <v>0</v>
      </c>
      <c r="AZ118">
        <v>0</v>
      </c>
      <c r="BA118">
        <v>62.99</v>
      </c>
      <c r="BB118">
        <v>62.99</v>
      </c>
      <c r="BC118">
        <v>62.99</v>
      </c>
      <c r="BD118">
        <v>62.99</v>
      </c>
      <c r="BE118">
        <v>62.99</v>
      </c>
      <c r="BF118">
        <v>62.99</v>
      </c>
      <c r="BG118">
        <v>62.99</v>
      </c>
      <c r="BH118">
        <v>62.99</v>
      </c>
      <c r="BI118">
        <v>62.99</v>
      </c>
      <c r="BJ118">
        <v>62.99</v>
      </c>
      <c r="BK118">
        <v>62.99</v>
      </c>
      <c r="BL118">
        <v>62.99</v>
      </c>
      <c r="BM118">
        <v>62.99</v>
      </c>
      <c r="BN118">
        <v>62.99</v>
      </c>
      <c r="BO118">
        <v>62.99</v>
      </c>
      <c r="BP118">
        <v>62.99</v>
      </c>
      <c r="BQ118">
        <v>62.99</v>
      </c>
      <c r="BR118">
        <v>62.99</v>
      </c>
      <c r="BS118">
        <v>62.99</v>
      </c>
      <c r="BT118">
        <v>62.99</v>
      </c>
      <c r="BU118">
        <v>62.99</v>
      </c>
      <c r="BV118">
        <v>0</v>
      </c>
      <c r="BW118">
        <v>0</v>
      </c>
      <c r="BX118">
        <v>0</v>
      </c>
      <c r="BY118">
        <v>62.99</v>
      </c>
      <c r="BZ118">
        <v>62.99</v>
      </c>
      <c r="CA118">
        <v>62.99</v>
      </c>
      <c r="CB118">
        <v>62.99</v>
      </c>
      <c r="CC118">
        <v>62.99</v>
      </c>
      <c r="CD118">
        <v>62.99</v>
      </c>
      <c r="CE118">
        <v>62.99</v>
      </c>
      <c r="CF118">
        <v>62.99</v>
      </c>
      <c r="CG118">
        <v>62.99</v>
      </c>
      <c r="CH118">
        <v>0</v>
      </c>
      <c r="CI118">
        <v>0</v>
      </c>
      <c r="CJ118">
        <v>0</v>
      </c>
      <c r="CK118" s="13" t="str">
        <f t="shared" si="7"/>
        <v>1 - 00. RECURSOS ORDINARIOS</v>
      </c>
      <c r="CL118" s="13" t="str">
        <f t="shared" si="8"/>
        <v>2.1. PERSONAL Y OBLIGACIONES SOCIALES</v>
      </c>
      <c r="CM118" s="13" t="str">
        <f t="shared" si="9"/>
        <v>2.1. 3. CONTRIBUCIONES A LA SEGURIDAD SOCIAL</v>
      </c>
      <c r="CN118" s="13" t="str">
        <f t="shared" si="10"/>
        <v>2.1. 3. 1. 1. 6. OTRAS CONTRIBUCIONES DEL EMPLEADOR</v>
      </c>
      <c r="CO118" s="13">
        <f t="shared" si="11"/>
        <v>755.88</v>
      </c>
      <c r="CP118" s="13">
        <f t="shared" si="12"/>
        <v>0.12000000000000455</v>
      </c>
      <c r="CQ118" s="13"/>
      <c r="CR118" s="13"/>
      <c r="CS118" s="13">
        <f t="shared" si="13"/>
        <v>0.12000000000000455</v>
      </c>
      <c r="CT118" s="13">
        <v>0</v>
      </c>
    </row>
    <row r="119" spans="1:98" hidden="1" x14ac:dyDescent="0.2">
      <c r="A119" t="s">
        <v>93</v>
      </c>
      <c r="B119" t="s">
        <v>94</v>
      </c>
      <c r="C119" t="s">
        <v>95</v>
      </c>
      <c r="D119" t="s">
        <v>96</v>
      </c>
      <c r="E119" t="s">
        <v>97</v>
      </c>
      <c r="F119" t="s">
        <v>98</v>
      </c>
      <c r="G119" t="s">
        <v>99</v>
      </c>
      <c r="H119" t="s">
        <v>100</v>
      </c>
      <c r="I119" t="s">
        <v>101</v>
      </c>
      <c r="J119" t="s">
        <v>102</v>
      </c>
      <c r="K119" t="s">
        <v>122</v>
      </c>
      <c r="L119" t="s">
        <v>104</v>
      </c>
      <c r="M119" t="s">
        <v>123</v>
      </c>
      <c r="N119" t="s">
        <v>124</v>
      </c>
      <c r="O119" t="s">
        <v>107</v>
      </c>
      <c r="P119" t="s">
        <v>108</v>
      </c>
      <c r="Q119" t="s">
        <v>109</v>
      </c>
      <c r="R119">
        <v>100</v>
      </c>
      <c r="S119">
        <v>50</v>
      </c>
      <c r="T119">
        <v>50</v>
      </c>
      <c r="U119">
        <v>50</v>
      </c>
      <c r="V119" t="s">
        <v>125</v>
      </c>
      <c r="W119" t="s">
        <v>111</v>
      </c>
      <c r="X119" t="s">
        <v>112</v>
      </c>
      <c r="Y119" t="s">
        <v>112</v>
      </c>
      <c r="Z119" t="s">
        <v>113</v>
      </c>
      <c r="AA119" t="s">
        <v>114</v>
      </c>
      <c r="AB119" t="s">
        <v>115</v>
      </c>
      <c r="AC119" t="s">
        <v>116</v>
      </c>
      <c r="AD119" t="s">
        <v>117</v>
      </c>
      <c r="AE119" t="s">
        <v>213</v>
      </c>
      <c r="AF119" t="s">
        <v>214</v>
      </c>
      <c r="AG119" t="s">
        <v>214</v>
      </c>
      <c r="AH119" t="s">
        <v>216</v>
      </c>
      <c r="AI119" t="s">
        <v>121</v>
      </c>
      <c r="AJ119">
        <v>63</v>
      </c>
      <c r="AK119">
        <v>-63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 s="13" t="str">
        <f t="shared" si="7"/>
        <v>1 - 00. RECURSOS ORDINARIOS</v>
      </c>
      <c r="CL119" s="13" t="str">
        <f t="shared" si="8"/>
        <v>2.1. PERSONAL Y OBLIGACIONES SOCIALES</v>
      </c>
      <c r="CM119" s="13" t="str">
        <f t="shared" si="9"/>
        <v>2.1. 3. CONTRIBUCIONES A LA SEGURIDAD SOCIAL</v>
      </c>
      <c r="CN119" s="13" t="str">
        <f t="shared" si="10"/>
        <v>2.1. 3. 1. 1. 6. OTRAS CONTRIBUCIONES DEL EMPLEADOR</v>
      </c>
      <c r="CO119" s="13">
        <f t="shared" si="11"/>
        <v>0</v>
      </c>
      <c r="CP119" s="13">
        <f t="shared" si="12"/>
        <v>0</v>
      </c>
      <c r="CQ119" s="13"/>
      <c r="CR119" s="13"/>
      <c r="CS119" s="13">
        <f t="shared" si="13"/>
        <v>0</v>
      </c>
      <c r="CT119" s="13">
        <v>0</v>
      </c>
    </row>
    <row r="120" spans="1:98" hidden="1" x14ac:dyDescent="0.2">
      <c r="A120" t="s">
        <v>93</v>
      </c>
      <c r="B120" t="s">
        <v>94</v>
      </c>
      <c r="C120" t="s">
        <v>95</v>
      </c>
      <c r="D120" t="s">
        <v>96</v>
      </c>
      <c r="E120" t="s">
        <v>97</v>
      </c>
      <c r="F120" t="s">
        <v>98</v>
      </c>
      <c r="G120" t="s">
        <v>99</v>
      </c>
      <c r="H120" t="s">
        <v>100</v>
      </c>
      <c r="I120" t="s">
        <v>101</v>
      </c>
      <c r="J120" t="s">
        <v>102</v>
      </c>
      <c r="K120" t="s">
        <v>103</v>
      </c>
      <c r="L120" t="s">
        <v>104</v>
      </c>
      <c r="M120" t="s">
        <v>105</v>
      </c>
      <c r="N120" t="s">
        <v>106</v>
      </c>
      <c r="O120" t="s">
        <v>107</v>
      </c>
      <c r="P120" t="s">
        <v>108</v>
      </c>
      <c r="Q120" t="s">
        <v>109</v>
      </c>
      <c r="R120">
        <v>100</v>
      </c>
      <c r="S120">
        <v>50</v>
      </c>
      <c r="T120">
        <v>50</v>
      </c>
      <c r="U120">
        <v>50</v>
      </c>
      <c r="V120" t="s">
        <v>110</v>
      </c>
      <c r="W120" t="s">
        <v>111</v>
      </c>
      <c r="X120" t="s">
        <v>112</v>
      </c>
      <c r="Y120" t="s">
        <v>112</v>
      </c>
      <c r="Z120" t="s">
        <v>113</v>
      </c>
      <c r="AA120" t="s">
        <v>114</v>
      </c>
      <c r="AB120" t="s">
        <v>115</v>
      </c>
      <c r="AC120" t="s">
        <v>116</v>
      </c>
      <c r="AD120" t="s">
        <v>117</v>
      </c>
      <c r="AE120" t="s">
        <v>213</v>
      </c>
      <c r="AF120" t="s">
        <v>214</v>
      </c>
      <c r="AG120" t="s">
        <v>214</v>
      </c>
      <c r="AH120" t="s">
        <v>216</v>
      </c>
      <c r="AI120" t="s">
        <v>121</v>
      </c>
      <c r="AJ120">
        <v>725</v>
      </c>
      <c r="AK120">
        <v>314</v>
      </c>
      <c r="AL120">
        <v>1039</v>
      </c>
      <c r="AM120">
        <v>1039</v>
      </c>
      <c r="AN120">
        <v>1039</v>
      </c>
      <c r="AO120">
        <v>82.04</v>
      </c>
      <c r="AP120">
        <v>82.04</v>
      </c>
      <c r="AQ120">
        <v>82.04</v>
      </c>
      <c r="AR120">
        <v>83.14</v>
      </c>
      <c r="AS120">
        <v>134.16</v>
      </c>
      <c r="AT120">
        <v>82.17</v>
      </c>
      <c r="AU120">
        <v>81.94</v>
      </c>
      <c r="AV120">
        <v>82.26</v>
      </c>
      <c r="AW120">
        <v>82.25</v>
      </c>
      <c r="AX120">
        <v>0</v>
      </c>
      <c r="AY120">
        <v>0</v>
      </c>
      <c r="AZ120">
        <v>0</v>
      </c>
      <c r="BA120">
        <v>82.04</v>
      </c>
      <c r="BB120">
        <v>82.04</v>
      </c>
      <c r="BC120">
        <v>82.04</v>
      </c>
      <c r="BD120">
        <v>83.14</v>
      </c>
      <c r="BE120">
        <v>134.16</v>
      </c>
      <c r="BF120">
        <v>82.17</v>
      </c>
      <c r="BG120">
        <v>81.94</v>
      </c>
      <c r="BH120">
        <v>82.26</v>
      </c>
      <c r="BI120">
        <v>82.25</v>
      </c>
      <c r="BJ120">
        <v>82.26</v>
      </c>
      <c r="BK120">
        <v>82.26</v>
      </c>
      <c r="BL120">
        <v>82.26</v>
      </c>
      <c r="BM120">
        <v>82.04</v>
      </c>
      <c r="BN120">
        <v>82.04</v>
      </c>
      <c r="BO120">
        <v>82.04</v>
      </c>
      <c r="BP120">
        <v>83.14</v>
      </c>
      <c r="BQ120">
        <v>134.16</v>
      </c>
      <c r="BR120">
        <v>82.17</v>
      </c>
      <c r="BS120">
        <v>81.94</v>
      </c>
      <c r="BT120">
        <v>82.26</v>
      </c>
      <c r="BU120">
        <v>82.25</v>
      </c>
      <c r="BV120">
        <v>0</v>
      </c>
      <c r="BW120">
        <v>0</v>
      </c>
      <c r="BX120">
        <v>0</v>
      </c>
      <c r="BY120">
        <v>82.04</v>
      </c>
      <c r="BZ120">
        <v>82.04</v>
      </c>
      <c r="CA120">
        <v>82.04</v>
      </c>
      <c r="CB120">
        <v>83.14</v>
      </c>
      <c r="CC120">
        <v>134.16</v>
      </c>
      <c r="CD120">
        <v>82.17</v>
      </c>
      <c r="CE120">
        <v>81.94</v>
      </c>
      <c r="CF120">
        <v>82.26</v>
      </c>
      <c r="CG120">
        <v>82.25</v>
      </c>
      <c r="CH120">
        <v>0</v>
      </c>
      <c r="CI120">
        <v>0</v>
      </c>
      <c r="CJ120">
        <v>0</v>
      </c>
      <c r="CK120" s="13" t="str">
        <f t="shared" si="7"/>
        <v>1 - 00. RECURSOS ORDINARIOS</v>
      </c>
      <c r="CL120" s="13" t="str">
        <f t="shared" si="8"/>
        <v>2.1. PERSONAL Y OBLIGACIONES SOCIALES</v>
      </c>
      <c r="CM120" s="13" t="str">
        <f t="shared" si="9"/>
        <v>2.1. 3. CONTRIBUCIONES A LA SEGURIDAD SOCIAL</v>
      </c>
      <c r="CN120" s="13" t="str">
        <f t="shared" si="10"/>
        <v>2.1. 3. 1. 1. 6. OTRAS CONTRIBUCIONES DEL EMPLEADOR</v>
      </c>
      <c r="CO120" s="13">
        <f t="shared" si="11"/>
        <v>1038.82</v>
      </c>
      <c r="CP120" s="13">
        <f t="shared" si="12"/>
        <v>0.18000000000006366</v>
      </c>
      <c r="CQ120" s="13"/>
      <c r="CR120" s="13"/>
      <c r="CS120" s="13">
        <f t="shared" si="13"/>
        <v>0.18000000000006366</v>
      </c>
      <c r="CT120" s="13">
        <v>0</v>
      </c>
    </row>
    <row r="121" spans="1:98" hidden="1" x14ac:dyDescent="0.2">
      <c r="A121" t="s">
        <v>93</v>
      </c>
      <c r="B121" t="s">
        <v>94</v>
      </c>
      <c r="C121" t="s">
        <v>95</v>
      </c>
      <c r="D121" t="s">
        <v>96</v>
      </c>
      <c r="E121" t="s">
        <v>97</v>
      </c>
      <c r="F121" t="s">
        <v>98</v>
      </c>
      <c r="G121" t="s">
        <v>99</v>
      </c>
      <c r="H121" t="s">
        <v>100</v>
      </c>
      <c r="I121" t="s">
        <v>101</v>
      </c>
      <c r="J121" t="s">
        <v>102</v>
      </c>
      <c r="K121" t="s">
        <v>198</v>
      </c>
      <c r="L121" t="s">
        <v>104</v>
      </c>
      <c r="M121" t="s">
        <v>105</v>
      </c>
      <c r="N121" t="s">
        <v>199</v>
      </c>
      <c r="O121" t="s">
        <v>107</v>
      </c>
      <c r="P121" t="s">
        <v>200</v>
      </c>
      <c r="Q121" t="s">
        <v>201</v>
      </c>
      <c r="R121">
        <v>25</v>
      </c>
      <c r="S121">
        <v>10</v>
      </c>
      <c r="T121">
        <v>0</v>
      </c>
      <c r="U121">
        <v>0</v>
      </c>
      <c r="V121" t="s">
        <v>202</v>
      </c>
      <c r="W121" t="s">
        <v>111</v>
      </c>
      <c r="X121" t="s">
        <v>112</v>
      </c>
      <c r="Y121" t="s">
        <v>112</v>
      </c>
      <c r="Z121" t="s">
        <v>113</v>
      </c>
      <c r="AA121" t="s">
        <v>114</v>
      </c>
      <c r="AB121" t="s">
        <v>115</v>
      </c>
      <c r="AC121" t="s">
        <v>116</v>
      </c>
      <c r="AD121" t="s">
        <v>117</v>
      </c>
      <c r="AE121" t="s">
        <v>213</v>
      </c>
      <c r="AF121" t="s">
        <v>214</v>
      </c>
      <c r="AG121" t="s">
        <v>214</v>
      </c>
      <c r="AH121" t="s">
        <v>216</v>
      </c>
      <c r="AI121" t="s">
        <v>121</v>
      </c>
      <c r="AJ121">
        <v>0</v>
      </c>
      <c r="AK121">
        <v>45</v>
      </c>
      <c r="AL121">
        <v>45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 s="13" t="str">
        <f t="shared" si="7"/>
        <v>1 - 00. RECURSOS ORDINARIOS</v>
      </c>
      <c r="CL121" s="13" t="str">
        <f t="shared" si="8"/>
        <v>2.1. PERSONAL Y OBLIGACIONES SOCIALES</v>
      </c>
      <c r="CM121" s="13" t="str">
        <f t="shared" si="9"/>
        <v>2.1. 3. CONTRIBUCIONES A LA SEGURIDAD SOCIAL</v>
      </c>
      <c r="CN121" s="13" t="str">
        <f t="shared" si="10"/>
        <v>2.1. 3. 1. 1. 6. OTRAS CONTRIBUCIONES DEL EMPLEADOR</v>
      </c>
      <c r="CO121" s="13">
        <f t="shared" si="11"/>
        <v>0</v>
      </c>
      <c r="CP121" s="13">
        <f t="shared" si="12"/>
        <v>45</v>
      </c>
      <c r="CQ121" s="13"/>
      <c r="CR121" s="13"/>
      <c r="CS121" s="13">
        <f t="shared" si="13"/>
        <v>45</v>
      </c>
      <c r="CT121" s="13">
        <v>0</v>
      </c>
    </row>
    <row r="122" spans="1:98" hidden="1" x14ac:dyDescent="0.2">
      <c r="A122" t="s">
        <v>93</v>
      </c>
      <c r="B122" t="s">
        <v>94</v>
      </c>
      <c r="C122" t="s">
        <v>95</v>
      </c>
      <c r="D122" t="s">
        <v>96</v>
      </c>
      <c r="E122" t="s">
        <v>97</v>
      </c>
      <c r="F122" t="s">
        <v>98</v>
      </c>
      <c r="G122" t="s">
        <v>170</v>
      </c>
      <c r="H122" t="s">
        <v>100</v>
      </c>
      <c r="I122" t="s">
        <v>101</v>
      </c>
      <c r="J122" t="s">
        <v>102</v>
      </c>
      <c r="K122" t="s">
        <v>171</v>
      </c>
      <c r="L122" t="s">
        <v>104</v>
      </c>
      <c r="M122" t="s">
        <v>132</v>
      </c>
      <c r="N122" t="s">
        <v>133</v>
      </c>
      <c r="O122" t="s">
        <v>107</v>
      </c>
      <c r="P122" t="s">
        <v>172</v>
      </c>
      <c r="Q122" t="s">
        <v>173</v>
      </c>
      <c r="R122">
        <v>200</v>
      </c>
      <c r="S122">
        <v>30</v>
      </c>
      <c r="T122">
        <v>25</v>
      </c>
      <c r="U122">
        <v>25</v>
      </c>
      <c r="V122" t="s">
        <v>174</v>
      </c>
      <c r="W122" t="s">
        <v>111</v>
      </c>
      <c r="X122" t="s">
        <v>112</v>
      </c>
      <c r="Y122" t="s">
        <v>112</v>
      </c>
      <c r="Z122" t="s">
        <v>113</v>
      </c>
      <c r="AA122" t="s">
        <v>114</v>
      </c>
      <c r="AB122" t="s">
        <v>115</v>
      </c>
      <c r="AC122" t="s">
        <v>116</v>
      </c>
      <c r="AD122" t="s">
        <v>117</v>
      </c>
      <c r="AE122" t="s">
        <v>213</v>
      </c>
      <c r="AF122" t="s">
        <v>214</v>
      </c>
      <c r="AG122" t="s">
        <v>214</v>
      </c>
      <c r="AH122" t="s">
        <v>216</v>
      </c>
      <c r="AI122" t="s">
        <v>121</v>
      </c>
      <c r="AJ122">
        <v>515</v>
      </c>
      <c r="AK122">
        <v>118</v>
      </c>
      <c r="AL122">
        <v>633</v>
      </c>
      <c r="AM122">
        <v>633</v>
      </c>
      <c r="AN122">
        <v>633</v>
      </c>
      <c r="AO122">
        <v>52.71</v>
      </c>
      <c r="AP122">
        <v>52.71</v>
      </c>
      <c r="AQ122">
        <v>52.71</v>
      </c>
      <c r="AR122">
        <v>52.71</v>
      </c>
      <c r="AS122">
        <v>52.71</v>
      </c>
      <c r="AT122">
        <v>52.71</v>
      </c>
      <c r="AU122">
        <v>52.71</v>
      </c>
      <c r="AV122">
        <v>52.71</v>
      </c>
      <c r="AW122">
        <v>52.71</v>
      </c>
      <c r="AX122">
        <v>0</v>
      </c>
      <c r="AY122">
        <v>0</v>
      </c>
      <c r="AZ122">
        <v>0</v>
      </c>
      <c r="BA122">
        <v>52.71</v>
      </c>
      <c r="BB122">
        <v>52.71</v>
      </c>
      <c r="BC122">
        <v>52.71</v>
      </c>
      <c r="BD122">
        <v>52.71</v>
      </c>
      <c r="BE122">
        <v>52.71</v>
      </c>
      <c r="BF122">
        <v>52.71</v>
      </c>
      <c r="BG122">
        <v>52.71</v>
      </c>
      <c r="BH122">
        <v>52.71</v>
      </c>
      <c r="BI122">
        <v>52.71</v>
      </c>
      <c r="BJ122">
        <v>52.71</v>
      </c>
      <c r="BK122">
        <v>52.71</v>
      </c>
      <c r="BL122">
        <v>52.71</v>
      </c>
      <c r="BM122">
        <v>52.71</v>
      </c>
      <c r="BN122">
        <v>52.71</v>
      </c>
      <c r="BO122">
        <v>52.71</v>
      </c>
      <c r="BP122">
        <v>52.71</v>
      </c>
      <c r="BQ122">
        <v>52.71</v>
      </c>
      <c r="BR122">
        <v>52.71</v>
      </c>
      <c r="BS122">
        <v>52.71</v>
      </c>
      <c r="BT122">
        <v>52.71</v>
      </c>
      <c r="BU122">
        <v>52.71</v>
      </c>
      <c r="BV122">
        <v>0</v>
      </c>
      <c r="BW122">
        <v>0</v>
      </c>
      <c r="BX122">
        <v>0</v>
      </c>
      <c r="BY122">
        <v>52.71</v>
      </c>
      <c r="BZ122">
        <v>52.71</v>
      </c>
      <c r="CA122">
        <v>52.71</v>
      </c>
      <c r="CB122">
        <v>52.71</v>
      </c>
      <c r="CC122">
        <v>52.71</v>
      </c>
      <c r="CD122">
        <v>52.71</v>
      </c>
      <c r="CE122">
        <v>52.71</v>
      </c>
      <c r="CF122">
        <v>52.71</v>
      </c>
      <c r="CG122">
        <v>52.71</v>
      </c>
      <c r="CH122">
        <v>0</v>
      </c>
      <c r="CI122">
        <v>0</v>
      </c>
      <c r="CJ122">
        <v>0</v>
      </c>
      <c r="CK122" s="13" t="str">
        <f t="shared" si="7"/>
        <v>1 - 00. RECURSOS ORDINARIOS</v>
      </c>
      <c r="CL122" s="13" t="str">
        <f t="shared" si="8"/>
        <v>2.1. PERSONAL Y OBLIGACIONES SOCIALES</v>
      </c>
      <c r="CM122" s="13" t="str">
        <f t="shared" si="9"/>
        <v>2.1. 3. CONTRIBUCIONES A LA SEGURIDAD SOCIAL</v>
      </c>
      <c r="CN122" s="13" t="str">
        <f t="shared" si="10"/>
        <v>2.1. 3. 1. 1. 6. OTRAS CONTRIBUCIONES DEL EMPLEADOR</v>
      </c>
      <c r="CO122" s="13">
        <f t="shared" si="11"/>
        <v>632.52</v>
      </c>
      <c r="CP122" s="13">
        <f t="shared" si="12"/>
        <v>0.48000000000001819</v>
      </c>
      <c r="CQ122" s="13"/>
      <c r="CR122" s="13"/>
      <c r="CS122" s="13">
        <f t="shared" si="13"/>
        <v>0.48000000000001819</v>
      </c>
      <c r="CT122" s="13">
        <v>0</v>
      </c>
    </row>
    <row r="123" spans="1:98" hidden="1" x14ac:dyDescent="0.2">
      <c r="A123" t="s">
        <v>93</v>
      </c>
      <c r="B123" t="s">
        <v>94</v>
      </c>
      <c r="C123" t="s">
        <v>95</v>
      </c>
      <c r="D123" t="s">
        <v>96</v>
      </c>
      <c r="E123" t="s">
        <v>97</v>
      </c>
      <c r="F123" t="s">
        <v>98</v>
      </c>
      <c r="G123" t="s">
        <v>170</v>
      </c>
      <c r="H123" t="s">
        <v>100</v>
      </c>
      <c r="I123" t="s">
        <v>101</v>
      </c>
      <c r="J123" t="s">
        <v>102</v>
      </c>
      <c r="K123" t="s">
        <v>175</v>
      </c>
      <c r="L123" t="s">
        <v>104</v>
      </c>
      <c r="M123" t="s">
        <v>132</v>
      </c>
      <c r="N123" t="s">
        <v>176</v>
      </c>
      <c r="O123" t="s">
        <v>107</v>
      </c>
      <c r="P123" t="s">
        <v>177</v>
      </c>
      <c r="Q123" t="s">
        <v>178</v>
      </c>
      <c r="R123">
        <v>30095</v>
      </c>
      <c r="S123">
        <v>15125</v>
      </c>
      <c r="T123">
        <v>15125</v>
      </c>
      <c r="U123">
        <v>15125</v>
      </c>
      <c r="V123" t="s">
        <v>179</v>
      </c>
      <c r="W123" t="s">
        <v>111</v>
      </c>
      <c r="X123" t="s">
        <v>112</v>
      </c>
      <c r="Y123" t="s">
        <v>112</v>
      </c>
      <c r="Z123" t="s">
        <v>113</v>
      </c>
      <c r="AA123" t="s">
        <v>114</v>
      </c>
      <c r="AB123" t="s">
        <v>115</v>
      </c>
      <c r="AC123" t="s">
        <v>116</v>
      </c>
      <c r="AD123" t="s">
        <v>117</v>
      </c>
      <c r="AE123" t="s">
        <v>213</v>
      </c>
      <c r="AF123" t="s">
        <v>214</v>
      </c>
      <c r="AG123" t="s">
        <v>214</v>
      </c>
      <c r="AH123" t="s">
        <v>216</v>
      </c>
      <c r="AI123" t="s">
        <v>121</v>
      </c>
      <c r="AJ123">
        <v>1102</v>
      </c>
      <c r="AK123">
        <v>278</v>
      </c>
      <c r="AL123">
        <v>1380</v>
      </c>
      <c r="AM123">
        <v>1380</v>
      </c>
      <c r="AN123">
        <v>1380</v>
      </c>
      <c r="AO123">
        <v>113.24</v>
      </c>
      <c r="AP123">
        <v>112.45</v>
      </c>
      <c r="AQ123">
        <v>113.01</v>
      </c>
      <c r="AR123">
        <v>112.78</v>
      </c>
      <c r="AS123">
        <v>112.78</v>
      </c>
      <c r="AT123">
        <v>112.78</v>
      </c>
      <c r="AU123">
        <v>112.78</v>
      </c>
      <c r="AV123">
        <v>112.78</v>
      </c>
      <c r="AW123">
        <v>113.08</v>
      </c>
      <c r="AX123">
        <v>0</v>
      </c>
      <c r="AY123">
        <v>0</v>
      </c>
      <c r="AZ123">
        <v>0</v>
      </c>
      <c r="BA123">
        <v>113.24</v>
      </c>
      <c r="BB123">
        <v>112.45</v>
      </c>
      <c r="BC123">
        <v>113.01</v>
      </c>
      <c r="BD123">
        <v>112.78</v>
      </c>
      <c r="BE123">
        <v>112.78</v>
      </c>
      <c r="BF123">
        <v>112.78</v>
      </c>
      <c r="BG123">
        <v>112.78</v>
      </c>
      <c r="BH123">
        <v>112.78</v>
      </c>
      <c r="BI123">
        <v>113.08</v>
      </c>
      <c r="BJ123">
        <v>112.78</v>
      </c>
      <c r="BK123">
        <v>112.78</v>
      </c>
      <c r="BL123">
        <f>78.62+112.78</f>
        <v>191.4</v>
      </c>
      <c r="BM123">
        <v>113.24</v>
      </c>
      <c r="BN123">
        <v>112.45</v>
      </c>
      <c r="BO123">
        <v>113.01</v>
      </c>
      <c r="BP123">
        <v>112.78</v>
      </c>
      <c r="BQ123">
        <v>112.78</v>
      </c>
      <c r="BR123">
        <v>112.78</v>
      </c>
      <c r="BS123">
        <v>112.78</v>
      </c>
      <c r="BT123">
        <v>112.78</v>
      </c>
      <c r="BU123">
        <v>113.08</v>
      </c>
      <c r="BV123">
        <v>0</v>
      </c>
      <c r="BW123">
        <v>0</v>
      </c>
      <c r="BX123">
        <v>0</v>
      </c>
      <c r="BY123">
        <v>113.24</v>
      </c>
      <c r="BZ123">
        <v>112.45</v>
      </c>
      <c r="CA123">
        <v>113.01</v>
      </c>
      <c r="CB123">
        <v>112.78</v>
      </c>
      <c r="CC123">
        <v>112.78</v>
      </c>
      <c r="CD123">
        <v>112.78</v>
      </c>
      <c r="CE123">
        <v>112.78</v>
      </c>
      <c r="CF123">
        <v>112.78</v>
      </c>
      <c r="CG123">
        <v>113.08</v>
      </c>
      <c r="CH123">
        <v>0</v>
      </c>
      <c r="CI123">
        <v>0</v>
      </c>
      <c r="CJ123">
        <v>0</v>
      </c>
      <c r="CK123" s="13" t="str">
        <f t="shared" si="7"/>
        <v>1 - 00. RECURSOS ORDINARIOS</v>
      </c>
      <c r="CL123" s="13" t="str">
        <f t="shared" si="8"/>
        <v>2.1. PERSONAL Y OBLIGACIONES SOCIALES</v>
      </c>
      <c r="CM123" s="13" t="str">
        <f t="shared" si="9"/>
        <v>2.1. 3. CONTRIBUCIONES A LA SEGURIDAD SOCIAL</v>
      </c>
      <c r="CN123" s="13" t="str">
        <f t="shared" si="10"/>
        <v>2.1. 3. 1. 1. 6. OTRAS CONTRIBUCIONES DEL EMPLEADOR</v>
      </c>
      <c r="CO123" s="13">
        <f t="shared" si="11"/>
        <v>1432.64</v>
      </c>
      <c r="CP123" s="13">
        <f t="shared" si="12"/>
        <v>-52.6400000000001</v>
      </c>
      <c r="CQ123" s="13"/>
      <c r="CR123" s="13"/>
      <c r="CS123" s="13">
        <f t="shared" si="13"/>
        <v>-52.6400000000001</v>
      </c>
      <c r="CT123" s="13">
        <v>0</v>
      </c>
    </row>
    <row r="124" spans="1:98" hidden="1" x14ac:dyDescent="0.2">
      <c r="A124" t="s">
        <v>93</v>
      </c>
      <c r="B124" t="s">
        <v>94</v>
      </c>
      <c r="C124" t="s">
        <v>95</v>
      </c>
      <c r="D124" t="s">
        <v>96</v>
      </c>
      <c r="E124" t="s">
        <v>97</v>
      </c>
      <c r="F124" t="s">
        <v>98</v>
      </c>
      <c r="G124" t="s">
        <v>170</v>
      </c>
      <c r="H124" t="s">
        <v>100</v>
      </c>
      <c r="I124" t="s">
        <v>101</v>
      </c>
      <c r="J124" t="s">
        <v>102</v>
      </c>
      <c r="K124" t="s">
        <v>191</v>
      </c>
      <c r="L124" t="s">
        <v>104</v>
      </c>
      <c r="M124" t="s">
        <v>132</v>
      </c>
      <c r="N124" t="s">
        <v>133</v>
      </c>
      <c r="O124" t="s">
        <v>107</v>
      </c>
      <c r="P124" t="s">
        <v>192</v>
      </c>
      <c r="Q124" t="s">
        <v>168</v>
      </c>
      <c r="R124">
        <v>7247</v>
      </c>
      <c r="S124">
        <v>3940</v>
      </c>
      <c r="T124">
        <v>3939</v>
      </c>
      <c r="U124">
        <v>3939</v>
      </c>
      <c r="V124" t="s">
        <v>193</v>
      </c>
      <c r="W124" t="s">
        <v>111</v>
      </c>
      <c r="X124" t="s">
        <v>112</v>
      </c>
      <c r="Y124" t="s">
        <v>112</v>
      </c>
      <c r="Z124" t="s">
        <v>113</v>
      </c>
      <c r="AA124" t="s">
        <v>114</v>
      </c>
      <c r="AB124" t="s">
        <v>115</v>
      </c>
      <c r="AC124" t="s">
        <v>116</v>
      </c>
      <c r="AD124" t="s">
        <v>117</v>
      </c>
      <c r="AE124" t="s">
        <v>213</v>
      </c>
      <c r="AF124" t="s">
        <v>214</v>
      </c>
      <c r="AG124" t="s">
        <v>214</v>
      </c>
      <c r="AH124" t="s">
        <v>216</v>
      </c>
      <c r="AI124" t="s">
        <v>121</v>
      </c>
      <c r="AJ124">
        <v>766</v>
      </c>
      <c r="AK124">
        <v>182</v>
      </c>
      <c r="AL124">
        <v>948</v>
      </c>
      <c r="AM124">
        <v>948</v>
      </c>
      <c r="AN124">
        <v>948</v>
      </c>
      <c r="AO124">
        <v>78.39</v>
      </c>
      <c r="AP124">
        <v>78.39</v>
      </c>
      <c r="AQ124">
        <v>78.39</v>
      </c>
      <c r="AR124">
        <v>78.39</v>
      </c>
      <c r="AS124">
        <v>78.39</v>
      </c>
      <c r="AT124">
        <v>70.97</v>
      </c>
      <c r="AU124">
        <v>72.64</v>
      </c>
      <c r="AV124">
        <v>72.709999999999994</v>
      </c>
      <c r="AW124">
        <v>72.45</v>
      </c>
      <c r="AX124">
        <v>0</v>
      </c>
      <c r="AY124">
        <v>0</v>
      </c>
      <c r="AZ124">
        <v>0</v>
      </c>
      <c r="BA124">
        <v>78.39</v>
      </c>
      <c r="BB124">
        <v>78.39</v>
      </c>
      <c r="BC124">
        <v>78.39</v>
      </c>
      <c r="BD124">
        <v>78.39</v>
      </c>
      <c r="BE124">
        <v>78.39</v>
      </c>
      <c r="BF124">
        <v>70.97</v>
      </c>
      <c r="BG124">
        <v>72.64</v>
      </c>
      <c r="BH124">
        <v>72.709999999999994</v>
      </c>
      <c r="BI124">
        <v>72.45</v>
      </c>
      <c r="BJ124">
        <v>78.400000000000006</v>
      </c>
      <c r="BK124">
        <v>78.400000000000006</v>
      </c>
      <c r="BL124">
        <f>78.62+78.4</f>
        <v>157.02000000000001</v>
      </c>
      <c r="BM124">
        <v>78.39</v>
      </c>
      <c r="BN124">
        <v>78.39</v>
      </c>
      <c r="BO124">
        <v>78.39</v>
      </c>
      <c r="BP124">
        <v>78.39</v>
      </c>
      <c r="BQ124">
        <v>78.39</v>
      </c>
      <c r="BR124">
        <v>70.97</v>
      </c>
      <c r="BS124">
        <v>72.64</v>
      </c>
      <c r="BT124">
        <v>72.709999999999994</v>
      </c>
      <c r="BU124">
        <v>72.45</v>
      </c>
      <c r="BV124">
        <v>0</v>
      </c>
      <c r="BW124">
        <v>0</v>
      </c>
      <c r="BX124">
        <v>0</v>
      </c>
      <c r="BY124">
        <v>78.39</v>
      </c>
      <c r="BZ124">
        <v>78.39</v>
      </c>
      <c r="CA124">
        <v>78.39</v>
      </c>
      <c r="CB124">
        <v>78.39</v>
      </c>
      <c r="CC124">
        <v>78.39</v>
      </c>
      <c r="CD124">
        <v>70.97</v>
      </c>
      <c r="CE124">
        <v>72.64</v>
      </c>
      <c r="CF124">
        <v>72.709999999999994</v>
      </c>
      <c r="CG124">
        <v>72.45</v>
      </c>
      <c r="CH124">
        <v>0</v>
      </c>
      <c r="CI124">
        <v>0</v>
      </c>
      <c r="CJ124">
        <v>0</v>
      </c>
      <c r="CK124" s="13" t="str">
        <f t="shared" si="7"/>
        <v>1 - 00. RECURSOS ORDINARIOS</v>
      </c>
      <c r="CL124" s="13" t="str">
        <f t="shared" si="8"/>
        <v>2.1. PERSONAL Y OBLIGACIONES SOCIALES</v>
      </c>
      <c r="CM124" s="13" t="str">
        <f t="shared" si="9"/>
        <v>2.1. 3. CONTRIBUCIONES A LA SEGURIDAD SOCIAL</v>
      </c>
      <c r="CN124" s="13" t="str">
        <f t="shared" si="10"/>
        <v>2.1. 3. 1. 1. 6. OTRAS CONTRIBUCIONES DEL EMPLEADOR</v>
      </c>
      <c r="CO124" s="13">
        <f t="shared" si="11"/>
        <v>994.54</v>
      </c>
      <c r="CP124" s="13">
        <f t="shared" si="12"/>
        <v>-46.539999999999964</v>
      </c>
      <c r="CQ124" s="13"/>
      <c r="CR124" s="13"/>
      <c r="CS124" s="13">
        <f t="shared" si="13"/>
        <v>-46.539999999999964</v>
      </c>
      <c r="CT124" s="13">
        <v>0</v>
      </c>
    </row>
    <row r="125" spans="1:98" hidden="1" x14ac:dyDescent="0.2">
      <c r="A125" t="s">
        <v>93</v>
      </c>
      <c r="B125" t="s">
        <v>94</v>
      </c>
      <c r="C125" t="s">
        <v>95</v>
      </c>
      <c r="D125" t="s">
        <v>96</v>
      </c>
      <c r="E125" t="s">
        <v>97</v>
      </c>
      <c r="F125" t="s">
        <v>98</v>
      </c>
      <c r="G125" t="s">
        <v>170</v>
      </c>
      <c r="H125" t="s">
        <v>100</v>
      </c>
      <c r="I125" t="s">
        <v>101</v>
      </c>
      <c r="J125" t="s">
        <v>102</v>
      </c>
      <c r="K125" t="s">
        <v>180</v>
      </c>
      <c r="L125" t="s">
        <v>104</v>
      </c>
      <c r="M125" t="s">
        <v>132</v>
      </c>
      <c r="N125" t="s">
        <v>133</v>
      </c>
      <c r="O125" t="s">
        <v>107</v>
      </c>
      <c r="P125" t="s">
        <v>181</v>
      </c>
      <c r="Q125" t="s">
        <v>168</v>
      </c>
      <c r="R125">
        <v>47000</v>
      </c>
      <c r="S125">
        <v>26240</v>
      </c>
      <c r="T125">
        <v>26237</v>
      </c>
      <c r="U125">
        <v>26237</v>
      </c>
      <c r="V125" t="s">
        <v>182</v>
      </c>
      <c r="W125" t="s">
        <v>111</v>
      </c>
      <c r="X125" t="s">
        <v>112</v>
      </c>
      <c r="Y125" t="s">
        <v>112</v>
      </c>
      <c r="Z125" t="s">
        <v>113</v>
      </c>
      <c r="AA125" t="s">
        <v>114</v>
      </c>
      <c r="AB125" t="s">
        <v>115</v>
      </c>
      <c r="AC125" t="s">
        <v>116</v>
      </c>
      <c r="AD125" t="s">
        <v>117</v>
      </c>
      <c r="AE125" t="s">
        <v>213</v>
      </c>
      <c r="AF125" t="s">
        <v>214</v>
      </c>
      <c r="AG125" t="s">
        <v>214</v>
      </c>
      <c r="AH125" t="s">
        <v>216</v>
      </c>
      <c r="AI125" t="s">
        <v>121</v>
      </c>
      <c r="AJ125">
        <v>7501</v>
      </c>
      <c r="AK125">
        <v>1356</v>
      </c>
      <c r="AL125">
        <v>8857</v>
      </c>
      <c r="AM125">
        <v>8857</v>
      </c>
      <c r="AN125">
        <v>8857</v>
      </c>
      <c r="AO125">
        <v>723.52</v>
      </c>
      <c r="AP125">
        <v>723.03</v>
      </c>
      <c r="AQ125">
        <v>722.5</v>
      </c>
      <c r="AR125">
        <v>703.4</v>
      </c>
      <c r="AS125">
        <v>688.32</v>
      </c>
      <c r="AT125">
        <v>689.51</v>
      </c>
      <c r="AU125">
        <v>673.89</v>
      </c>
      <c r="AV125">
        <v>656.76</v>
      </c>
      <c r="AW125">
        <v>706.18</v>
      </c>
      <c r="AX125">
        <v>0</v>
      </c>
      <c r="AY125">
        <v>0</v>
      </c>
      <c r="AZ125">
        <v>0</v>
      </c>
      <c r="BA125">
        <v>723.52</v>
      </c>
      <c r="BB125">
        <v>723.03</v>
      </c>
      <c r="BC125">
        <v>722.5</v>
      </c>
      <c r="BD125">
        <v>703.4</v>
      </c>
      <c r="BE125">
        <v>688.32</v>
      </c>
      <c r="BF125">
        <v>689.51</v>
      </c>
      <c r="BG125">
        <v>673.89</v>
      </c>
      <c r="BH125">
        <v>656.76</v>
      </c>
      <c r="BI125">
        <v>706.18</v>
      </c>
      <c r="BJ125">
        <v>706.23</v>
      </c>
      <c r="BK125">
        <v>706.23</v>
      </c>
      <c r="BL125">
        <f>471.74+767.27</f>
        <v>1239.01</v>
      </c>
      <c r="BM125">
        <v>723.52</v>
      </c>
      <c r="BN125">
        <v>723.03</v>
      </c>
      <c r="BO125">
        <v>722.5</v>
      </c>
      <c r="BP125">
        <v>703.4</v>
      </c>
      <c r="BQ125">
        <v>688.32</v>
      </c>
      <c r="BR125">
        <v>689.51</v>
      </c>
      <c r="BS125">
        <v>673.89</v>
      </c>
      <c r="BT125">
        <v>656.76</v>
      </c>
      <c r="BU125">
        <v>706.18</v>
      </c>
      <c r="BV125">
        <v>0</v>
      </c>
      <c r="BW125">
        <v>0</v>
      </c>
      <c r="BX125">
        <v>0</v>
      </c>
      <c r="BY125">
        <v>723.52</v>
      </c>
      <c r="BZ125">
        <v>723.03</v>
      </c>
      <c r="CA125">
        <v>722.5</v>
      </c>
      <c r="CB125">
        <v>703.4</v>
      </c>
      <c r="CC125">
        <v>688.32</v>
      </c>
      <c r="CD125">
        <v>689.51</v>
      </c>
      <c r="CE125">
        <v>673.89</v>
      </c>
      <c r="CF125">
        <v>656.76</v>
      </c>
      <c r="CG125">
        <v>706.18</v>
      </c>
      <c r="CH125">
        <v>0</v>
      </c>
      <c r="CI125">
        <v>0</v>
      </c>
      <c r="CJ125">
        <v>0</v>
      </c>
      <c r="CK125" s="13" t="str">
        <f t="shared" si="7"/>
        <v>1 - 00. RECURSOS ORDINARIOS</v>
      </c>
      <c r="CL125" s="13" t="str">
        <f t="shared" si="8"/>
        <v>2.1. PERSONAL Y OBLIGACIONES SOCIALES</v>
      </c>
      <c r="CM125" s="13" t="str">
        <f t="shared" si="9"/>
        <v>2.1. 3. CONTRIBUCIONES A LA SEGURIDAD SOCIAL</v>
      </c>
      <c r="CN125" s="13" t="str">
        <f t="shared" si="10"/>
        <v>2.1. 3. 1. 1. 6. OTRAS CONTRIBUCIONES DEL EMPLEADOR</v>
      </c>
      <c r="CO125" s="13">
        <f t="shared" si="11"/>
        <v>8938.5800000000017</v>
      </c>
      <c r="CP125" s="13">
        <f t="shared" si="12"/>
        <v>-81.580000000001746</v>
      </c>
      <c r="CQ125" s="13"/>
      <c r="CR125" s="13"/>
      <c r="CS125" s="13">
        <f t="shared" si="13"/>
        <v>-81.580000000001746</v>
      </c>
      <c r="CT125" s="13">
        <v>0</v>
      </c>
    </row>
    <row r="126" spans="1:98" hidden="1" x14ac:dyDescent="0.2">
      <c r="A126" t="s">
        <v>93</v>
      </c>
      <c r="B126" t="s">
        <v>94</v>
      </c>
      <c r="C126" t="s">
        <v>95</v>
      </c>
      <c r="D126" t="s">
        <v>96</v>
      </c>
      <c r="E126" t="s">
        <v>97</v>
      </c>
      <c r="F126" t="s">
        <v>98</v>
      </c>
      <c r="G126" t="s">
        <v>170</v>
      </c>
      <c r="H126" t="s">
        <v>100</v>
      </c>
      <c r="I126" t="s">
        <v>101</v>
      </c>
      <c r="J126" t="s">
        <v>102</v>
      </c>
      <c r="K126" t="s">
        <v>183</v>
      </c>
      <c r="L126" t="s">
        <v>104</v>
      </c>
      <c r="M126" t="s">
        <v>132</v>
      </c>
      <c r="N126" t="s">
        <v>133</v>
      </c>
      <c r="O126" t="s">
        <v>107</v>
      </c>
      <c r="P126" t="s">
        <v>184</v>
      </c>
      <c r="Q126" t="s">
        <v>185</v>
      </c>
      <c r="R126">
        <v>3636</v>
      </c>
      <c r="S126">
        <v>1441</v>
      </c>
      <c r="T126">
        <v>1441</v>
      </c>
      <c r="U126">
        <v>1441</v>
      </c>
      <c r="V126" t="s">
        <v>186</v>
      </c>
      <c r="W126" t="s">
        <v>111</v>
      </c>
      <c r="X126" t="s">
        <v>112</v>
      </c>
      <c r="Y126" t="s">
        <v>112</v>
      </c>
      <c r="Z126" t="s">
        <v>113</v>
      </c>
      <c r="AA126" t="s">
        <v>114</v>
      </c>
      <c r="AB126" t="s">
        <v>115</v>
      </c>
      <c r="AC126" t="s">
        <v>116</v>
      </c>
      <c r="AD126" t="s">
        <v>117</v>
      </c>
      <c r="AE126" t="s">
        <v>213</v>
      </c>
      <c r="AF126" t="s">
        <v>214</v>
      </c>
      <c r="AG126" t="s">
        <v>214</v>
      </c>
      <c r="AH126" t="s">
        <v>216</v>
      </c>
      <c r="AI126" t="s">
        <v>121</v>
      </c>
      <c r="AJ126">
        <v>2844</v>
      </c>
      <c r="AK126">
        <v>359</v>
      </c>
      <c r="AL126">
        <v>3203</v>
      </c>
      <c r="AM126">
        <v>3203</v>
      </c>
      <c r="AN126">
        <v>3203</v>
      </c>
      <c r="AO126">
        <v>290.92</v>
      </c>
      <c r="AP126">
        <v>290.92</v>
      </c>
      <c r="AQ126">
        <v>290.92</v>
      </c>
      <c r="AR126">
        <v>273.08999999999997</v>
      </c>
      <c r="AS126">
        <v>290.92</v>
      </c>
      <c r="AT126">
        <v>290.92</v>
      </c>
      <c r="AU126">
        <v>243.47</v>
      </c>
      <c r="AV126">
        <v>246.34</v>
      </c>
      <c r="AW126">
        <v>201.76</v>
      </c>
      <c r="AX126">
        <v>0</v>
      </c>
      <c r="AY126">
        <v>0</v>
      </c>
      <c r="AZ126">
        <v>0</v>
      </c>
      <c r="BA126">
        <v>290.92</v>
      </c>
      <c r="BB126">
        <v>290.92</v>
      </c>
      <c r="BC126">
        <v>290.92</v>
      </c>
      <c r="BD126">
        <v>273.08999999999997</v>
      </c>
      <c r="BE126">
        <v>290.92</v>
      </c>
      <c r="BF126">
        <v>290.92</v>
      </c>
      <c r="BG126">
        <v>243.47</v>
      </c>
      <c r="BH126">
        <v>246.34</v>
      </c>
      <c r="BI126">
        <v>201.76</v>
      </c>
      <c r="BJ126">
        <v>264.35000000000002</v>
      </c>
      <c r="BK126">
        <v>264.35000000000002</v>
      </c>
      <c r="BL126">
        <v>264.35000000000002</v>
      </c>
      <c r="BM126">
        <v>290.92</v>
      </c>
      <c r="BN126">
        <v>290.92</v>
      </c>
      <c r="BO126">
        <v>290.92</v>
      </c>
      <c r="BP126">
        <v>273.08999999999997</v>
      </c>
      <c r="BQ126">
        <v>290.92</v>
      </c>
      <c r="BR126">
        <v>290.92</v>
      </c>
      <c r="BS126">
        <v>243.47</v>
      </c>
      <c r="BT126">
        <v>246.34</v>
      </c>
      <c r="BU126">
        <v>201.76</v>
      </c>
      <c r="BV126">
        <v>0</v>
      </c>
      <c r="BW126">
        <v>0</v>
      </c>
      <c r="BX126">
        <v>0</v>
      </c>
      <c r="BY126">
        <v>290.92</v>
      </c>
      <c r="BZ126">
        <v>290.92</v>
      </c>
      <c r="CA126">
        <v>290.92</v>
      </c>
      <c r="CB126">
        <v>273.08999999999997</v>
      </c>
      <c r="CC126">
        <v>290.92</v>
      </c>
      <c r="CD126">
        <v>290.92</v>
      </c>
      <c r="CE126">
        <v>243.47</v>
      </c>
      <c r="CF126">
        <v>246.34</v>
      </c>
      <c r="CG126">
        <v>201.76</v>
      </c>
      <c r="CH126">
        <v>0</v>
      </c>
      <c r="CI126">
        <v>0</v>
      </c>
      <c r="CJ126">
        <v>0</v>
      </c>
      <c r="CK126" s="13" t="str">
        <f t="shared" si="7"/>
        <v>1 - 00. RECURSOS ORDINARIOS</v>
      </c>
      <c r="CL126" s="13" t="str">
        <f t="shared" si="8"/>
        <v>2.1. PERSONAL Y OBLIGACIONES SOCIALES</v>
      </c>
      <c r="CM126" s="13" t="str">
        <f t="shared" si="9"/>
        <v>2.1. 3. CONTRIBUCIONES A LA SEGURIDAD SOCIAL</v>
      </c>
      <c r="CN126" s="13" t="str">
        <f t="shared" si="10"/>
        <v>2.1. 3. 1. 1. 6. OTRAS CONTRIBUCIONES DEL EMPLEADOR</v>
      </c>
      <c r="CO126" s="13">
        <f t="shared" si="11"/>
        <v>3212.31</v>
      </c>
      <c r="CP126" s="13">
        <f t="shared" si="12"/>
        <v>-9.3099999999999454</v>
      </c>
      <c r="CQ126" s="13"/>
      <c r="CR126" s="13"/>
      <c r="CS126" s="13">
        <f t="shared" si="13"/>
        <v>-9.3099999999999454</v>
      </c>
      <c r="CT126" s="13">
        <v>0</v>
      </c>
    </row>
    <row r="127" spans="1:98" hidden="1" x14ac:dyDescent="0.2">
      <c r="A127" t="s">
        <v>93</v>
      </c>
      <c r="B127" t="s">
        <v>94</v>
      </c>
      <c r="C127" t="s">
        <v>95</v>
      </c>
      <c r="D127" t="s">
        <v>96</v>
      </c>
      <c r="E127" t="s">
        <v>97</v>
      </c>
      <c r="F127" t="s">
        <v>98</v>
      </c>
      <c r="G127" t="s">
        <v>170</v>
      </c>
      <c r="H127" t="s">
        <v>100</v>
      </c>
      <c r="I127" t="s">
        <v>101</v>
      </c>
      <c r="J127" t="s">
        <v>102</v>
      </c>
      <c r="K127" t="s">
        <v>187</v>
      </c>
      <c r="L127" t="s">
        <v>104</v>
      </c>
      <c r="M127" t="s">
        <v>132</v>
      </c>
      <c r="N127" t="s">
        <v>176</v>
      </c>
      <c r="O127" t="s">
        <v>107</v>
      </c>
      <c r="P127" t="s">
        <v>188</v>
      </c>
      <c r="Q127" t="s">
        <v>189</v>
      </c>
      <c r="R127">
        <v>105000</v>
      </c>
      <c r="S127">
        <v>29200</v>
      </c>
      <c r="T127">
        <v>29143</v>
      </c>
      <c r="U127">
        <v>29143</v>
      </c>
      <c r="V127" t="s">
        <v>190</v>
      </c>
      <c r="W127" t="s">
        <v>111</v>
      </c>
      <c r="X127" t="s">
        <v>112</v>
      </c>
      <c r="Y127" t="s">
        <v>112</v>
      </c>
      <c r="Z127" t="s">
        <v>113</v>
      </c>
      <c r="AA127" t="s">
        <v>114</v>
      </c>
      <c r="AB127" t="s">
        <v>115</v>
      </c>
      <c r="AC127" t="s">
        <v>116</v>
      </c>
      <c r="AD127" t="s">
        <v>117</v>
      </c>
      <c r="AE127" t="s">
        <v>213</v>
      </c>
      <c r="AF127" t="s">
        <v>214</v>
      </c>
      <c r="AG127" t="s">
        <v>214</v>
      </c>
      <c r="AH127" t="s">
        <v>216</v>
      </c>
      <c r="AI127" t="s">
        <v>121</v>
      </c>
      <c r="AJ127">
        <v>690</v>
      </c>
      <c r="AK127">
        <v>183</v>
      </c>
      <c r="AL127">
        <v>873</v>
      </c>
      <c r="AM127">
        <v>873</v>
      </c>
      <c r="AN127">
        <v>873</v>
      </c>
      <c r="AO127">
        <v>70.569999999999993</v>
      </c>
      <c r="AP127">
        <v>70.569999999999993</v>
      </c>
      <c r="AQ127">
        <v>70.569999999999993</v>
      </c>
      <c r="AR127">
        <v>70.569999999999993</v>
      </c>
      <c r="AS127">
        <v>70.569999999999993</v>
      </c>
      <c r="AT127">
        <v>70.569999999999993</v>
      </c>
      <c r="AU127">
        <v>70.569999999999993</v>
      </c>
      <c r="AV127">
        <v>70.569999999999993</v>
      </c>
      <c r="AW127">
        <v>70.569999999999993</v>
      </c>
      <c r="AX127">
        <v>0</v>
      </c>
      <c r="AY127">
        <v>0</v>
      </c>
      <c r="AZ127">
        <v>0</v>
      </c>
      <c r="BA127">
        <v>70.569999999999993</v>
      </c>
      <c r="BB127">
        <v>70.569999999999993</v>
      </c>
      <c r="BC127">
        <v>70.569999999999993</v>
      </c>
      <c r="BD127">
        <v>70.569999999999993</v>
      </c>
      <c r="BE127">
        <v>70.569999999999993</v>
      </c>
      <c r="BF127">
        <v>70.569999999999993</v>
      </c>
      <c r="BG127">
        <v>70.569999999999993</v>
      </c>
      <c r="BH127">
        <v>70.569999999999993</v>
      </c>
      <c r="BI127">
        <v>70.569999999999993</v>
      </c>
      <c r="BJ127">
        <v>70.569999999999993</v>
      </c>
      <c r="BK127">
        <v>70.569999999999993</v>
      </c>
      <c r="BL127">
        <v>70.569999999999993</v>
      </c>
      <c r="BM127">
        <v>70.569999999999993</v>
      </c>
      <c r="BN127">
        <v>70.569999999999993</v>
      </c>
      <c r="BO127">
        <v>70.569999999999993</v>
      </c>
      <c r="BP127">
        <v>70.569999999999993</v>
      </c>
      <c r="BQ127">
        <v>70.569999999999993</v>
      </c>
      <c r="BR127">
        <v>70.569999999999993</v>
      </c>
      <c r="BS127">
        <v>70.569999999999993</v>
      </c>
      <c r="BT127">
        <v>70.569999999999993</v>
      </c>
      <c r="BU127">
        <v>70.569999999999993</v>
      </c>
      <c r="BV127">
        <v>0</v>
      </c>
      <c r="BW127">
        <v>0</v>
      </c>
      <c r="BX127">
        <v>0</v>
      </c>
      <c r="BY127">
        <v>70.569999999999993</v>
      </c>
      <c r="BZ127">
        <v>70.569999999999993</v>
      </c>
      <c r="CA127">
        <v>70.569999999999993</v>
      </c>
      <c r="CB127">
        <v>70.569999999999993</v>
      </c>
      <c r="CC127">
        <v>70.569999999999993</v>
      </c>
      <c r="CD127">
        <v>70.569999999999993</v>
      </c>
      <c r="CE127">
        <v>70.569999999999993</v>
      </c>
      <c r="CF127">
        <v>70.569999999999993</v>
      </c>
      <c r="CG127">
        <v>70.569999999999993</v>
      </c>
      <c r="CH127">
        <v>0</v>
      </c>
      <c r="CI127">
        <v>0</v>
      </c>
      <c r="CJ127">
        <v>0</v>
      </c>
      <c r="CK127" s="13" t="str">
        <f t="shared" si="7"/>
        <v>1 - 00. RECURSOS ORDINARIOS</v>
      </c>
      <c r="CL127" s="13" t="str">
        <f t="shared" si="8"/>
        <v>2.1. PERSONAL Y OBLIGACIONES SOCIALES</v>
      </c>
      <c r="CM127" s="13" t="str">
        <f t="shared" si="9"/>
        <v>2.1. 3. CONTRIBUCIONES A LA SEGURIDAD SOCIAL</v>
      </c>
      <c r="CN127" s="13" t="str">
        <f t="shared" si="10"/>
        <v>2.1. 3. 1. 1. 6. OTRAS CONTRIBUCIONES DEL EMPLEADOR</v>
      </c>
      <c r="CO127" s="13">
        <f t="shared" si="11"/>
        <v>846.83999999999969</v>
      </c>
      <c r="CP127" s="13">
        <f t="shared" si="12"/>
        <v>26.160000000000309</v>
      </c>
      <c r="CQ127" s="13"/>
      <c r="CR127" s="13"/>
      <c r="CS127" s="13">
        <f t="shared" si="13"/>
        <v>26.160000000000309</v>
      </c>
      <c r="CT127" s="13">
        <v>0</v>
      </c>
    </row>
    <row r="128" spans="1:98" hidden="1" x14ac:dyDescent="0.2">
      <c r="A128" t="s">
        <v>93</v>
      </c>
      <c r="B128" t="s">
        <v>94</v>
      </c>
      <c r="C128" t="s">
        <v>95</v>
      </c>
      <c r="D128" t="s">
        <v>96</v>
      </c>
      <c r="E128" t="s">
        <v>97</v>
      </c>
      <c r="F128" t="s">
        <v>98</v>
      </c>
      <c r="G128" t="s">
        <v>99</v>
      </c>
      <c r="H128" t="s">
        <v>100</v>
      </c>
      <c r="I128" t="s">
        <v>101</v>
      </c>
      <c r="J128" t="s">
        <v>102</v>
      </c>
      <c r="K128" t="s">
        <v>198</v>
      </c>
      <c r="L128" t="s">
        <v>104</v>
      </c>
      <c r="M128" t="s">
        <v>105</v>
      </c>
      <c r="N128" t="s">
        <v>199</v>
      </c>
      <c r="O128" t="s">
        <v>107</v>
      </c>
      <c r="P128" t="s">
        <v>200</v>
      </c>
      <c r="Q128" t="s">
        <v>201</v>
      </c>
      <c r="R128">
        <v>25</v>
      </c>
      <c r="S128">
        <v>10</v>
      </c>
      <c r="T128">
        <v>0</v>
      </c>
      <c r="U128">
        <v>0</v>
      </c>
      <c r="V128" t="s">
        <v>202</v>
      </c>
      <c r="W128" t="s">
        <v>111</v>
      </c>
      <c r="X128" t="s">
        <v>112</v>
      </c>
      <c r="Y128" t="s">
        <v>112</v>
      </c>
      <c r="Z128" t="s">
        <v>113</v>
      </c>
      <c r="AA128" t="s">
        <v>114</v>
      </c>
      <c r="AB128" t="s">
        <v>115</v>
      </c>
      <c r="AC128" t="s">
        <v>116</v>
      </c>
      <c r="AD128" t="s">
        <v>445</v>
      </c>
      <c r="AE128" t="s">
        <v>446</v>
      </c>
      <c r="AF128" t="s">
        <v>447</v>
      </c>
      <c r="AG128" t="s">
        <v>448</v>
      </c>
      <c r="AH128" t="s">
        <v>449</v>
      </c>
      <c r="AI128" t="s">
        <v>121</v>
      </c>
      <c r="AJ128">
        <v>0</v>
      </c>
      <c r="AK128">
        <v>9000</v>
      </c>
      <c r="AL128">
        <v>9000</v>
      </c>
      <c r="AM128">
        <v>6000</v>
      </c>
      <c r="AN128">
        <v>6000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6000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6000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6000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6000</v>
      </c>
      <c r="CF128">
        <v>0</v>
      </c>
      <c r="CG128">
        <v>0</v>
      </c>
      <c r="CH128">
        <v>0</v>
      </c>
      <c r="CI128">
        <v>0</v>
      </c>
      <c r="CJ128">
        <v>0</v>
      </c>
      <c r="CK128" s="13" t="str">
        <f t="shared" si="7"/>
        <v>1 - 00. RECURSOS ORDINARIOS</v>
      </c>
      <c r="CL128" s="13" t="str">
        <f t="shared" si="8"/>
        <v>2.2. PENSIONES Y OTRAS PRESTACIONES SOCIALES</v>
      </c>
      <c r="CM128" s="13" t="str">
        <f t="shared" si="9"/>
        <v>2.2. 2. PRESTACIONES Y ASISTENCIA SOCIAL</v>
      </c>
      <c r="CN128" s="13" t="str">
        <f t="shared" si="10"/>
        <v>2.2. 2. 3. 4. 2. GASTOS DE SEPELIO Y LUTO DEL PERSONAL ACTIVO</v>
      </c>
      <c r="CO128" s="13">
        <f t="shared" si="11"/>
        <v>6000</v>
      </c>
      <c r="CP128" s="13">
        <f t="shared" si="12"/>
        <v>3000</v>
      </c>
      <c r="CQ128" s="13"/>
      <c r="CR128" s="13"/>
      <c r="CS128" s="13">
        <f t="shared" si="13"/>
        <v>3000</v>
      </c>
      <c r="CT128" s="13">
        <v>0</v>
      </c>
    </row>
    <row r="129" spans="1:98" hidden="1" x14ac:dyDescent="0.2">
      <c r="A129" t="s">
        <v>93</v>
      </c>
      <c r="B129" t="s">
        <v>94</v>
      </c>
      <c r="C129" t="s">
        <v>95</v>
      </c>
      <c r="D129" t="s">
        <v>96</v>
      </c>
      <c r="E129" t="s">
        <v>97</v>
      </c>
      <c r="F129" t="s">
        <v>98</v>
      </c>
      <c r="G129" t="s">
        <v>217</v>
      </c>
      <c r="H129" t="s">
        <v>100</v>
      </c>
      <c r="I129" t="s">
        <v>218</v>
      </c>
      <c r="J129" t="s">
        <v>102</v>
      </c>
      <c r="K129" t="s">
        <v>219</v>
      </c>
      <c r="L129" t="s">
        <v>104</v>
      </c>
      <c r="M129" t="s">
        <v>220</v>
      </c>
      <c r="N129" t="s">
        <v>221</v>
      </c>
      <c r="O129" t="s">
        <v>107</v>
      </c>
      <c r="P129" t="s">
        <v>222</v>
      </c>
      <c r="Q129" t="s">
        <v>223</v>
      </c>
      <c r="R129">
        <v>3</v>
      </c>
      <c r="S129">
        <v>2</v>
      </c>
      <c r="T129">
        <v>1</v>
      </c>
      <c r="U129">
        <v>1</v>
      </c>
      <c r="V129" t="s">
        <v>224</v>
      </c>
      <c r="W129" t="s">
        <v>111</v>
      </c>
      <c r="X129" t="s">
        <v>112</v>
      </c>
      <c r="Y129" t="s">
        <v>112</v>
      </c>
      <c r="Z129" t="s">
        <v>113</v>
      </c>
      <c r="AA129" t="s">
        <v>114</v>
      </c>
      <c r="AB129" t="s">
        <v>115</v>
      </c>
      <c r="AC129" t="s">
        <v>116</v>
      </c>
      <c r="AD129" t="s">
        <v>225</v>
      </c>
      <c r="AE129" t="s">
        <v>226</v>
      </c>
      <c r="AF129" t="s">
        <v>227</v>
      </c>
      <c r="AG129" t="s">
        <v>227</v>
      </c>
      <c r="AH129" t="s">
        <v>228</v>
      </c>
      <c r="AI129" t="s">
        <v>121</v>
      </c>
      <c r="AJ129">
        <v>1000</v>
      </c>
      <c r="AK129">
        <v>0</v>
      </c>
      <c r="AL129">
        <v>1000</v>
      </c>
      <c r="AM129">
        <v>999.75</v>
      </c>
      <c r="AN129">
        <v>999.75</v>
      </c>
      <c r="AO129">
        <v>0</v>
      </c>
      <c r="AP129">
        <v>0</v>
      </c>
      <c r="AQ129">
        <v>0</v>
      </c>
      <c r="AR129">
        <v>0</v>
      </c>
      <c r="AS129">
        <v>502.8</v>
      </c>
      <c r="AT129">
        <v>0</v>
      </c>
      <c r="AU129">
        <v>496.95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255</v>
      </c>
      <c r="BF129">
        <v>247.8</v>
      </c>
      <c r="BG129">
        <v>496.95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255</v>
      </c>
      <c r="BR129">
        <v>247.8</v>
      </c>
      <c r="BS129">
        <v>496.95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255</v>
      </c>
      <c r="CD129">
        <v>247.8</v>
      </c>
      <c r="CE129">
        <v>496.95</v>
      </c>
      <c r="CF129">
        <v>0</v>
      </c>
      <c r="CG129">
        <v>0</v>
      </c>
      <c r="CH129">
        <v>0</v>
      </c>
      <c r="CI129">
        <v>0</v>
      </c>
      <c r="CJ129">
        <v>0</v>
      </c>
      <c r="CK129" s="13" t="str">
        <f t="shared" si="7"/>
        <v>1 - 00. RECURSOS ORDINARIOS</v>
      </c>
      <c r="CL129" s="13" t="str">
        <f t="shared" si="8"/>
        <v>2.3. BIENES Y SERVICIOS</v>
      </c>
      <c r="CM129" s="13" t="str">
        <f t="shared" si="9"/>
        <v>2.3. 1. COMPRA DE BIENES</v>
      </c>
      <c r="CN129" s="13" t="str">
        <f t="shared" si="10"/>
        <v>2.3. 1. 1. 1. 1. ALIMENTOS Y BEBIDAS PARA CONSUMO HUMANO</v>
      </c>
      <c r="CO129" s="13">
        <f t="shared" si="11"/>
        <v>999.75</v>
      </c>
      <c r="CP129" s="13">
        <f t="shared" si="12"/>
        <v>0.25</v>
      </c>
      <c r="CQ129" s="13"/>
      <c r="CR129" s="13"/>
      <c r="CS129" s="13">
        <f t="shared" si="13"/>
        <v>0.25</v>
      </c>
      <c r="CT129" s="13">
        <v>0</v>
      </c>
    </row>
    <row r="130" spans="1:98" hidden="1" x14ac:dyDescent="0.2">
      <c r="A130" t="s">
        <v>93</v>
      </c>
      <c r="B130" t="s">
        <v>94</v>
      </c>
      <c r="C130" t="s">
        <v>95</v>
      </c>
      <c r="D130" t="s">
        <v>96</v>
      </c>
      <c r="E130" t="s">
        <v>97</v>
      </c>
      <c r="F130" t="s">
        <v>98</v>
      </c>
      <c r="G130" t="s">
        <v>217</v>
      </c>
      <c r="H130" t="s">
        <v>100</v>
      </c>
      <c r="I130" t="s">
        <v>218</v>
      </c>
      <c r="J130" t="s">
        <v>102</v>
      </c>
      <c r="K130" t="s">
        <v>229</v>
      </c>
      <c r="L130" t="s">
        <v>104</v>
      </c>
      <c r="M130" t="s">
        <v>220</v>
      </c>
      <c r="N130" t="s">
        <v>221</v>
      </c>
      <c r="O130" t="s">
        <v>107</v>
      </c>
      <c r="P130" t="s">
        <v>230</v>
      </c>
      <c r="Q130" t="s">
        <v>231</v>
      </c>
      <c r="R130">
        <v>1</v>
      </c>
      <c r="S130">
        <v>1</v>
      </c>
      <c r="T130">
        <v>1</v>
      </c>
      <c r="U130">
        <v>1</v>
      </c>
      <c r="V130" t="s">
        <v>232</v>
      </c>
      <c r="W130" t="s">
        <v>111</v>
      </c>
      <c r="X130" t="s">
        <v>112</v>
      </c>
      <c r="Y130" t="s">
        <v>112</v>
      </c>
      <c r="Z130" t="s">
        <v>113</v>
      </c>
      <c r="AA130" t="s">
        <v>114</v>
      </c>
      <c r="AB130" t="s">
        <v>115</v>
      </c>
      <c r="AC130" t="s">
        <v>116</v>
      </c>
      <c r="AD130" t="s">
        <v>225</v>
      </c>
      <c r="AE130" t="s">
        <v>226</v>
      </c>
      <c r="AF130" t="s">
        <v>227</v>
      </c>
      <c r="AG130" t="s">
        <v>227</v>
      </c>
      <c r="AH130" t="s">
        <v>228</v>
      </c>
      <c r="AI130" t="s">
        <v>121</v>
      </c>
      <c r="AJ130">
        <v>800</v>
      </c>
      <c r="AK130">
        <v>97</v>
      </c>
      <c r="AL130">
        <v>897</v>
      </c>
      <c r="AM130">
        <v>897</v>
      </c>
      <c r="AN130">
        <v>897</v>
      </c>
      <c r="AO130">
        <v>0</v>
      </c>
      <c r="AP130">
        <v>0</v>
      </c>
      <c r="AQ130">
        <v>799.66</v>
      </c>
      <c r="AR130">
        <v>0</v>
      </c>
      <c r="AS130">
        <v>0</v>
      </c>
      <c r="AT130">
        <v>0</v>
      </c>
      <c r="AU130">
        <v>88.15</v>
      </c>
      <c r="AV130">
        <v>0</v>
      </c>
      <c r="AW130">
        <v>9.19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648.5</v>
      </c>
      <c r="BD130">
        <v>29.74</v>
      </c>
      <c r="BE130">
        <v>0</v>
      </c>
      <c r="BF130">
        <v>0</v>
      </c>
      <c r="BG130">
        <v>88.15</v>
      </c>
      <c r="BH130">
        <v>0</v>
      </c>
      <c r="BI130">
        <v>130.61000000000001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678.24</v>
      </c>
      <c r="BQ130">
        <v>0</v>
      </c>
      <c r="BR130">
        <v>0</v>
      </c>
      <c r="BS130">
        <v>88.15</v>
      </c>
      <c r="BT130">
        <v>0</v>
      </c>
      <c r="BU130">
        <v>0</v>
      </c>
      <c r="BV130">
        <v>130.61000000000001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678.24</v>
      </c>
      <c r="CC130">
        <v>0</v>
      </c>
      <c r="CD130">
        <v>0</v>
      </c>
      <c r="CE130">
        <v>88.15</v>
      </c>
      <c r="CF130">
        <v>0</v>
      </c>
      <c r="CG130">
        <v>0</v>
      </c>
      <c r="CH130">
        <v>130.61000000000001</v>
      </c>
      <c r="CI130">
        <v>0</v>
      </c>
      <c r="CJ130">
        <v>0</v>
      </c>
      <c r="CK130" s="13" t="str">
        <f t="shared" ref="CK130:CK193" si="14">CONCATENATE(LEFT(Z130,1)," ","- ",AA130)</f>
        <v>1 - 00. RECURSOS ORDINARIOS</v>
      </c>
      <c r="CL130" s="13" t="str">
        <f t="shared" ref="CL130:CL193" si="15">CONCATENATE(LEFT(AC130,2),AD130)</f>
        <v>2.3. BIENES Y SERVICIOS</v>
      </c>
      <c r="CM130" s="13" t="str">
        <f t="shared" ref="CM130:CM193" si="16">CONCATENATE(LEFT(CL130,4),AE130)</f>
        <v>2.3. 1. COMPRA DE BIENES</v>
      </c>
      <c r="CN130" s="13" t="str">
        <f t="shared" ref="CN130:CN193" si="17">CONCATENATE(LEFT(CM130,7)&amp;LEFT(AF130,3)&amp;LEFT(AG130,3),AH130)</f>
        <v>2.3. 1. 1. 1. 1. ALIMENTOS Y BEBIDAS PARA CONSUMO HUMANO</v>
      </c>
      <c r="CO130" s="13">
        <f t="shared" ref="CO130:CO193" si="18">SUM(AZ130:BL130)</f>
        <v>897</v>
      </c>
      <c r="CP130" s="13">
        <f t="shared" ref="CP130:CP193" si="19">AL130-CO130</f>
        <v>0</v>
      </c>
      <c r="CQ130" s="13"/>
      <c r="CR130" s="13"/>
      <c r="CS130" s="13">
        <f t="shared" ref="CS130:CS193" si="20">CP130+CQ130+CR130</f>
        <v>0</v>
      </c>
      <c r="CT130" s="13">
        <v>0</v>
      </c>
    </row>
    <row r="131" spans="1:98" hidden="1" x14ac:dyDescent="0.2">
      <c r="A131" t="s">
        <v>93</v>
      </c>
      <c r="B131" t="s">
        <v>94</v>
      </c>
      <c r="C131" t="s">
        <v>95</v>
      </c>
      <c r="D131" t="s">
        <v>96</v>
      </c>
      <c r="E131" t="s">
        <v>97</v>
      </c>
      <c r="F131" t="s">
        <v>98</v>
      </c>
      <c r="G131" t="s">
        <v>129</v>
      </c>
      <c r="H131" t="s">
        <v>100</v>
      </c>
      <c r="I131" t="s">
        <v>130</v>
      </c>
      <c r="J131" t="s">
        <v>102</v>
      </c>
      <c r="K131" t="s">
        <v>131</v>
      </c>
      <c r="L131" t="s">
        <v>104</v>
      </c>
      <c r="M131" t="s">
        <v>132</v>
      </c>
      <c r="N131" t="s">
        <v>133</v>
      </c>
      <c r="O131" t="s">
        <v>107</v>
      </c>
      <c r="P131" t="s">
        <v>134</v>
      </c>
      <c r="Q131" t="s">
        <v>135</v>
      </c>
      <c r="R131">
        <v>3000</v>
      </c>
      <c r="S131">
        <v>1100</v>
      </c>
      <c r="T131">
        <v>1072</v>
      </c>
      <c r="U131">
        <v>1072</v>
      </c>
      <c r="V131" t="s">
        <v>136</v>
      </c>
      <c r="W131" t="s">
        <v>111</v>
      </c>
      <c r="X131" t="s">
        <v>112</v>
      </c>
      <c r="Y131" t="s">
        <v>112</v>
      </c>
      <c r="Z131" t="s">
        <v>113</v>
      </c>
      <c r="AA131" t="s">
        <v>114</v>
      </c>
      <c r="AB131" t="s">
        <v>115</v>
      </c>
      <c r="AC131" t="s">
        <v>116</v>
      </c>
      <c r="AD131" t="s">
        <v>225</v>
      </c>
      <c r="AE131" t="s">
        <v>226</v>
      </c>
      <c r="AF131" t="s">
        <v>393</v>
      </c>
      <c r="AG131" t="s">
        <v>394</v>
      </c>
      <c r="AH131" t="s">
        <v>395</v>
      </c>
      <c r="AI131" t="s">
        <v>121</v>
      </c>
      <c r="AJ131">
        <v>0</v>
      </c>
      <c r="AK131">
        <v>264</v>
      </c>
      <c r="AL131">
        <v>264</v>
      </c>
      <c r="AM131">
        <v>264</v>
      </c>
      <c r="AN131">
        <v>264</v>
      </c>
      <c r="AO131">
        <v>0</v>
      </c>
      <c r="AP131">
        <v>0</v>
      </c>
      <c r="AQ131">
        <v>0</v>
      </c>
      <c r="AR131">
        <v>0</v>
      </c>
      <c r="AS131">
        <v>264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264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264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264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 s="13" t="str">
        <f t="shared" si="14"/>
        <v>1 - 00. RECURSOS ORDINARIOS</v>
      </c>
      <c r="CL131" s="13" t="str">
        <f t="shared" si="15"/>
        <v>2.3. BIENES Y SERVICIOS</v>
      </c>
      <c r="CM131" s="13" t="str">
        <f t="shared" si="16"/>
        <v>2.3. 1. COMPRA DE BIENES</v>
      </c>
      <c r="CN131" s="13" t="str">
        <f t="shared" si="17"/>
        <v>2.3. 1. 2. 1. 1. VESTUARIO, ACCESORIOS Y PRENDAS DIVERSAS</v>
      </c>
      <c r="CO131" s="13">
        <f t="shared" si="18"/>
        <v>264</v>
      </c>
      <c r="CP131" s="13">
        <f t="shared" si="19"/>
        <v>0</v>
      </c>
      <c r="CQ131" s="13"/>
      <c r="CR131" s="13"/>
      <c r="CS131" s="13">
        <f t="shared" si="20"/>
        <v>0</v>
      </c>
      <c r="CT131" s="13">
        <v>0</v>
      </c>
    </row>
    <row r="132" spans="1:98" hidden="1" x14ac:dyDescent="0.2">
      <c r="A132" t="s">
        <v>93</v>
      </c>
      <c r="B132" t="s">
        <v>94</v>
      </c>
      <c r="C132" t="s">
        <v>95</v>
      </c>
      <c r="D132" t="s">
        <v>96</v>
      </c>
      <c r="E132" t="s">
        <v>97</v>
      </c>
      <c r="F132" t="s">
        <v>98</v>
      </c>
      <c r="G132" t="s">
        <v>129</v>
      </c>
      <c r="H132" t="s">
        <v>100</v>
      </c>
      <c r="I132" t="s">
        <v>149</v>
      </c>
      <c r="J132" t="s">
        <v>102</v>
      </c>
      <c r="K132" t="s">
        <v>150</v>
      </c>
      <c r="L132" t="s">
        <v>104</v>
      </c>
      <c r="M132" t="s">
        <v>132</v>
      </c>
      <c r="N132" t="s">
        <v>133</v>
      </c>
      <c r="O132" t="s">
        <v>107</v>
      </c>
      <c r="P132" t="s">
        <v>151</v>
      </c>
      <c r="Q132" t="s">
        <v>143</v>
      </c>
      <c r="R132">
        <v>600</v>
      </c>
      <c r="S132">
        <v>100</v>
      </c>
      <c r="T132">
        <v>71</v>
      </c>
      <c r="U132">
        <v>71</v>
      </c>
      <c r="V132" t="s">
        <v>152</v>
      </c>
      <c r="W132" t="s">
        <v>111</v>
      </c>
      <c r="X132" t="s">
        <v>112</v>
      </c>
      <c r="Y132" t="s">
        <v>112</v>
      </c>
      <c r="Z132" t="s">
        <v>113</v>
      </c>
      <c r="AA132" t="s">
        <v>114</v>
      </c>
      <c r="AB132" t="s">
        <v>115</v>
      </c>
      <c r="AC132" t="s">
        <v>116</v>
      </c>
      <c r="AD132" t="s">
        <v>225</v>
      </c>
      <c r="AE132" t="s">
        <v>226</v>
      </c>
      <c r="AF132" t="s">
        <v>393</v>
      </c>
      <c r="AG132" t="s">
        <v>394</v>
      </c>
      <c r="AH132" t="s">
        <v>395</v>
      </c>
      <c r="AI132" t="s">
        <v>121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 s="13" t="str">
        <f t="shared" si="14"/>
        <v>1 - 00. RECURSOS ORDINARIOS</v>
      </c>
      <c r="CL132" s="13" t="str">
        <f t="shared" si="15"/>
        <v>2.3. BIENES Y SERVICIOS</v>
      </c>
      <c r="CM132" s="13" t="str">
        <f t="shared" si="16"/>
        <v>2.3. 1. COMPRA DE BIENES</v>
      </c>
      <c r="CN132" s="13" t="str">
        <f t="shared" si="17"/>
        <v>2.3. 1. 2. 1. 1. VESTUARIO, ACCESORIOS Y PRENDAS DIVERSAS</v>
      </c>
      <c r="CO132" s="13">
        <f t="shared" si="18"/>
        <v>0</v>
      </c>
      <c r="CP132" s="13">
        <f t="shared" si="19"/>
        <v>0</v>
      </c>
      <c r="CQ132" s="13"/>
      <c r="CR132" s="13"/>
      <c r="CS132" s="13">
        <f t="shared" si="20"/>
        <v>0</v>
      </c>
      <c r="CT132" s="13">
        <v>0</v>
      </c>
    </row>
    <row r="133" spans="1:98" hidden="1" x14ac:dyDescent="0.2">
      <c r="A133" t="s">
        <v>93</v>
      </c>
      <c r="B133" t="s">
        <v>94</v>
      </c>
      <c r="C133" t="s">
        <v>95</v>
      </c>
      <c r="D133" t="s">
        <v>96</v>
      </c>
      <c r="E133" t="s">
        <v>97</v>
      </c>
      <c r="F133" t="s">
        <v>98</v>
      </c>
      <c r="G133" t="s">
        <v>217</v>
      </c>
      <c r="H133" t="s">
        <v>100</v>
      </c>
      <c r="I133" t="s">
        <v>218</v>
      </c>
      <c r="J133" t="s">
        <v>102</v>
      </c>
      <c r="K133" t="s">
        <v>229</v>
      </c>
      <c r="L133" t="s">
        <v>104</v>
      </c>
      <c r="M133" t="s">
        <v>220</v>
      </c>
      <c r="N133" t="s">
        <v>221</v>
      </c>
      <c r="O133" t="s">
        <v>107</v>
      </c>
      <c r="P133" t="s">
        <v>230</v>
      </c>
      <c r="Q133" t="s">
        <v>231</v>
      </c>
      <c r="R133">
        <v>1</v>
      </c>
      <c r="S133">
        <v>1</v>
      </c>
      <c r="T133">
        <v>1</v>
      </c>
      <c r="U133">
        <v>1</v>
      </c>
      <c r="V133" t="s">
        <v>232</v>
      </c>
      <c r="W133" t="s">
        <v>111</v>
      </c>
      <c r="X133" t="s">
        <v>112</v>
      </c>
      <c r="Y133" t="s">
        <v>112</v>
      </c>
      <c r="Z133" t="s">
        <v>113</v>
      </c>
      <c r="AA133" t="s">
        <v>114</v>
      </c>
      <c r="AB133" t="s">
        <v>115</v>
      </c>
      <c r="AC133" t="s">
        <v>116</v>
      </c>
      <c r="AD133" t="s">
        <v>225</v>
      </c>
      <c r="AE133" t="s">
        <v>226</v>
      </c>
      <c r="AF133" t="s">
        <v>393</v>
      </c>
      <c r="AG133" t="s">
        <v>394</v>
      </c>
      <c r="AH133" t="s">
        <v>395</v>
      </c>
      <c r="AI133" t="s">
        <v>121</v>
      </c>
      <c r="AJ133">
        <v>0</v>
      </c>
      <c r="AK133">
        <v>1650</v>
      </c>
      <c r="AL133">
        <v>1650</v>
      </c>
      <c r="AM133">
        <v>1650</v>
      </c>
      <c r="AN133">
        <v>1650</v>
      </c>
      <c r="AO133">
        <v>0</v>
      </c>
      <c r="AP133">
        <v>0</v>
      </c>
      <c r="AQ133">
        <v>1650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1650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1650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1650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 s="13" t="str">
        <f t="shared" si="14"/>
        <v>1 - 00. RECURSOS ORDINARIOS</v>
      </c>
      <c r="CL133" s="13" t="str">
        <f t="shared" si="15"/>
        <v>2.3. BIENES Y SERVICIOS</v>
      </c>
      <c r="CM133" s="13" t="str">
        <f t="shared" si="16"/>
        <v>2.3. 1. COMPRA DE BIENES</v>
      </c>
      <c r="CN133" s="13" t="str">
        <f t="shared" si="17"/>
        <v>2.3. 1. 2. 1. 1. VESTUARIO, ACCESORIOS Y PRENDAS DIVERSAS</v>
      </c>
      <c r="CO133" s="13">
        <f t="shared" si="18"/>
        <v>1650</v>
      </c>
      <c r="CP133" s="13">
        <f t="shared" si="19"/>
        <v>0</v>
      </c>
      <c r="CQ133" s="13"/>
      <c r="CR133" s="13"/>
      <c r="CS133" s="13">
        <f t="shared" si="20"/>
        <v>0</v>
      </c>
      <c r="CT133" s="13">
        <v>0</v>
      </c>
    </row>
    <row r="134" spans="1:98" hidden="1" x14ac:dyDescent="0.2">
      <c r="A134" t="s">
        <v>93</v>
      </c>
      <c r="B134" t="s">
        <v>94</v>
      </c>
      <c r="C134" t="s">
        <v>95</v>
      </c>
      <c r="D134" t="s">
        <v>96</v>
      </c>
      <c r="E134" t="s">
        <v>97</v>
      </c>
      <c r="F134" t="s">
        <v>98</v>
      </c>
      <c r="G134" t="s">
        <v>217</v>
      </c>
      <c r="H134" t="s">
        <v>100</v>
      </c>
      <c r="I134" t="s">
        <v>218</v>
      </c>
      <c r="J134" t="s">
        <v>102</v>
      </c>
      <c r="K134" t="s">
        <v>229</v>
      </c>
      <c r="L134" t="s">
        <v>104</v>
      </c>
      <c r="M134" t="s">
        <v>220</v>
      </c>
      <c r="N134" t="s">
        <v>221</v>
      </c>
      <c r="O134" t="s">
        <v>107</v>
      </c>
      <c r="P134" t="s">
        <v>230</v>
      </c>
      <c r="Q134" t="s">
        <v>231</v>
      </c>
      <c r="R134">
        <v>1</v>
      </c>
      <c r="S134">
        <v>1</v>
      </c>
      <c r="T134">
        <v>1</v>
      </c>
      <c r="U134">
        <v>1</v>
      </c>
      <c r="V134" t="s">
        <v>232</v>
      </c>
      <c r="W134" t="s">
        <v>111</v>
      </c>
      <c r="X134" t="s">
        <v>112</v>
      </c>
      <c r="Y134" t="s">
        <v>112</v>
      </c>
      <c r="Z134" t="s">
        <v>113</v>
      </c>
      <c r="AA134" t="s">
        <v>114</v>
      </c>
      <c r="AB134" t="s">
        <v>115</v>
      </c>
      <c r="AC134" t="s">
        <v>116</v>
      </c>
      <c r="AD134" t="s">
        <v>225</v>
      </c>
      <c r="AE134" t="s">
        <v>226</v>
      </c>
      <c r="AF134" t="s">
        <v>393</v>
      </c>
      <c r="AG134" t="s">
        <v>394</v>
      </c>
      <c r="AH134" t="s">
        <v>437</v>
      </c>
      <c r="AI134" t="s">
        <v>121</v>
      </c>
      <c r="AJ134">
        <v>0</v>
      </c>
      <c r="AK134">
        <v>248</v>
      </c>
      <c r="AL134">
        <v>248</v>
      </c>
      <c r="AM134">
        <v>248</v>
      </c>
      <c r="AN134">
        <v>248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248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248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248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248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 s="13" t="str">
        <f t="shared" si="14"/>
        <v>1 - 00. RECURSOS ORDINARIOS</v>
      </c>
      <c r="CL134" s="13" t="str">
        <f t="shared" si="15"/>
        <v>2.3. BIENES Y SERVICIOS</v>
      </c>
      <c r="CM134" s="13" t="str">
        <f t="shared" si="16"/>
        <v>2.3. 1. COMPRA DE BIENES</v>
      </c>
      <c r="CN134" s="13" t="str">
        <f t="shared" si="17"/>
        <v>2.3. 1. 2. 1. 3. CALZADO</v>
      </c>
      <c r="CO134" s="13">
        <f t="shared" si="18"/>
        <v>248</v>
      </c>
      <c r="CP134" s="13">
        <f t="shared" si="19"/>
        <v>0</v>
      </c>
      <c r="CQ134" s="13"/>
      <c r="CR134" s="13"/>
      <c r="CS134" s="13">
        <f t="shared" si="20"/>
        <v>0</v>
      </c>
      <c r="CT134" s="13">
        <v>0</v>
      </c>
    </row>
    <row r="135" spans="1:98" hidden="1" x14ac:dyDescent="0.2">
      <c r="A135" t="s">
        <v>93</v>
      </c>
      <c r="B135" t="s">
        <v>94</v>
      </c>
      <c r="C135" t="s">
        <v>95</v>
      </c>
      <c r="D135" t="s">
        <v>96</v>
      </c>
      <c r="E135" t="s">
        <v>97</v>
      </c>
      <c r="F135" t="s">
        <v>98</v>
      </c>
      <c r="G135" t="s">
        <v>99</v>
      </c>
      <c r="H135" t="s">
        <v>100</v>
      </c>
      <c r="I135" t="s">
        <v>101</v>
      </c>
      <c r="J135" t="s">
        <v>102</v>
      </c>
      <c r="K135" t="s">
        <v>103</v>
      </c>
      <c r="L135" t="s">
        <v>104</v>
      </c>
      <c r="M135" t="s">
        <v>105</v>
      </c>
      <c r="N135" t="s">
        <v>106</v>
      </c>
      <c r="O135" t="s">
        <v>107</v>
      </c>
      <c r="P135" t="s">
        <v>108</v>
      </c>
      <c r="Q135" t="s">
        <v>109</v>
      </c>
      <c r="R135">
        <v>100</v>
      </c>
      <c r="S135">
        <v>50</v>
      </c>
      <c r="T135">
        <v>50</v>
      </c>
      <c r="U135">
        <v>50</v>
      </c>
      <c r="V135" t="s">
        <v>110</v>
      </c>
      <c r="W135" t="s">
        <v>111</v>
      </c>
      <c r="X135" t="s">
        <v>112</v>
      </c>
      <c r="Y135" t="s">
        <v>112</v>
      </c>
      <c r="Z135" t="s">
        <v>113</v>
      </c>
      <c r="AA135" t="s">
        <v>114</v>
      </c>
      <c r="AB135" t="s">
        <v>115</v>
      </c>
      <c r="AC135" t="s">
        <v>116</v>
      </c>
      <c r="AD135" t="s">
        <v>225</v>
      </c>
      <c r="AE135" t="s">
        <v>226</v>
      </c>
      <c r="AF135" t="s">
        <v>233</v>
      </c>
      <c r="AG135" t="s">
        <v>234</v>
      </c>
      <c r="AH135" t="s">
        <v>235</v>
      </c>
      <c r="AI135" t="s">
        <v>121</v>
      </c>
      <c r="AJ135">
        <v>13000</v>
      </c>
      <c r="AK135">
        <v>-11500</v>
      </c>
      <c r="AL135">
        <v>1500</v>
      </c>
      <c r="AM135">
        <v>1488.86</v>
      </c>
      <c r="AN135">
        <v>1488.86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595.29999999999995</v>
      </c>
      <c r="AW135">
        <v>327.31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242.11</v>
      </c>
      <c r="BI135">
        <v>353.19</v>
      </c>
      <c r="BJ135">
        <v>327.31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242.11</v>
      </c>
      <c r="BU135">
        <v>353.19</v>
      </c>
      <c r="BV135">
        <v>327.31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242.11</v>
      </c>
      <c r="CG135">
        <v>353.19</v>
      </c>
      <c r="CH135">
        <v>327.31</v>
      </c>
      <c r="CI135">
        <v>0</v>
      </c>
      <c r="CJ135">
        <v>0</v>
      </c>
      <c r="CK135" s="13" t="str">
        <f t="shared" si="14"/>
        <v>1 - 00. RECURSOS ORDINARIOS</v>
      </c>
      <c r="CL135" s="13" t="str">
        <f t="shared" si="15"/>
        <v>2.3. BIENES Y SERVICIOS</v>
      </c>
      <c r="CM135" s="13" t="str">
        <f t="shared" si="16"/>
        <v>2.3. 1. COMPRA DE BIENES</v>
      </c>
      <c r="CN135" s="13" t="str">
        <f t="shared" si="17"/>
        <v>2.3. 1. 3. 1. 1. COMBUSTIBLES Y CARBURANTES</v>
      </c>
      <c r="CO135" s="13">
        <f t="shared" si="18"/>
        <v>922.6099999999999</v>
      </c>
      <c r="CP135" s="13">
        <f t="shared" si="19"/>
        <v>577.3900000000001</v>
      </c>
      <c r="CQ135" s="13"/>
      <c r="CR135" s="13"/>
      <c r="CS135" s="13">
        <f t="shared" si="20"/>
        <v>577.3900000000001</v>
      </c>
      <c r="CT135" s="13">
        <v>0</v>
      </c>
    </row>
    <row r="136" spans="1:98" hidden="1" x14ac:dyDescent="0.2">
      <c r="A136" t="s">
        <v>93</v>
      </c>
      <c r="B136" t="s">
        <v>94</v>
      </c>
      <c r="C136" t="s">
        <v>95</v>
      </c>
      <c r="D136" t="s">
        <v>96</v>
      </c>
      <c r="E136" t="s">
        <v>97</v>
      </c>
      <c r="F136" t="s">
        <v>98</v>
      </c>
      <c r="G136" t="s">
        <v>129</v>
      </c>
      <c r="H136" t="s">
        <v>100</v>
      </c>
      <c r="I136" t="s">
        <v>130</v>
      </c>
      <c r="J136" t="s">
        <v>102</v>
      </c>
      <c r="K136" t="s">
        <v>131</v>
      </c>
      <c r="L136" t="s">
        <v>104</v>
      </c>
      <c r="M136" t="s">
        <v>132</v>
      </c>
      <c r="N136" t="s">
        <v>133</v>
      </c>
      <c r="O136" t="s">
        <v>107</v>
      </c>
      <c r="P136" t="s">
        <v>134</v>
      </c>
      <c r="Q136" t="s">
        <v>135</v>
      </c>
      <c r="R136">
        <v>3000</v>
      </c>
      <c r="S136">
        <v>1100</v>
      </c>
      <c r="T136">
        <v>1072</v>
      </c>
      <c r="U136">
        <v>1072</v>
      </c>
      <c r="V136" t="s">
        <v>136</v>
      </c>
      <c r="W136" t="s">
        <v>111</v>
      </c>
      <c r="X136" t="s">
        <v>112</v>
      </c>
      <c r="Y136" t="s">
        <v>112</v>
      </c>
      <c r="Z136" t="s">
        <v>113</v>
      </c>
      <c r="AA136" t="s">
        <v>114</v>
      </c>
      <c r="AB136" t="s">
        <v>115</v>
      </c>
      <c r="AC136" t="s">
        <v>116</v>
      </c>
      <c r="AD136" t="s">
        <v>225</v>
      </c>
      <c r="AE136" t="s">
        <v>226</v>
      </c>
      <c r="AF136" t="s">
        <v>236</v>
      </c>
      <c r="AG136" t="s">
        <v>237</v>
      </c>
      <c r="AH136" t="s">
        <v>238</v>
      </c>
      <c r="AI136" t="s">
        <v>121</v>
      </c>
      <c r="AJ136">
        <v>845</v>
      </c>
      <c r="AK136">
        <v>-340</v>
      </c>
      <c r="AL136">
        <v>505</v>
      </c>
      <c r="AM136">
        <v>504.97</v>
      </c>
      <c r="AN136">
        <v>504.97</v>
      </c>
      <c r="AO136">
        <v>0</v>
      </c>
      <c r="AP136">
        <v>0</v>
      </c>
      <c r="AQ136">
        <v>371.14</v>
      </c>
      <c r="AR136">
        <v>0</v>
      </c>
      <c r="AS136">
        <v>0</v>
      </c>
      <c r="AT136">
        <v>43.19</v>
      </c>
      <c r="AU136">
        <v>90.64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371.14</v>
      </c>
      <c r="BD136">
        <v>0</v>
      </c>
      <c r="BE136">
        <v>0</v>
      </c>
      <c r="BF136">
        <v>0</v>
      </c>
      <c r="BG136">
        <v>43.19</v>
      </c>
      <c r="BH136">
        <v>90.64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371.14</v>
      </c>
      <c r="BP136">
        <v>0</v>
      </c>
      <c r="BQ136">
        <v>0</v>
      </c>
      <c r="BR136">
        <v>0</v>
      </c>
      <c r="BS136">
        <v>43.19</v>
      </c>
      <c r="BT136">
        <v>90.64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371.14</v>
      </c>
      <c r="CB136">
        <v>0</v>
      </c>
      <c r="CC136">
        <v>0</v>
      </c>
      <c r="CD136">
        <v>0</v>
      </c>
      <c r="CE136">
        <v>43.19</v>
      </c>
      <c r="CF136">
        <v>90.64</v>
      </c>
      <c r="CG136">
        <v>0</v>
      </c>
      <c r="CH136">
        <v>0</v>
      </c>
      <c r="CI136">
        <v>0</v>
      </c>
      <c r="CJ136">
        <v>0</v>
      </c>
      <c r="CK136" s="13" t="str">
        <f t="shared" si="14"/>
        <v>1 - 00. RECURSOS ORDINARIOS</v>
      </c>
      <c r="CL136" s="13" t="str">
        <f t="shared" si="15"/>
        <v>2.3. BIENES Y SERVICIOS</v>
      </c>
      <c r="CM136" s="13" t="str">
        <f t="shared" si="16"/>
        <v>2.3. 1. COMPRA DE BIENES</v>
      </c>
      <c r="CN136" s="13" t="str">
        <f t="shared" si="17"/>
        <v>2.3. 1. 5. 1. 2. PAPELERIA EN GENERAL, UTILES Y MATERIALES DE OFICINA</v>
      </c>
      <c r="CO136" s="13">
        <f t="shared" si="18"/>
        <v>504.96999999999997</v>
      </c>
      <c r="CP136" s="13">
        <f t="shared" si="19"/>
        <v>3.0000000000029559E-2</v>
      </c>
      <c r="CQ136" s="13"/>
      <c r="CR136" s="13"/>
      <c r="CS136" s="13">
        <f t="shared" si="20"/>
        <v>3.0000000000029559E-2</v>
      </c>
      <c r="CT136" s="13">
        <v>0</v>
      </c>
    </row>
    <row r="137" spans="1:98" hidden="1" x14ac:dyDescent="0.2">
      <c r="A137" t="s">
        <v>93</v>
      </c>
      <c r="B137" t="s">
        <v>94</v>
      </c>
      <c r="C137" t="s">
        <v>95</v>
      </c>
      <c r="D137" t="s">
        <v>96</v>
      </c>
      <c r="E137" t="s">
        <v>97</v>
      </c>
      <c r="F137" t="s">
        <v>98</v>
      </c>
      <c r="G137" t="s">
        <v>129</v>
      </c>
      <c r="H137" t="s">
        <v>100</v>
      </c>
      <c r="I137" t="s">
        <v>149</v>
      </c>
      <c r="J137" t="s">
        <v>102</v>
      </c>
      <c r="K137" t="s">
        <v>150</v>
      </c>
      <c r="L137" t="s">
        <v>104</v>
      </c>
      <c r="M137" t="s">
        <v>132</v>
      </c>
      <c r="N137" t="s">
        <v>133</v>
      </c>
      <c r="O137" t="s">
        <v>107</v>
      </c>
      <c r="P137" t="s">
        <v>151</v>
      </c>
      <c r="Q137" t="s">
        <v>143</v>
      </c>
      <c r="R137">
        <v>600</v>
      </c>
      <c r="S137">
        <v>100</v>
      </c>
      <c r="T137">
        <v>71</v>
      </c>
      <c r="U137">
        <v>71</v>
      </c>
      <c r="V137" t="s">
        <v>152</v>
      </c>
      <c r="W137" t="s">
        <v>111</v>
      </c>
      <c r="X137" t="s">
        <v>112</v>
      </c>
      <c r="Y137" t="s">
        <v>112</v>
      </c>
      <c r="Z137" t="s">
        <v>113</v>
      </c>
      <c r="AA137" t="s">
        <v>114</v>
      </c>
      <c r="AB137" t="s">
        <v>115</v>
      </c>
      <c r="AC137" t="s">
        <v>116</v>
      </c>
      <c r="AD137" t="s">
        <v>225</v>
      </c>
      <c r="AE137" t="s">
        <v>226</v>
      </c>
      <c r="AF137" t="s">
        <v>236</v>
      </c>
      <c r="AG137" t="s">
        <v>237</v>
      </c>
      <c r="AH137" t="s">
        <v>238</v>
      </c>
      <c r="AI137" t="s">
        <v>121</v>
      </c>
      <c r="AJ137">
        <v>0</v>
      </c>
      <c r="AK137">
        <v>1175</v>
      </c>
      <c r="AL137">
        <v>1175</v>
      </c>
      <c r="AM137">
        <v>1174.4000000000001</v>
      </c>
      <c r="AN137">
        <v>1174.4000000000001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1148.5</v>
      </c>
      <c r="AV137">
        <v>0</v>
      </c>
      <c r="AW137">
        <v>25.9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1148.5</v>
      </c>
      <c r="BI137">
        <v>25.9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1148.5</v>
      </c>
      <c r="BU137">
        <v>25.9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1148.5</v>
      </c>
      <c r="CG137">
        <v>25.9</v>
      </c>
      <c r="CH137">
        <v>0</v>
      </c>
      <c r="CI137">
        <v>0</v>
      </c>
      <c r="CJ137">
        <v>0</v>
      </c>
      <c r="CK137" s="13" t="str">
        <f t="shared" si="14"/>
        <v>1 - 00. RECURSOS ORDINARIOS</v>
      </c>
      <c r="CL137" s="13" t="str">
        <f t="shared" si="15"/>
        <v>2.3. BIENES Y SERVICIOS</v>
      </c>
      <c r="CM137" s="13" t="str">
        <f t="shared" si="16"/>
        <v>2.3. 1. COMPRA DE BIENES</v>
      </c>
      <c r="CN137" s="13" t="str">
        <f t="shared" si="17"/>
        <v>2.3. 1. 5. 1. 2. PAPELERIA EN GENERAL, UTILES Y MATERIALES DE OFICINA</v>
      </c>
      <c r="CO137" s="13">
        <f t="shared" si="18"/>
        <v>1174.4000000000001</v>
      </c>
      <c r="CP137" s="13">
        <f t="shared" si="19"/>
        <v>0.59999999999990905</v>
      </c>
      <c r="CQ137" s="13"/>
      <c r="CR137" s="13"/>
      <c r="CS137" s="13">
        <f t="shared" si="20"/>
        <v>0.59999999999990905</v>
      </c>
      <c r="CT137" s="13">
        <v>0</v>
      </c>
    </row>
    <row r="138" spans="1:98" hidden="1" x14ac:dyDescent="0.2">
      <c r="A138" t="s">
        <v>93</v>
      </c>
      <c r="B138" t="s">
        <v>94</v>
      </c>
      <c r="C138" t="s">
        <v>95</v>
      </c>
      <c r="D138" t="s">
        <v>96</v>
      </c>
      <c r="E138" t="s">
        <v>97</v>
      </c>
      <c r="F138" t="s">
        <v>98</v>
      </c>
      <c r="G138" t="s">
        <v>129</v>
      </c>
      <c r="H138" t="s">
        <v>100</v>
      </c>
      <c r="I138" t="s">
        <v>250</v>
      </c>
      <c r="J138" t="s">
        <v>102</v>
      </c>
      <c r="K138" t="s">
        <v>251</v>
      </c>
      <c r="L138" t="s">
        <v>104</v>
      </c>
      <c r="M138" t="s">
        <v>132</v>
      </c>
      <c r="N138" t="s">
        <v>133</v>
      </c>
      <c r="O138" t="s">
        <v>107</v>
      </c>
      <c r="P138" t="s">
        <v>252</v>
      </c>
      <c r="Q138" t="s">
        <v>135</v>
      </c>
      <c r="R138">
        <v>100</v>
      </c>
      <c r="S138">
        <v>50</v>
      </c>
      <c r="T138">
        <v>55</v>
      </c>
      <c r="U138">
        <v>55</v>
      </c>
      <c r="V138" t="s">
        <v>253</v>
      </c>
      <c r="W138" t="s">
        <v>111</v>
      </c>
      <c r="X138" t="s">
        <v>112</v>
      </c>
      <c r="Y138" t="s">
        <v>112</v>
      </c>
      <c r="Z138" t="s">
        <v>113</v>
      </c>
      <c r="AA138" t="s">
        <v>114</v>
      </c>
      <c r="AB138" t="s">
        <v>115</v>
      </c>
      <c r="AC138" t="s">
        <v>116</v>
      </c>
      <c r="AD138" t="s">
        <v>225</v>
      </c>
      <c r="AE138" t="s">
        <v>226</v>
      </c>
      <c r="AF138" t="s">
        <v>236</v>
      </c>
      <c r="AG138" t="s">
        <v>237</v>
      </c>
      <c r="AH138" t="s">
        <v>238</v>
      </c>
      <c r="AI138" t="s">
        <v>121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 s="13" t="str">
        <f t="shared" si="14"/>
        <v>1 - 00. RECURSOS ORDINARIOS</v>
      </c>
      <c r="CL138" s="13" t="str">
        <f t="shared" si="15"/>
        <v>2.3. BIENES Y SERVICIOS</v>
      </c>
      <c r="CM138" s="13" t="str">
        <f t="shared" si="16"/>
        <v>2.3. 1. COMPRA DE BIENES</v>
      </c>
      <c r="CN138" s="13" t="str">
        <f t="shared" si="17"/>
        <v>2.3. 1. 5. 1. 2. PAPELERIA EN GENERAL, UTILES Y MATERIALES DE OFICINA</v>
      </c>
      <c r="CO138" s="13">
        <f t="shared" si="18"/>
        <v>0</v>
      </c>
      <c r="CP138" s="13">
        <f t="shared" si="19"/>
        <v>0</v>
      </c>
      <c r="CQ138" s="13"/>
      <c r="CR138" s="13"/>
      <c r="CS138" s="13">
        <f t="shared" si="20"/>
        <v>0</v>
      </c>
      <c r="CT138" s="13">
        <v>0</v>
      </c>
    </row>
    <row r="139" spans="1:98" hidden="1" x14ac:dyDescent="0.2">
      <c r="A139" t="s">
        <v>93</v>
      </c>
      <c r="B139" t="s">
        <v>94</v>
      </c>
      <c r="C139" t="s">
        <v>95</v>
      </c>
      <c r="D139" t="s">
        <v>96</v>
      </c>
      <c r="E139" t="s">
        <v>97</v>
      </c>
      <c r="F139" t="s">
        <v>98</v>
      </c>
      <c r="G139" t="s">
        <v>217</v>
      </c>
      <c r="H139" t="s">
        <v>100</v>
      </c>
      <c r="I139" t="s">
        <v>239</v>
      </c>
      <c r="J139" t="s">
        <v>102</v>
      </c>
      <c r="K139" t="s">
        <v>240</v>
      </c>
      <c r="L139" t="s">
        <v>104</v>
      </c>
      <c r="M139" t="s">
        <v>220</v>
      </c>
      <c r="N139" t="s">
        <v>241</v>
      </c>
      <c r="O139" t="s">
        <v>107</v>
      </c>
      <c r="P139" t="s">
        <v>242</v>
      </c>
      <c r="Q139" t="s">
        <v>243</v>
      </c>
      <c r="R139">
        <v>8</v>
      </c>
      <c r="S139">
        <v>5</v>
      </c>
      <c r="T139">
        <v>5</v>
      </c>
      <c r="U139">
        <v>5</v>
      </c>
      <c r="V139" t="s">
        <v>244</v>
      </c>
      <c r="W139" t="s">
        <v>111</v>
      </c>
      <c r="X139" t="s">
        <v>112</v>
      </c>
      <c r="Y139" t="s">
        <v>112</v>
      </c>
      <c r="Z139" t="s">
        <v>113</v>
      </c>
      <c r="AA139" t="s">
        <v>114</v>
      </c>
      <c r="AB139" t="s">
        <v>115</v>
      </c>
      <c r="AC139" t="s">
        <v>116</v>
      </c>
      <c r="AD139" t="s">
        <v>225</v>
      </c>
      <c r="AE139" t="s">
        <v>226</v>
      </c>
      <c r="AF139" t="s">
        <v>236</v>
      </c>
      <c r="AG139" t="s">
        <v>237</v>
      </c>
      <c r="AH139" t="s">
        <v>238</v>
      </c>
      <c r="AI139" t="s">
        <v>121</v>
      </c>
      <c r="AJ139">
        <v>1000</v>
      </c>
      <c r="AK139">
        <v>0</v>
      </c>
      <c r="AL139">
        <v>1000</v>
      </c>
      <c r="AM139">
        <v>999.57</v>
      </c>
      <c r="AN139">
        <v>999.57</v>
      </c>
      <c r="AO139">
        <v>0</v>
      </c>
      <c r="AP139">
        <v>0</v>
      </c>
      <c r="AQ139">
        <v>865.57</v>
      </c>
      <c r="AR139">
        <v>0</v>
      </c>
      <c r="AS139">
        <v>134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865.57</v>
      </c>
      <c r="BD139">
        <v>0</v>
      </c>
      <c r="BE139">
        <v>134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865.57</v>
      </c>
      <c r="BP139">
        <v>0</v>
      </c>
      <c r="BQ139">
        <v>134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865.57</v>
      </c>
      <c r="CB139">
        <v>0</v>
      </c>
      <c r="CC139">
        <v>134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 s="13" t="str">
        <f t="shared" si="14"/>
        <v>1 - 00. RECURSOS ORDINARIOS</v>
      </c>
      <c r="CL139" s="13" t="str">
        <f t="shared" si="15"/>
        <v>2.3. BIENES Y SERVICIOS</v>
      </c>
      <c r="CM139" s="13" t="str">
        <f t="shared" si="16"/>
        <v>2.3. 1. COMPRA DE BIENES</v>
      </c>
      <c r="CN139" s="13" t="str">
        <f t="shared" si="17"/>
        <v>2.3. 1. 5. 1. 2. PAPELERIA EN GENERAL, UTILES Y MATERIALES DE OFICINA</v>
      </c>
      <c r="CO139" s="13">
        <f t="shared" si="18"/>
        <v>999.57</v>
      </c>
      <c r="CP139" s="13">
        <f t="shared" si="19"/>
        <v>0.42999999999994998</v>
      </c>
      <c r="CQ139" s="13"/>
      <c r="CR139" s="13"/>
      <c r="CS139" s="13">
        <f t="shared" si="20"/>
        <v>0.42999999999994998</v>
      </c>
      <c r="CT139" s="13">
        <v>0</v>
      </c>
    </row>
    <row r="140" spans="1:98" hidden="1" x14ac:dyDescent="0.2">
      <c r="A140" t="s">
        <v>93</v>
      </c>
      <c r="B140" t="s">
        <v>94</v>
      </c>
      <c r="C140" t="s">
        <v>95</v>
      </c>
      <c r="D140" t="s">
        <v>96</v>
      </c>
      <c r="E140" t="s">
        <v>97</v>
      </c>
      <c r="F140" t="s">
        <v>98</v>
      </c>
      <c r="G140" t="s">
        <v>217</v>
      </c>
      <c r="H140" t="s">
        <v>100</v>
      </c>
      <c r="I140" t="s">
        <v>218</v>
      </c>
      <c r="J140" t="s">
        <v>102</v>
      </c>
      <c r="K140" t="s">
        <v>245</v>
      </c>
      <c r="L140" t="s">
        <v>104</v>
      </c>
      <c r="M140" t="s">
        <v>220</v>
      </c>
      <c r="N140" t="s">
        <v>221</v>
      </c>
      <c r="O140" t="s">
        <v>107</v>
      </c>
      <c r="P140" t="s">
        <v>246</v>
      </c>
      <c r="Q140" t="s">
        <v>223</v>
      </c>
      <c r="R140">
        <v>12</v>
      </c>
      <c r="S140">
        <v>6</v>
      </c>
      <c r="T140">
        <v>6</v>
      </c>
      <c r="U140">
        <v>6</v>
      </c>
      <c r="V140" t="s">
        <v>247</v>
      </c>
      <c r="W140" t="s">
        <v>111</v>
      </c>
      <c r="X140" t="s">
        <v>112</v>
      </c>
      <c r="Y140" t="s">
        <v>112</v>
      </c>
      <c r="Z140" t="s">
        <v>113</v>
      </c>
      <c r="AA140" t="s">
        <v>114</v>
      </c>
      <c r="AB140" t="s">
        <v>115</v>
      </c>
      <c r="AC140" t="s">
        <v>116</v>
      </c>
      <c r="AD140" t="s">
        <v>225</v>
      </c>
      <c r="AE140" t="s">
        <v>226</v>
      </c>
      <c r="AF140" t="s">
        <v>236</v>
      </c>
      <c r="AG140" t="s">
        <v>237</v>
      </c>
      <c r="AH140" t="s">
        <v>238</v>
      </c>
      <c r="AI140" t="s">
        <v>121</v>
      </c>
      <c r="AJ140">
        <v>500</v>
      </c>
      <c r="AK140">
        <v>-16</v>
      </c>
      <c r="AL140">
        <v>484</v>
      </c>
      <c r="AM140">
        <v>483.93</v>
      </c>
      <c r="AN140">
        <v>483.93</v>
      </c>
      <c r="AO140">
        <v>0</v>
      </c>
      <c r="AP140">
        <v>0</v>
      </c>
      <c r="AQ140">
        <v>0</v>
      </c>
      <c r="AR140">
        <v>0</v>
      </c>
      <c r="AS140">
        <v>113.07</v>
      </c>
      <c r="AT140">
        <v>0</v>
      </c>
      <c r="AU140">
        <v>338.86</v>
      </c>
      <c r="AV140">
        <v>32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113.07</v>
      </c>
      <c r="BG140">
        <v>0</v>
      </c>
      <c r="BH140">
        <v>370.86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113.07</v>
      </c>
      <c r="BS140">
        <v>0</v>
      </c>
      <c r="BT140">
        <v>370.86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113.07</v>
      </c>
      <c r="CE140">
        <v>0</v>
      </c>
      <c r="CF140">
        <v>370.86</v>
      </c>
      <c r="CG140">
        <v>0</v>
      </c>
      <c r="CH140">
        <v>0</v>
      </c>
      <c r="CI140">
        <v>0</v>
      </c>
      <c r="CJ140">
        <v>0</v>
      </c>
      <c r="CK140" s="13" t="str">
        <f t="shared" si="14"/>
        <v>1 - 00. RECURSOS ORDINARIOS</v>
      </c>
      <c r="CL140" s="13" t="str">
        <f t="shared" si="15"/>
        <v>2.3. BIENES Y SERVICIOS</v>
      </c>
      <c r="CM140" s="13" t="str">
        <f t="shared" si="16"/>
        <v>2.3. 1. COMPRA DE BIENES</v>
      </c>
      <c r="CN140" s="13" t="str">
        <f t="shared" si="17"/>
        <v>2.3. 1. 5. 1. 2. PAPELERIA EN GENERAL, UTILES Y MATERIALES DE OFICINA</v>
      </c>
      <c r="CO140" s="13">
        <f t="shared" si="18"/>
        <v>483.93</v>
      </c>
      <c r="CP140" s="13">
        <f t="shared" si="19"/>
        <v>6.9999999999993179E-2</v>
      </c>
      <c r="CQ140" s="13"/>
      <c r="CR140" s="13"/>
      <c r="CS140" s="13">
        <f t="shared" si="20"/>
        <v>6.9999999999993179E-2</v>
      </c>
      <c r="CT140" s="13">
        <v>0</v>
      </c>
    </row>
    <row r="141" spans="1:98" hidden="1" x14ac:dyDescent="0.2">
      <c r="A141" t="s">
        <v>93</v>
      </c>
      <c r="B141" t="s">
        <v>94</v>
      </c>
      <c r="C141" t="s">
        <v>95</v>
      </c>
      <c r="D141" t="s">
        <v>96</v>
      </c>
      <c r="E141" t="s">
        <v>97</v>
      </c>
      <c r="F141" t="s">
        <v>98</v>
      </c>
      <c r="G141" t="s">
        <v>99</v>
      </c>
      <c r="H141" t="s">
        <v>100</v>
      </c>
      <c r="I141" t="s">
        <v>101</v>
      </c>
      <c r="J141" t="s">
        <v>102</v>
      </c>
      <c r="K141" t="s">
        <v>103</v>
      </c>
      <c r="L141" t="s">
        <v>104</v>
      </c>
      <c r="M141" t="s">
        <v>105</v>
      </c>
      <c r="N141" t="s">
        <v>106</v>
      </c>
      <c r="O141" t="s">
        <v>107</v>
      </c>
      <c r="P141" t="s">
        <v>108</v>
      </c>
      <c r="Q141" t="s">
        <v>109</v>
      </c>
      <c r="R141">
        <v>100</v>
      </c>
      <c r="S141">
        <v>50</v>
      </c>
      <c r="T141">
        <v>50</v>
      </c>
      <c r="U141">
        <v>50</v>
      </c>
      <c r="V141" t="s">
        <v>110</v>
      </c>
      <c r="W141" t="s">
        <v>111</v>
      </c>
      <c r="X141" t="s">
        <v>112</v>
      </c>
      <c r="Y141" t="s">
        <v>112</v>
      </c>
      <c r="Z141" t="s">
        <v>113</v>
      </c>
      <c r="AA141" t="s">
        <v>114</v>
      </c>
      <c r="AB141" t="s">
        <v>115</v>
      </c>
      <c r="AC141" t="s">
        <v>116</v>
      </c>
      <c r="AD141" t="s">
        <v>225</v>
      </c>
      <c r="AE141" t="s">
        <v>226</v>
      </c>
      <c r="AF141" t="s">
        <v>236</v>
      </c>
      <c r="AG141" t="s">
        <v>237</v>
      </c>
      <c r="AH141" t="s">
        <v>238</v>
      </c>
      <c r="AI141" t="s">
        <v>121</v>
      </c>
      <c r="AJ141">
        <v>0</v>
      </c>
      <c r="AK141">
        <v>3500</v>
      </c>
      <c r="AL141">
        <v>3500</v>
      </c>
      <c r="AM141">
        <v>2970.53</v>
      </c>
      <c r="AN141">
        <v>2970.53</v>
      </c>
      <c r="AO141">
        <v>0</v>
      </c>
      <c r="AP141">
        <v>0</v>
      </c>
      <c r="AQ141">
        <v>2970.53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2970.53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2970.53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2970.53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 s="13" t="str">
        <f t="shared" si="14"/>
        <v>1 - 00. RECURSOS ORDINARIOS</v>
      </c>
      <c r="CL141" s="13" t="str">
        <f t="shared" si="15"/>
        <v>2.3. BIENES Y SERVICIOS</v>
      </c>
      <c r="CM141" s="13" t="str">
        <f t="shared" si="16"/>
        <v>2.3. 1. COMPRA DE BIENES</v>
      </c>
      <c r="CN141" s="13" t="str">
        <f t="shared" si="17"/>
        <v>2.3. 1. 5. 1. 2. PAPELERIA EN GENERAL, UTILES Y MATERIALES DE OFICINA</v>
      </c>
      <c r="CO141" s="13">
        <f t="shared" si="18"/>
        <v>2970.53</v>
      </c>
      <c r="CP141" s="13">
        <f t="shared" si="19"/>
        <v>529.4699999999998</v>
      </c>
      <c r="CQ141" s="13"/>
      <c r="CR141" s="13"/>
      <c r="CS141" s="13">
        <f t="shared" si="20"/>
        <v>529.4699999999998</v>
      </c>
      <c r="CT141" s="13">
        <v>0</v>
      </c>
    </row>
    <row r="142" spans="1:98" hidden="1" x14ac:dyDescent="0.2">
      <c r="A142" t="s">
        <v>93</v>
      </c>
      <c r="B142" t="s">
        <v>94</v>
      </c>
      <c r="C142" t="s">
        <v>95</v>
      </c>
      <c r="D142" t="s">
        <v>96</v>
      </c>
      <c r="E142" t="s">
        <v>97</v>
      </c>
      <c r="F142" t="s">
        <v>98</v>
      </c>
      <c r="G142" t="s">
        <v>129</v>
      </c>
      <c r="H142" t="s">
        <v>100</v>
      </c>
      <c r="I142" t="s">
        <v>130</v>
      </c>
      <c r="J142" t="s">
        <v>102</v>
      </c>
      <c r="K142" t="s">
        <v>131</v>
      </c>
      <c r="L142" t="s">
        <v>104</v>
      </c>
      <c r="M142" t="s">
        <v>132</v>
      </c>
      <c r="N142" t="s">
        <v>133</v>
      </c>
      <c r="O142" t="s">
        <v>107</v>
      </c>
      <c r="P142" t="s">
        <v>134</v>
      </c>
      <c r="Q142" t="s">
        <v>135</v>
      </c>
      <c r="R142">
        <v>3000</v>
      </c>
      <c r="S142">
        <v>1100</v>
      </c>
      <c r="T142">
        <v>1072</v>
      </c>
      <c r="U142">
        <v>1072</v>
      </c>
      <c r="V142" t="s">
        <v>136</v>
      </c>
      <c r="W142" t="s">
        <v>111</v>
      </c>
      <c r="X142" t="s">
        <v>112</v>
      </c>
      <c r="Y142" t="s">
        <v>112</v>
      </c>
      <c r="Z142" t="s">
        <v>113</v>
      </c>
      <c r="AA142" t="s">
        <v>114</v>
      </c>
      <c r="AB142" t="s">
        <v>115</v>
      </c>
      <c r="AC142" t="s">
        <v>116</v>
      </c>
      <c r="AD142" t="s">
        <v>225</v>
      </c>
      <c r="AE142" t="s">
        <v>226</v>
      </c>
      <c r="AF142" t="s">
        <v>236</v>
      </c>
      <c r="AG142" t="s">
        <v>248</v>
      </c>
      <c r="AH142" t="s">
        <v>249</v>
      </c>
      <c r="AI142" t="s">
        <v>121</v>
      </c>
      <c r="AJ142">
        <v>4000</v>
      </c>
      <c r="AK142">
        <v>-4000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 s="13" t="str">
        <f t="shared" si="14"/>
        <v>1 - 00. RECURSOS ORDINARIOS</v>
      </c>
      <c r="CL142" s="13" t="str">
        <f t="shared" si="15"/>
        <v>2.3. BIENES Y SERVICIOS</v>
      </c>
      <c r="CM142" s="13" t="str">
        <f t="shared" si="16"/>
        <v>2.3. 1. COMPRA DE BIENES</v>
      </c>
      <c r="CN142" s="13" t="str">
        <f t="shared" si="17"/>
        <v>2.3. 1. 5. 3. 1. ASEO, LIMPIEZA Y TOCADOR</v>
      </c>
      <c r="CO142" s="13">
        <f t="shared" si="18"/>
        <v>0</v>
      </c>
      <c r="CP142" s="13">
        <f t="shared" si="19"/>
        <v>0</v>
      </c>
      <c r="CQ142" s="13"/>
      <c r="CR142" s="13"/>
      <c r="CS142" s="13">
        <f t="shared" si="20"/>
        <v>0</v>
      </c>
      <c r="CT142" s="13">
        <v>0</v>
      </c>
    </row>
    <row r="143" spans="1:98" hidden="1" x14ac:dyDescent="0.2">
      <c r="A143" t="s">
        <v>93</v>
      </c>
      <c r="B143" t="s">
        <v>94</v>
      </c>
      <c r="C143" t="s">
        <v>95</v>
      </c>
      <c r="D143" t="s">
        <v>96</v>
      </c>
      <c r="E143" t="s">
        <v>97</v>
      </c>
      <c r="F143" t="s">
        <v>98</v>
      </c>
      <c r="G143" t="s">
        <v>129</v>
      </c>
      <c r="H143" t="s">
        <v>100</v>
      </c>
      <c r="I143" t="s">
        <v>140</v>
      </c>
      <c r="J143" t="s">
        <v>102</v>
      </c>
      <c r="K143" t="s">
        <v>141</v>
      </c>
      <c r="L143" t="s">
        <v>104</v>
      </c>
      <c r="M143" t="s">
        <v>132</v>
      </c>
      <c r="N143" t="s">
        <v>133</v>
      </c>
      <c r="O143" t="s">
        <v>107</v>
      </c>
      <c r="P143" t="s">
        <v>142</v>
      </c>
      <c r="Q143" t="s">
        <v>143</v>
      </c>
      <c r="R143">
        <v>1000</v>
      </c>
      <c r="S143">
        <v>560</v>
      </c>
      <c r="T143">
        <v>566</v>
      </c>
      <c r="U143">
        <v>566</v>
      </c>
      <c r="V143" t="s">
        <v>144</v>
      </c>
      <c r="W143" t="s">
        <v>111</v>
      </c>
      <c r="X143" t="s">
        <v>112</v>
      </c>
      <c r="Y143" t="s">
        <v>112</v>
      </c>
      <c r="Z143" t="s">
        <v>113</v>
      </c>
      <c r="AA143" t="s">
        <v>114</v>
      </c>
      <c r="AB143" t="s">
        <v>115</v>
      </c>
      <c r="AC143" t="s">
        <v>116</v>
      </c>
      <c r="AD143" t="s">
        <v>225</v>
      </c>
      <c r="AE143" t="s">
        <v>226</v>
      </c>
      <c r="AF143" t="s">
        <v>236</v>
      </c>
      <c r="AG143" t="s">
        <v>248</v>
      </c>
      <c r="AH143" t="s">
        <v>249</v>
      </c>
      <c r="AI143" t="s">
        <v>121</v>
      </c>
      <c r="AJ143">
        <v>1046</v>
      </c>
      <c r="AK143">
        <v>-1046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 s="13" t="str">
        <f t="shared" si="14"/>
        <v>1 - 00. RECURSOS ORDINARIOS</v>
      </c>
      <c r="CL143" s="13" t="str">
        <f t="shared" si="15"/>
        <v>2.3. BIENES Y SERVICIOS</v>
      </c>
      <c r="CM143" s="13" t="str">
        <f t="shared" si="16"/>
        <v>2.3. 1. COMPRA DE BIENES</v>
      </c>
      <c r="CN143" s="13" t="str">
        <f t="shared" si="17"/>
        <v>2.3. 1. 5. 3. 1. ASEO, LIMPIEZA Y TOCADOR</v>
      </c>
      <c r="CO143" s="13">
        <f t="shared" si="18"/>
        <v>0</v>
      </c>
      <c r="CP143" s="13">
        <f t="shared" si="19"/>
        <v>0</v>
      </c>
      <c r="CQ143" s="13"/>
      <c r="CR143" s="13"/>
      <c r="CS143" s="13">
        <f t="shared" si="20"/>
        <v>0</v>
      </c>
      <c r="CT143" s="13">
        <v>0</v>
      </c>
    </row>
    <row r="144" spans="1:98" hidden="1" x14ac:dyDescent="0.2">
      <c r="A144" t="s">
        <v>93</v>
      </c>
      <c r="B144" t="s">
        <v>94</v>
      </c>
      <c r="C144" t="s">
        <v>95</v>
      </c>
      <c r="D144" t="s">
        <v>96</v>
      </c>
      <c r="E144" t="s">
        <v>97</v>
      </c>
      <c r="F144" t="s">
        <v>98</v>
      </c>
      <c r="G144" t="s">
        <v>129</v>
      </c>
      <c r="H144" t="s">
        <v>100</v>
      </c>
      <c r="I144" t="s">
        <v>149</v>
      </c>
      <c r="J144" t="s">
        <v>102</v>
      </c>
      <c r="K144" t="s">
        <v>150</v>
      </c>
      <c r="L144" t="s">
        <v>104</v>
      </c>
      <c r="M144" t="s">
        <v>132</v>
      </c>
      <c r="N144" t="s">
        <v>133</v>
      </c>
      <c r="O144" t="s">
        <v>107</v>
      </c>
      <c r="P144" t="s">
        <v>151</v>
      </c>
      <c r="Q144" t="s">
        <v>143</v>
      </c>
      <c r="R144">
        <v>600</v>
      </c>
      <c r="S144">
        <v>100</v>
      </c>
      <c r="T144">
        <v>71</v>
      </c>
      <c r="U144">
        <v>71</v>
      </c>
      <c r="V144" t="s">
        <v>152</v>
      </c>
      <c r="W144" t="s">
        <v>111</v>
      </c>
      <c r="X144" t="s">
        <v>112</v>
      </c>
      <c r="Y144" t="s">
        <v>112</v>
      </c>
      <c r="Z144" t="s">
        <v>113</v>
      </c>
      <c r="AA144" t="s">
        <v>114</v>
      </c>
      <c r="AB144" t="s">
        <v>115</v>
      </c>
      <c r="AC144" t="s">
        <v>116</v>
      </c>
      <c r="AD144" t="s">
        <v>225</v>
      </c>
      <c r="AE144" t="s">
        <v>226</v>
      </c>
      <c r="AF144" t="s">
        <v>236</v>
      </c>
      <c r="AG144" t="s">
        <v>248</v>
      </c>
      <c r="AH144" t="s">
        <v>249</v>
      </c>
      <c r="AI144" t="s">
        <v>121</v>
      </c>
      <c r="AJ144">
        <v>8826</v>
      </c>
      <c r="AK144">
        <v>-7975</v>
      </c>
      <c r="AL144">
        <v>851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 s="13" t="str">
        <f t="shared" si="14"/>
        <v>1 - 00. RECURSOS ORDINARIOS</v>
      </c>
      <c r="CL144" s="13" t="str">
        <f t="shared" si="15"/>
        <v>2.3. BIENES Y SERVICIOS</v>
      </c>
      <c r="CM144" s="13" t="str">
        <f t="shared" si="16"/>
        <v>2.3. 1. COMPRA DE BIENES</v>
      </c>
      <c r="CN144" s="13" t="str">
        <f t="shared" si="17"/>
        <v>2.3. 1. 5. 3. 1. ASEO, LIMPIEZA Y TOCADOR</v>
      </c>
      <c r="CO144" s="13">
        <f t="shared" si="18"/>
        <v>0</v>
      </c>
      <c r="CP144" s="13">
        <f t="shared" si="19"/>
        <v>851</v>
      </c>
      <c r="CQ144" s="13"/>
      <c r="CR144" s="13"/>
      <c r="CS144" s="13">
        <f t="shared" si="20"/>
        <v>851</v>
      </c>
      <c r="CT144" s="13">
        <v>0</v>
      </c>
    </row>
    <row r="145" spans="1:98" hidden="1" x14ac:dyDescent="0.2">
      <c r="A145" t="s">
        <v>93</v>
      </c>
      <c r="B145" t="s">
        <v>94</v>
      </c>
      <c r="C145" t="s">
        <v>95</v>
      </c>
      <c r="D145" t="s">
        <v>96</v>
      </c>
      <c r="E145" t="s">
        <v>97</v>
      </c>
      <c r="F145" t="s">
        <v>98</v>
      </c>
      <c r="G145" t="s">
        <v>129</v>
      </c>
      <c r="H145" t="s">
        <v>100</v>
      </c>
      <c r="I145" t="s">
        <v>250</v>
      </c>
      <c r="J145" t="s">
        <v>102</v>
      </c>
      <c r="K145" t="s">
        <v>251</v>
      </c>
      <c r="L145" t="s">
        <v>104</v>
      </c>
      <c r="M145" t="s">
        <v>132</v>
      </c>
      <c r="N145" t="s">
        <v>133</v>
      </c>
      <c r="O145" t="s">
        <v>107</v>
      </c>
      <c r="P145" t="s">
        <v>252</v>
      </c>
      <c r="Q145" t="s">
        <v>135</v>
      </c>
      <c r="R145">
        <v>100</v>
      </c>
      <c r="S145">
        <v>50</v>
      </c>
      <c r="T145">
        <v>55</v>
      </c>
      <c r="U145">
        <v>55</v>
      </c>
      <c r="V145" t="s">
        <v>253</v>
      </c>
      <c r="W145" t="s">
        <v>111</v>
      </c>
      <c r="X145" t="s">
        <v>112</v>
      </c>
      <c r="Y145" t="s">
        <v>112</v>
      </c>
      <c r="Z145" t="s">
        <v>113</v>
      </c>
      <c r="AA145" t="s">
        <v>114</v>
      </c>
      <c r="AB145" t="s">
        <v>115</v>
      </c>
      <c r="AC145" t="s">
        <v>116</v>
      </c>
      <c r="AD145" t="s">
        <v>225</v>
      </c>
      <c r="AE145" t="s">
        <v>226</v>
      </c>
      <c r="AF145" t="s">
        <v>236</v>
      </c>
      <c r="AG145" t="s">
        <v>248</v>
      </c>
      <c r="AH145" t="s">
        <v>249</v>
      </c>
      <c r="AI145" t="s">
        <v>121</v>
      </c>
      <c r="AJ145">
        <v>1000</v>
      </c>
      <c r="AK145">
        <v>-1000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 s="13" t="str">
        <f t="shared" si="14"/>
        <v>1 - 00. RECURSOS ORDINARIOS</v>
      </c>
      <c r="CL145" s="13" t="str">
        <f t="shared" si="15"/>
        <v>2.3. BIENES Y SERVICIOS</v>
      </c>
      <c r="CM145" s="13" t="str">
        <f t="shared" si="16"/>
        <v>2.3. 1. COMPRA DE BIENES</v>
      </c>
      <c r="CN145" s="13" t="str">
        <f t="shared" si="17"/>
        <v>2.3. 1. 5. 3. 1. ASEO, LIMPIEZA Y TOCADOR</v>
      </c>
      <c r="CO145" s="13">
        <f t="shared" si="18"/>
        <v>0</v>
      </c>
      <c r="CP145" s="13">
        <f t="shared" si="19"/>
        <v>0</v>
      </c>
      <c r="CQ145" s="13"/>
      <c r="CR145" s="13"/>
      <c r="CS145" s="13">
        <f t="shared" si="20"/>
        <v>0</v>
      </c>
      <c r="CT145" s="13">
        <v>0</v>
      </c>
    </row>
    <row r="146" spans="1:98" hidden="1" x14ac:dyDescent="0.2">
      <c r="A146" t="s">
        <v>93</v>
      </c>
      <c r="B146" t="s">
        <v>94</v>
      </c>
      <c r="C146" t="s">
        <v>95</v>
      </c>
      <c r="D146" t="s">
        <v>96</v>
      </c>
      <c r="E146" t="s">
        <v>97</v>
      </c>
      <c r="F146" t="s">
        <v>98</v>
      </c>
      <c r="G146" t="s">
        <v>129</v>
      </c>
      <c r="H146" t="s">
        <v>100</v>
      </c>
      <c r="I146" t="s">
        <v>153</v>
      </c>
      <c r="J146" t="s">
        <v>102</v>
      </c>
      <c r="K146" t="s">
        <v>154</v>
      </c>
      <c r="L146" t="s">
        <v>104</v>
      </c>
      <c r="M146" t="s">
        <v>132</v>
      </c>
      <c r="N146" t="s">
        <v>133</v>
      </c>
      <c r="O146" t="s">
        <v>107</v>
      </c>
      <c r="P146" t="s">
        <v>155</v>
      </c>
      <c r="Q146" t="s">
        <v>143</v>
      </c>
      <c r="R146">
        <v>10</v>
      </c>
      <c r="S146">
        <v>6</v>
      </c>
      <c r="T146">
        <v>6</v>
      </c>
      <c r="U146">
        <v>6</v>
      </c>
      <c r="V146" t="s">
        <v>156</v>
      </c>
      <c r="W146" t="s">
        <v>111</v>
      </c>
      <c r="X146" t="s">
        <v>112</v>
      </c>
      <c r="Y146" t="s">
        <v>112</v>
      </c>
      <c r="Z146" t="s">
        <v>113</v>
      </c>
      <c r="AA146" t="s">
        <v>114</v>
      </c>
      <c r="AB146" t="s">
        <v>115</v>
      </c>
      <c r="AC146" t="s">
        <v>116</v>
      </c>
      <c r="AD146" t="s">
        <v>225</v>
      </c>
      <c r="AE146" t="s">
        <v>226</v>
      </c>
      <c r="AF146" t="s">
        <v>236</v>
      </c>
      <c r="AG146" t="s">
        <v>248</v>
      </c>
      <c r="AH146" t="s">
        <v>249</v>
      </c>
      <c r="AI146" t="s">
        <v>121</v>
      </c>
      <c r="AJ146">
        <v>10000</v>
      </c>
      <c r="AK146">
        <v>-10000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 s="13" t="str">
        <f t="shared" si="14"/>
        <v>1 - 00. RECURSOS ORDINARIOS</v>
      </c>
      <c r="CL146" s="13" t="str">
        <f t="shared" si="15"/>
        <v>2.3. BIENES Y SERVICIOS</v>
      </c>
      <c r="CM146" s="13" t="str">
        <f t="shared" si="16"/>
        <v>2.3. 1. COMPRA DE BIENES</v>
      </c>
      <c r="CN146" s="13" t="str">
        <f t="shared" si="17"/>
        <v>2.3. 1. 5. 3. 1. ASEO, LIMPIEZA Y TOCADOR</v>
      </c>
      <c r="CO146" s="13">
        <f t="shared" si="18"/>
        <v>0</v>
      </c>
      <c r="CP146" s="13">
        <f t="shared" si="19"/>
        <v>0</v>
      </c>
      <c r="CQ146" s="13"/>
      <c r="CR146" s="13"/>
      <c r="CS146" s="13">
        <f t="shared" si="20"/>
        <v>0</v>
      </c>
      <c r="CT146" s="13">
        <v>0</v>
      </c>
    </row>
    <row r="147" spans="1:98" hidden="1" x14ac:dyDescent="0.2">
      <c r="A147" t="s">
        <v>93</v>
      </c>
      <c r="B147" t="s">
        <v>94</v>
      </c>
      <c r="C147" t="s">
        <v>95</v>
      </c>
      <c r="D147" t="s">
        <v>96</v>
      </c>
      <c r="E147" t="s">
        <v>97</v>
      </c>
      <c r="F147" t="s">
        <v>98</v>
      </c>
      <c r="G147" t="s">
        <v>129</v>
      </c>
      <c r="H147" t="s">
        <v>100</v>
      </c>
      <c r="I147" t="s">
        <v>254</v>
      </c>
      <c r="J147" t="s">
        <v>102</v>
      </c>
      <c r="K147" t="s">
        <v>255</v>
      </c>
      <c r="L147" t="s">
        <v>104</v>
      </c>
      <c r="M147" t="s">
        <v>132</v>
      </c>
      <c r="N147" t="s">
        <v>133</v>
      </c>
      <c r="O147" t="s">
        <v>107</v>
      </c>
      <c r="P147" t="s">
        <v>256</v>
      </c>
      <c r="Q147" t="s">
        <v>135</v>
      </c>
      <c r="R147">
        <v>1500</v>
      </c>
      <c r="S147">
        <v>700</v>
      </c>
      <c r="T147">
        <v>702</v>
      </c>
      <c r="U147">
        <v>702</v>
      </c>
      <c r="V147" t="s">
        <v>257</v>
      </c>
      <c r="W147" t="s">
        <v>111</v>
      </c>
      <c r="X147" t="s">
        <v>112</v>
      </c>
      <c r="Y147" t="s">
        <v>112</v>
      </c>
      <c r="Z147" t="s">
        <v>113</v>
      </c>
      <c r="AA147" t="s">
        <v>114</v>
      </c>
      <c r="AB147" t="s">
        <v>115</v>
      </c>
      <c r="AC147" t="s">
        <v>116</v>
      </c>
      <c r="AD147" t="s">
        <v>225</v>
      </c>
      <c r="AE147" t="s">
        <v>226</v>
      </c>
      <c r="AF147" t="s">
        <v>236</v>
      </c>
      <c r="AG147" t="s">
        <v>248</v>
      </c>
      <c r="AH147" t="s">
        <v>249</v>
      </c>
      <c r="AI147" t="s">
        <v>121</v>
      </c>
      <c r="AJ147">
        <v>1000</v>
      </c>
      <c r="AK147">
        <v>-1000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 s="13" t="str">
        <f t="shared" si="14"/>
        <v>1 - 00. RECURSOS ORDINARIOS</v>
      </c>
      <c r="CL147" s="13" t="str">
        <f t="shared" si="15"/>
        <v>2.3. BIENES Y SERVICIOS</v>
      </c>
      <c r="CM147" s="13" t="str">
        <f t="shared" si="16"/>
        <v>2.3. 1. COMPRA DE BIENES</v>
      </c>
      <c r="CN147" s="13" t="str">
        <f t="shared" si="17"/>
        <v>2.3. 1. 5. 3. 1. ASEO, LIMPIEZA Y TOCADOR</v>
      </c>
      <c r="CO147" s="13">
        <f t="shared" si="18"/>
        <v>0</v>
      </c>
      <c r="CP147" s="13">
        <f t="shared" si="19"/>
        <v>0</v>
      </c>
      <c r="CQ147" s="13"/>
      <c r="CR147" s="13"/>
      <c r="CS147" s="13">
        <f t="shared" si="20"/>
        <v>0</v>
      </c>
      <c r="CT147" s="13">
        <v>0</v>
      </c>
    </row>
    <row r="148" spans="1:98" hidden="1" x14ac:dyDescent="0.2">
      <c r="A148" t="s">
        <v>93</v>
      </c>
      <c r="B148" t="s">
        <v>94</v>
      </c>
      <c r="C148" t="s">
        <v>95</v>
      </c>
      <c r="D148" t="s">
        <v>96</v>
      </c>
      <c r="E148" t="s">
        <v>97</v>
      </c>
      <c r="F148" t="s">
        <v>98</v>
      </c>
      <c r="G148" t="s">
        <v>129</v>
      </c>
      <c r="H148" t="s">
        <v>100</v>
      </c>
      <c r="I148" t="s">
        <v>258</v>
      </c>
      <c r="J148" t="s">
        <v>102</v>
      </c>
      <c r="K148" t="s">
        <v>259</v>
      </c>
      <c r="L148" t="s">
        <v>104</v>
      </c>
      <c r="M148" t="s">
        <v>132</v>
      </c>
      <c r="N148" t="s">
        <v>133</v>
      </c>
      <c r="O148" t="s">
        <v>107</v>
      </c>
      <c r="P148" t="s">
        <v>260</v>
      </c>
      <c r="Q148" t="s">
        <v>143</v>
      </c>
      <c r="R148">
        <v>1500</v>
      </c>
      <c r="S148">
        <v>700</v>
      </c>
      <c r="T148">
        <v>702</v>
      </c>
      <c r="U148">
        <v>702</v>
      </c>
      <c r="V148" t="s">
        <v>261</v>
      </c>
      <c r="W148" t="s">
        <v>111</v>
      </c>
      <c r="X148" t="s">
        <v>112</v>
      </c>
      <c r="Y148" t="s">
        <v>112</v>
      </c>
      <c r="Z148" t="s">
        <v>113</v>
      </c>
      <c r="AA148" t="s">
        <v>114</v>
      </c>
      <c r="AB148" t="s">
        <v>115</v>
      </c>
      <c r="AC148" t="s">
        <v>116</v>
      </c>
      <c r="AD148" t="s">
        <v>225</v>
      </c>
      <c r="AE148" t="s">
        <v>226</v>
      </c>
      <c r="AF148" t="s">
        <v>236</v>
      </c>
      <c r="AG148" t="s">
        <v>248</v>
      </c>
      <c r="AH148" t="s">
        <v>249</v>
      </c>
      <c r="AI148" t="s">
        <v>121</v>
      </c>
      <c r="AJ148">
        <v>1000</v>
      </c>
      <c r="AK148">
        <v>-1000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 s="13" t="str">
        <f t="shared" si="14"/>
        <v>1 - 00. RECURSOS ORDINARIOS</v>
      </c>
      <c r="CL148" s="13" t="str">
        <f t="shared" si="15"/>
        <v>2.3. BIENES Y SERVICIOS</v>
      </c>
      <c r="CM148" s="13" t="str">
        <f t="shared" si="16"/>
        <v>2.3. 1. COMPRA DE BIENES</v>
      </c>
      <c r="CN148" s="13" t="str">
        <f t="shared" si="17"/>
        <v>2.3. 1. 5. 3. 1. ASEO, LIMPIEZA Y TOCADOR</v>
      </c>
      <c r="CO148" s="13">
        <f t="shared" si="18"/>
        <v>0</v>
      </c>
      <c r="CP148" s="13">
        <f t="shared" si="19"/>
        <v>0</v>
      </c>
      <c r="CQ148" s="13"/>
      <c r="CR148" s="13"/>
      <c r="CS148" s="13">
        <f t="shared" si="20"/>
        <v>0</v>
      </c>
      <c r="CT148" s="13">
        <v>0</v>
      </c>
    </row>
    <row r="149" spans="1:98" hidden="1" x14ac:dyDescent="0.2">
      <c r="A149" t="s">
        <v>93</v>
      </c>
      <c r="B149" t="s">
        <v>94</v>
      </c>
      <c r="C149" t="s">
        <v>95</v>
      </c>
      <c r="D149" t="s">
        <v>96</v>
      </c>
      <c r="E149" t="s">
        <v>97</v>
      </c>
      <c r="F149" t="s">
        <v>98</v>
      </c>
      <c r="G149" t="s">
        <v>217</v>
      </c>
      <c r="H149" t="s">
        <v>100</v>
      </c>
      <c r="I149" t="s">
        <v>218</v>
      </c>
      <c r="J149" t="s">
        <v>102</v>
      </c>
      <c r="K149" t="s">
        <v>245</v>
      </c>
      <c r="L149" t="s">
        <v>104</v>
      </c>
      <c r="M149" t="s">
        <v>220</v>
      </c>
      <c r="N149" t="s">
        <v>221</v>
      </c>
      <c r="O149" t="s">
        <v>107</v>
      </c>
      <c r="P149" t="s">
        <v>246</v>
      </c>
      <c r="Q149" t="s">
        <v>223</v>
      </c>
      <c r="R149">
        <v>12</v>
      </c>
      <c r="S149">
        <v>6</v>
      </c>
      <c r="T149">
        <v>6</v>
      </c>
      <c r="U149">
        <v>6</v>
      </c>
      <c r="V149" t="s">
        <v>247</v>
      </c>
      <c r="W149" t="s">
        <v>111</v>
      </c>
      <c r="X149" t="s">
        <v>112</v>
      </c>
      <c r="Y149" t="s">
        <v>112</v>
      </c>
      <c r="Z149" t="s">
        <v>113</v>
      </c>
      <c r="AA149" t="s">
        <v>114</v>
      </c>
      <c r="AB149" t="s">
        <v>115</v>
      </c>
      <c r="AC149" t="s">
        <v>116</v>
      </c>
      <c r="AD149" t="s">
        <v>225</v>
      </c>
      <c r="AE149" t="s">
        <v>226</v>
      </c>
      <c r="AF149" t="s">
        <v>236</v>
      </c>
      <c r="AG149" t="s">
        <v>248</v>
      </c>
      <c r="AH149" t="s">
        <v>249</v>
      </c>
      <c r="AI149" t="s">
        <v>121</v>
      </c>
      <c r="AJ149">
        <v>1656</v>
      </c>
      <c r="AK149">
        <v>16</v>
      </c>
      <c r="AL149">
        <v>1672</v>
      </c>
      <c r="AM149">
        <v>1670.69</v>
      </c>
      <c r="AN149">
        <v>1670.69</v>
      </c>
      <c r="AO149">
        <v>0</v>
      </c>
      <c r="AP149">
        <v>0</v>
      </c>
      <c r="AQ149">
        <v>0</v>
      </c>
      <c r="AR149">
        <v>0</v>
      </c>
      <c r="AS149">
        <v>1632.69</v>
      </c>
      <c r="AT149">
        <v>0</v>
      </c>
      <c r="AU149">
        <v>0</v>
      </c>
      <c r="AV149">
        <v>38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1632.69</v>
      </c>
      <c r="BG149">
        <v>0</v>
      </c>
      <c r="BH149">
        <v>38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1632.69</v>
      </c>
      <c r="BS149">
        <v>0</v>
      </c>
      <c r="BT149">
        <v>38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1632.69</v>
      </c>
      <c r="CE149">
        <v>0</v>
      </c>
      <c r="CF149">
        <v>38</v>
      </c>
      <c r="CG149">
        <v>0</v>
      </c>
      <c r="CH149">
        <v>0</v>
      </c>
      <c r="CI149">
        <v>0</v>
      </c>
      <c r="CJ149">
        <v>0</v>
      </c>
      <c r="CK149" s="13" t="str">
        <f t="shared" si="14"/>
        <v>1 - 00. RECURSOS ORDINARIOS</v>
      </c>
      <c r="CL149" s="13" t="str">
        <f t="shared" si="15"/>
        <v>2.3. BIENES Y SERVICIOS</v>
      </c>
      <c r="CM149" s="13" t="str">
        <f t="shared" si="16"/>
        <v>2.3. 1. COMPRA DE BIENES</v>
      </c>
      <c r="CN149" s="13" t="str">
        <f t="shared" si="17"/>
        <v>2.3. 1. 5. 3. 1. ASEO, LIMPIEZA Y TOCADOR</v>
      </c>
      <c r="CO149" s="13">
        <f t="shared" si="18"/>
        <v>1670.69</v>
      </c>
      <c r="CP149" s="13">
        <f t="shared" si="19"/>
        <v>1.3099999999999454</v>
      </c>
      <c r="CQ149" s="13"/>
      <c r="CR149" s="13"/>
      <c r="CS149" s="13">
        <f t="shared" si="20"/>
        <v>1.3099999999999454</v>
      </c>
      <c r="CT149" s="13">
        <v>0</v>
      </c>
    </row>
    <row r="150" spans="1:98" hidden="1" x14ac:dyDescent="0.2">
      <c r="A150" t="s">
        <v>93</v>
      </c>
      <c r="B150" t="s">
        <v>94</v>
      </c>
      <c r="C150" t="s">
        <v>95</v>
      </c>
      <c r="D150" t="s">
        <v>96</v>
      </c>
      <c r="E150" t="s">
        <v>97</v>
      </c>
      <c r="F150" t="s">
        <v>98</v>
      </c>
      <c r="G150" t="s">
        <v>262</v>
      </c>
      <c r="H150" t="s">
        <v>100</v>
      </c>
      <c r="I150" t="s">
        <v>263</v>
      </c>
      <c r="J150" t="s">
        <v>102</v>
      </c>
      <c r="K150" t="s">
        <v>264</v>
      </c>
      <c r="L150" t="s">
        <v>104</v>
      </c>
      <c r="M150" t="s">
        <v>132</v>
      </c>
      <c r="N150" t="s">
        <v>133</v>
      </c>
      <c r="O150" t="s">
        <v>107</v>
      </c>
      <c r="P150" t="s">
        <v>265</v>
      </c>
      <c r="Q150" t="s">
        <v>266</v>
      </c>
      <c r="R150">
        <v>100</v>
      </c>
      <c r="S150">
        <v>60</v>
      </c>
      <c r="T150">
        <v>58</v>
      </c>
      <c r="U150">
        <v>58</v>
      </c>
      <c r="V150" t="s">
        <v>267</v>
      </c>
      <c r="W150" t="s">
        <v>111</v>
      </c>
      <c r="X150" t="s">
        <v>112</v>
      </c>
      <c r="Y150" t="s">
        <v>112</v>
      </c>
      <c r="Z150" t="s">
        <v>113</v>
      </c>
      <c r="AA150" t="s">
        <v>114</v>
      </c>
      <c r="AB150" t="s">
        <v>115</v>
      </c>
      <c r="AC150" t="s">
        <v>116</v>
      </c>
      <c r="AD150" t="s">
        <v>225</v>
      </c>
      <c r="AE150" t="s">
        <v>226</v>
      </c>
      <c r="AF150" t="s">
        <v>236</v>
      </c>
      <c r="AG150" t="s">
        <v>248</v>
      </c>
      <c r="AH150" t="s">
        <v>249</v>
      </c>
      <c r="AI150" t="s">
        <v>121</v>
      </c>
      <c r="AJ150">
        <v>4000</v>
      </c>
      <c r="AK150">
        <v>-4000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 s="13" t="str">
        <f t="shared" si="14"/>
        <v>1 - 00. RECURSOS ORDINARIOS</v>
      </c>
      <c r="CL150" s="13" t="str">
        <f t="shared" si="15"/>
        <v>2.3. BIENES Y SERVICIOS</v>
      </c>
      <c r="CM150" s="13" t="str">
        <f t="shared" si="16"/>
        <v>2.3. 1. COMPRA DE BIENES</v>
      </c>
      <c r="CN150" s="13" t="str">
        <f t="shared" si="17"/>
        <v>2.3. 1. 5. 3. 1. ASEO, LIMPIEZA Y TOCADOR</v>
      </c>
      <c r="CO150" s="13">
        <f t="shared" si="18"/>
        <v>0</v>
      </c>
      <c r="CP150" s="13">
        <f t="shared" si="19"/>
        <v>0</v>
      </c>
      <c r="CQ150" s="13"/>
      <c r="CR150" s="13"/>
      <c r="CS150" s="13">
        <f t="shared" si="20"/>
        <v>0</v>
      </c>
      <c r="CT150" s="13">
        <v>0</v>
      </c>
    </row>
    <row r="151" spans="1:98" hidden="1" x14ac:dyDescent="0.2">
      <c r="A151" t="s">
        <v>93</v>
      </c>
      <c r="B151" t="s">
        <v>94</v>
      </c>
      <c r="C151" t="s">
        <v>95</v>
      </c>
      <c r="D151" t="s">
        <v>96</v>
      </c>
      <c r="E151" t="s">
        <v>97</v>
      </c>
      <c r="F151" t="s">
        <v>98</v>
      </c>
      <c r="G151" t="s">
        <v>170</v>
      </c>
      <c r="H151" t="s">
        <v>100</v>
      </c>
      <c r="I151" t="s">
        <v>101</v>
      </c>
      <c r="J151" t="s">
        <v>102</v>
      </c>
      <c r="K151" t="s">
        <v>367</v>
      </c>
      <c r="L151" t="s">
        <v>104</v>
      </c>
      <c r="M151" t="s">
        <v>159</v>
      </c>
      <c r="N151" t="s">
        <v>160</v>
      </c>
      <c r="O151" t="s">
        <v>107</v>
      </c>
      <c r="P151" t="s">
        <v>368</v>
      </c>
      <c r="Q151" t="s">
        <v>185</v>
      </c>
      <c r="R151">
        <v>36</v>
      </c>
      <c r="S151">
        <v>18</v>
      </c>
      <c r="T151">
        <v>18</v>
      </c>
      <c r="U151">
        <v>18</v>
      </c>
      <c r="V151" t="s">
        <v>369</v>
      </c>
      <c r="W151" t="s">
        <v>111</v>
      </c>
      <c r="X151" t="s">
        <v>112</v>
      </c>
      <c r="Y151" t="s">
        <v>112</v>
      </c>
      <c r="Z151" t="s">
        <v>113</v>
      </c>
      <c r="AA151" t="s">
        <v>114</v>
      </c>
      <c r="AB151" t="s">
        <v>115</v>
      </c>
      <c r="AC151" t="s">
        <v>116</v>
      </c>
      <c r="AD151" t="s">
        <v>225</v>
      </c>
      <c r="AE151" t="s">
        <v>226</v>
      </c>
      <c r="AF151" t="s">
        <v>236</v>
      </c>
      <c r="AG151" t="s">
        <v>248</v>
      </c>
      <c r="AH151" t="s">
        <v>249</v>
      </c>
      <c r="AI151" t="s">
        <v>121</v>
      </c>
      <c r="AJ151">
        <v>0</v>
      </c>
      <c r="AK151">
        <v>8227</v>
      </c>
      <c r="AL151">
        <v>8227</v>
      </c>
      <c r="AM151">
        <v>8226.9599999999991</v>
      </c>
      <c r="AN151">
        <v>8226.9599999999991</v>
      </c>
      <c r="AO151">
        <v>0</v>
      </c>
      <c r="AP151">
        <v>0</v>
      </c>
      <c r="AQ151">
        <v>8226.9599999999991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8226.9599999999991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8226.9599999999991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8226.9599999999991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 s="13" t="str">
        <f t="shared" si="14"/>
        <v>1 - 00. RECURSOS ORDINARIOS</v>
      </c>
      <c r="CL151" s="13" t="str">
        <f t="shared" si="15"/>
        <v>2.3. BIENES Y SERVICIOS</v>
      </c>
      <c r="CM151" s="13" t="str">
        <f t="shared" si="16"/>
        <v>2.3. 1. COMPRA DE BIENES</v>
      </c>
      <c r="CN151" s="13" t="str">
        <f t="shared" si="17"/>
        <v>2.3. 1. 5. 3. 1. ASEO, LIMPIEZA Y TOCADOR</v>
      </c>
      <c r="CO151" s="13">
        <f t="shared" si="18"/>
        <v>8226.9599999999991</v>
      </c>
      <c r="CP151" s="13">
        <f t="shared" si="19"/>
        <v>4.0000000000873115E-2</v>
      </c>
      <c r="CQ151" s="13"/>
      <c r="CR151" s="13"/>
      <c r="CS151" s="13">
        <f t="shared" si="20"/>
        <v>4.0000000000873115E-2</v>
      </c>
      <c r="CT151" s="13">
        <v>0</v>
      </c>
    </row>
    <row r="152" spans="1:98" hidden="1" x14ac:dyDescent="0.2">
      <c r="A152" t="s">
        <v>93</v>
      </c>
      <c r="B152" t="s">
        <v>94</v>
      </c>
      <c r="C152" t="s">
        <v>95</v>
      </c>
      <c r="D152" t="s">
        <v>96</v>
      </c>
      <c r="E152" t="s">
        <v>97</v>
      </c>
      <c r="F152" t="s">
        <v>98</v>
      </c>
      <c r="G152" t="s">
        <v>129</v>
      </c>
      <c r="H152" t="s">
        <v>100</v>
      </c>
      <c r="I152" t="s">
        <v>149</v>
      </c>
      <c r="J152" t="s">
        <v>102</v>
      </c>
      <c r="K152" t="s">
        <v>150</v>
      </c>
      <c r="L152" t="s">
        <v>104</v>
      </c>
      <c r="M152" t="s">
        <v>132</v>
      </c>
      <c r="N152" t="s">
        <v>133</v>
      </c>
      <c r="O152" t="s">
        <v>107</v>
      </c>
      <c r="P152" t="s">
        <v>151</v>
      </c>
      <c r="Q152" t="s">
        <v>143</v>
      </c>
      <c r="R152">
        <v>600</v>
      </c>
      <c r="S152">
        <v>100</v>
      </c>
      <c r="T152">
        <v>71</v>
      </c>
      <c r="U152">
        <v>71</v>
      </c>
      <c r="V152" t="s">
        <v>152</v>
      </c>
      <c r="W152" t="s">
        <v>111</v>
      </c>
      <c r="X152" t="s">
        <v>112</v>
      </c>
      <c r="Y152" t="s">
        <v>112</v>
      </c>
      <c r="Z152" t="s">
        <v>113</v>
      </c>
      <c r="AA152" t="s">
        <v>114</v>
      </c>
      <c r="AB152" t="s">
        <v>115</v>
      </c>
      <c r="AC152" t="s">
        <v>116</v>
      </c>
      <c r="AD152" t="s">
        <v>225</v>
      </c>
      <c r="AE152" t="s">
        <v>226</v>
      </c>
      <c r="AF152" t="s">
        <v>236</v>
      </c>
      <c r="AG152" t="s">
        <v>373</v>
      </c>
      <c r="AH152" t="s">
        <v>374</v>
      </c>
      <c r="AI152" t="s">
        <v>121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 s="13" t="str">
        <f t="shared" si="14"/>
        <v>1 - 00. RECURSOS ORDINARIOS</v>
      </c>
      <c r="CL152" s="13" t="str">
        <f t="shared" si="15"/>
        <v>2.3. BIENES Y SERVICIOS</v>
      </c>
      <c r="CM152" s="13" t="str">
        <f t="shared" si="16"/>
        <v>2.3. 1. COMPRA DE BIENES</v>
      </c>
      <c r="CN152" s="13" t="str">
        <f t="shared" si="17"/>
        <v>2.3. 1. 5. 4. 1. ELECTRICIDAD, ILUMINACION Y ELECTRONICA</v>
      </c>
      <c r="CO152" s="13">
        <f t="shared" si="18"/>
        <v>0</v>
      </c>
      <c r="CP152" s="13">
        <f t="shared" si="19"/>
        <v>0</v>
      </c>
      <c r="CQ152" s="13"/>
      <c r="CR152" s="13"/>
      <c r="CS152" s="13">
        <f t="shared" si="20"/>
        <v>0</v>
      </c>
      <c r="CT152" s="13">
        <v>0</v>
      </c>
    </row>
    <row r="153" spans="1:98" hidden="1" x14ac:dyDescent="0.2">
      <c r="A153" t="s">
        <v>93</v>
      </c>
      <c r="B153" t="s">
        <v>94</v>
      </c>
      <c r="C153" t="s">
        <v>95</v>
      </c>
      <c r="D153" t="s">
        <v>96</v>
      </c>
      <c r="E153" t="s">
        <v>97</v>
      </c>
      <c r="F153" t="s">
        <v>98</v>
      </c>
      <c r="G153" t="s">
        <v>99</v>
      </c>
      <c r="H153" t="s">
        <v>100</v>
      </c>
      <c r="I153" t="s">
        <v>101</v>
      </c>
      <c r="J153" t="s">
        <v>102</v>
      </c>
      <c r="K153" t="s">
        <v>103</v>
      </c>
      <c r="L153" t="s">
        <v>104</v>
      </c>
      <c r="M153" t="s">
        <v>105</v>
      </c>
      <c r="N153" t="s">
        <v>106</v>
      </c>
      <c r="O153" t="s">
        <v>107</v>
      </c>
      <c r="P153" t="s">
        <v>108</v>
      </c>
      <c r="Q153" t="s">
        <v>109</v>
      </c>
      <c r="R153">
        <v>100</v>
      </c>
      <c r="S153">
        <v>50</v>
      </c>
      <c r="T153">
        <v>50</v>
      </c>
      <c r="U153">
        <v>50</v>
      </c>
      <c r="V153" t="s">
        <v>110</v>
      </c>
      <c r="W153" t="s">
        <v>111</v>
      </c>
      <c r="X153" t="s">
        <v>112</v>
      </c>
      <c r="Y153" t="s">
        <v>112</v>
      </c>
      <c r="Z153" t="s">
        <v>113</v>
      </c>
      <c r="AA153" t="s">
        <v>114</v>
      </c>
      <c r="AB153" t="s">
        <v>115</v>
      </c>
      <c r="AC153" t="s">
        <v>116</v>
      </c>
      <c r="AD153" t="s">
        <v>225</v>
      </c>
      <c r="AE153" t="s">
        <v>226</v>
      </c>
      <c r="AF153" t="s">
        <v>236</v>
      </c>
      <c r="AG153" t="s">
        <v>373</v>
      </c>
      <c r="AH153" t="s">
        <v>374</v>
      </c>
      <c r="AI153" t="s">
        <v>121</v>
      </c>
      <c r="AJ153">
        <v>0</v>
      </c>
      <c r="AK153">
        <v>9852</v>
      </c>
      <c r="AL153">
        <v>9852</v>
      </c>
      <c r="AM153">
        <v>9141.34</v>
      </c>
      <c r="AN153">
        <v>9141.34</v>
      </c>
      <c r="AO153">
        <v>0</v>
      </c>
      <c r="AP153">
        <v>0</v>
      </c>
      <c r="AQ153">
        <v>6645.64</v>
      </c>
      <c r="AR153">
        <v>0</v>
      </c>
      <c r="AS153">
        <v>0</v>
      </c>
      <c r="AT153">
        <v>0</v>
      </c>
      <c r="AU153">
        <v>0</v>
      </c>
      <c r="AV153">
        <v>2495.6999999999998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6645.64</v>
      </c>
      <c r="BD153">
        <v>0</v>
      </c>
      <c r="BE153">
        <v>0</v>
      </c>
      <c r="BF153">
        <v>0</v>
      </c>
      <c r="BG153">
        <v>0</v>
      </c>
      <c r="BH153">
        <v>2495.6999999999998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4343.58</v>
      </c>
      <c r="BP153">
        <v>2302.06</v>
      </c>
      <c r="BQ153">
        <v>0</v>
      </c>
      <c r="BR153">
        <v>0</v>
      </c>
      <c r="BS153">
        <v>0</v>
      </c>
      <c r="BT153">
        <v>2495.6999999999998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4343.58</v>
      </c>
      <c r="CB153">
        <v>2302.06</v>
      </c>
      <c r="CC153">
        <v>0</v>
      </c>
      <c r="CD153">
        <v>0</v>
      </c>
      <c r="CE153">
        <v>0</v>
      </c>
      <c r="CF153">
        <v>2495.6999999999998</v>
      </c>
      <c r="CG153">
        <v>0</v>
      </c>
      <c r="CH153">
        <v>0</v>
      </c>
      <c r="CI153">
        <v>0</v>
      </c>
      <c r="CJ153">
        <v>0</v>
      </c>
      <c r="CK153" s="13" t="str">
        <f t="shared" si="14"/>
        <v>1 - 00. RECURSOS ORDINARIOS</v>
      </c>
      <c r="CL153" s="13" t="str">
        <f t="shared" si="15"/>
        <v>2.3. BIENES Y SERVICIOS</v>
      </c>
      <c r="CM153" s="13" t="str">
        <f t="shared" si="16"/>
        <v>2.3. 1. COMPRA DE BIENES</v>
      </c>
      <c r="CN153" s="13" t="str">
        <f t="shared" si="17"/>
        <v>2.3. 1. 5. 4. 1. ELECTRICIDAD, ILUMINACION Y ELECTRONICA</v>
      </c>
      <c r="CO153" s="13">
        <f t="shared" si="18"/>
        <v>9141.34</v>
      </c>
      <c r="CP153" s="13">
        <f t="shared" si="19"/>
        <v>710.65999999999985</v>
      </c>
      <c r="CQ153" s="13"/>
      <c r="CR153" s="13"/>
      <c r="CS153" s="13">
        <f t="shared" si="20"/>
        <v>710.65999999999985</v>
      </c>
      <c r="CT153" s="13">
        <v>0</v>
      </c>
    </row>
    <row r="154" spans="1:98" hidden="1" x14ac:dyDescent="0.2">
      <c r="A154" t="s">
        <v>93</v>
      </c>
      <c r="B154" t="s">
        <v>94</v>
      </c>
      <c r="C154" t="s">
        <v>95</v>
      </c>
      <c r="D154" t="s">
        <v>96</v>
      </c>
      <c r="E154" t="s">
        <v>97</v>
      </c>
      <c r="F154" t="s">
        <v>98</v>
      </c>
      <c r="G154" t="s">
        <v>99</v>
      </c>
      <c r="H154" t="s">
        <v>100</v>
      </c>
      <c r="I154" t="s">
        <v>101</v>
      </c>
      <c r="J154" t="s">
        <v>102</v>
      </c>
      <c r="K154" t="s">
        <v>103</v>
      </c>
      <c r="L154" t="s">
        <v>104</v>
      </c>
      <c r="M154" t="s">
        <v>105</v>
      </c>
      <c r="N154" t="s">
        <v>106</v>
      </c>
      <c r="O154" t="s">
        <v>107</v>
      </c>
      <c r="P154" t="s">
        <v>108</v>
      </c>
      <c r="Q154" t="s">
        <v>109</v>
      </c>
      <c r="R154">
        <v>100</v>
      </c>
      <c r="S154">
        <v>50</v>
      </c>
      <c r="T154">
        <v>50</v>
      </c>
      <c r="U154">
        <v>50</v>
      </c>
      <c r="V154" t="s">
        <v>110</v>
      </c>
      <c r="W154" t="s">
        <v>111</v>
      </c>
      <c r="X154" t="s">
        <v>112</v>
      </c>
      <c r="Y154" t="s">
        <v>112</v>
      </c>
      <c r="Z154" t="s">
        <v>113</v>
      </c>
      <c r="AA154" t="s">
        <v>114</v>
      </c>
      <c r="AB154" t="s">
        <v>115</v>
      </c>
      <c r="AC154" t="s">
        <v>116</v>
      </c>
      <c r="AD154" t="s">
        <v>225</v>
      </c>
      <c r="AE154" t="s">
        <v>226</v>
      </c>
      <c r="AF154" t="s">
        <v>268</v>
      </c>
      <c r="AG154" t="s">
        <v>269</v>
      </c>
      <c r="AH154" t="s">
        <v>396</v>
      </c>
      <c r="AI154" t="s">
        <v>121</v>
      </c>
      <c r="AJ154">
        <v>0</v>
      </c>
      <c r="AK154">
        <v>400</v>
      </c>
      <c r="AL154">
        <v>400</v>
      </c>
      <c r="AM154">
        <v>390</v>
      </c>
      <c r="AN154">
        <v>390</v>
      </c>
      <c r="AO154">
        <v>0</v>
      </c>
      <c r="AP154">
        <v>0</v>
      </c>
      <c r="AQ154">
        <v>390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390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390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390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 s="13" t="str">
        <f t="shared" si="14"/>
        <v>1 - 00. RECURSOS ORDINARIOS</v>
      </c>
      <c r="CL154" s="13" t="str">
        <f t="shared" si="15"/>
        <v>2.3. BIENES Y SERVICIOS</v>
      </c>
      <c r="CM154" s="13" t="str">
        <f t="shared" si="16"/>
        <v>2.3. 1. COMPRA DE BIENES</v>
      </c>
      <c r="CN154" s="13" t="str">
        <f t="shared" si="17"/>
        <v>2.3. 1. 6. 1. 1. DE VEHICULOS</v>
      </c>
      <c r="CO154" s="13">
        <f t="shared" si="18"/>
        <v>390</v>
      </c>
      <c r="CP154" s="13">
        <f t="shared" si="19"/>
        <v>10</v>
      </c>
      <c r="CQ154" s="13"/>
      <c r="CR154" s="13"/>
      <c r="CS154" s="13">
        <f t="shared" si="20"/>
        <v>10</v>
      </c>
      <c r="CT154" s="13">
        <v>0</v>
      </c>
    </row>
    <row r="155" spans="1:98" hidden="1" x14ac:dyDescent="0.2">
      <c r="A155" t="s">
        <v>93</v>
      </c>
      <c r="B155" t="s">
        <v>94</v>
      </c>
      <c r="C155" t="s">
        <v>95</v>
      </c>
      <c r="D155" t="s">
        <v>96</v>
      </c>
      <c r="E155" t="s">
        <v>97</v>
      </c>
      <c r="F155" t="s">
        <v>98</v>
      </c>
      <c r="G155" t="s">
        <v>217</v>
      </c>
      <c r="H155" t="s">
        <v>100</v>
      </c>
      <c r="I155" t="s">
        <v>218</v>
      </c>
      <c r="J155" t="s">
        <v>102</v>
      </c>
      <c r="K155" t="s">
        <v>229</v>
      </c>
      <c r="L155" t="s">
        <v>104</v>
      </c>
      <c r="M155" t="s">
        <v>220</v>
      </c>
      <c r="N155" t="s">
        <v>221</v>
      </c>
      <c r="O155" t="s">
        <v>107</v>
      </c>
      <c r="P155" t="s">
        <v>230</v>
      </c>
      <c r="Q155" t="s">
        <v>231</v>
      </c>
      <c r="R155">
        <v>1</v>
      </c>
      <c r="S155">
        <v>1</v>
      </c>
      <c r="T155">
        <v>1</v>
      </c>
      <c r="U155">
        <v>1</v>
      </c>
      <c r="V155" t="s">
        <v>232</v>
      </c>
      <c r="W155" t="s">
        <v>111</v>
      </c>
      <c r="X155" t="s">
        <v>112</v>
      </c>
      <c r="Y155" t="s">
        <v>112</v>
      </c>
      <c r="Z155" t="s">
        <v>113</v>
      </c>
      <c r="AA155" t="s">
        <v>114</v>
      </c>
      <c r="AB155" t="s">
        <v>115</v>
      </c>
      <c r="AC155" t="s">
        <v>116</v>
      </c>
      <c r="AD155" t="s">
        <v>225</v>
      </c>
      <c r="AE155" t="s">
        <v>226</v>
      </c>
      <c r="AF155" t="s">
        <v>268</v>
      </c>
      <c r="AG155" t="s">
        <v>269</v>
      </c>
      <c r="AH155" t="s">
        <v>270</v>
      </c>
      <c r="AI155" t="s">
        <v>121</v>
      </c>
      <c r="AJ155">
        <v>6000</v>
      </c>
      <c r="AK155">
        <v>5</v>
      </c>
      <c r="AL155">
        <v>6005</v>
      </c>
      <c r="AM155">
        <v>6003.9</v>
      </c>
      <c r="AN155">
        <v>6003.9</v>
      </c>
      <c r="AO155">
        <v>0</v>
      </c>
      <c r="AP155">
        <v>0</v>
      </c>
      <c r="AQ155">
        <v>3939</v>
      </c>
      <c r="AR155">
        <v>-744</v>
      </c>
      <c r="AS155">
        <v>2739.6</v>
      </c>
      <c r="AT155">
        <v>0</v>
      </c>
      <c r="AU155">
        <v>0</v>
      </c>
      <c r="AV155">
        <v>69.3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3195</v>
      </c>
      <c r="BE155">
        <v>2739.6</v>
      </c>
      <c r="BF155">
        <v>0</v>
      </c>
      <c r="BG155">
        <v>0</v>
      </c>
      <c r="BH155">
        <v>69.3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3195</v>
      </c>
      <c r="BQ155">
        <v>1781.1</v>
      </c>
      <c r="BR155">
        <v>958.5</v>
      </c>
      <c r="BS155">
        <v>0</v>
      </c>
      <c r="BT155">
        <v>69.3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3195</v>
      </c>
      <c r="CC155">
        <v>1781.1</v>
      </c>
      <c r="CD155">
        <v>958.5</v>
      </c>
      <c r="CE155">
        <v>0</v>
      </c>
      <c r="CF155">
        <v>69.3</v>
      </c>
      <c r="CG155">
        <v>0</v>
      </c>
      <c r="CH155">
        <v>0</v>
      </c>
      <c r="CI155">
        <v>0</v>
      </c>
      <c r="CJ155">
        <v>0</v>
      </c>
      <c r="CK155" s="13" t="str">
        <f t="shared" si="14"/>
        <v>1 - 00. RECURSOS ORDINARIOS</v>
      </c>
      <c r="CL155" s="13" t="str">
        <f t="shared" si="15"/>
        <v>2.3. BIENES Y SERVICIOS</v>
      </c>
      <c r="CM155" s="13" t="str">
        <f t="shared" si="16"/>
        <v>2.3. 1. COMPRA DE BIENES</v>
      </c>
      <c r="CN155" s="13" t="str">
        <f t="shared" si="17"/>
        <v>2.3. 1. 6. 1. 4. DE SEGURIDAD</v>
      </c>
      <c r="CO155" s="13">
        <f t="shared" si="18"/>
        <v>6003.9000000000005</v>
      </c>
      <c r="CP155" s="13">
        <f t="shared" si="19"/>
        <v>1.0999999999994543</v>
      </c>
      <c r="CQ155" s="13"/>
      <c r="CR155" s="13"/>
      <c r="CS155" s="13">
        <f t="shared" si="20"/>
        <v>1.0999999999994543</v>
      </c>
      <c r="CT155" s="13">
        <v>0</v>
      </c>
    </row>
    <row r="156" spans="1:98" hidden="1" x14ac:dyDescent="0.2">
      <c r="A156" t="s">
        <v>93</v>
      </c>
      <c r="B156" t="s">
        <v>94</v>
      </c>
      <c r="C156" t="s">
        <v>95</v>
      </c>
      <c r="D156" t="s">
        <v>96</v>
      </c>
      <c r="E156" t="s">
        <v>97</v>
      </c>
      <c r="F156" t="s">
        <v>98</v>
      </c>
      <c r="G156" t="s">
        <v>129</v>
      </c>
      <c r="H156" t="s">
        <v>100</v>
      </c>
      <c r="I156" t="s">
        <v>149</v>
      </c>
      <c r="J156" t="s">
        <v>102</v>
      </c>
      <c r="K156" t="s">
        <v>150</v>
      </c>
      <c r="L156" t="s">
        <v>104</v>
      </c>
      <c r="M156" t="s">
        <v>132</v>
      </c>
      <c r="N156" t="s">
        <v>133</v>
      </c>
      <c r="O156" t="s">
        <v>107</v>
      </c>
      <c r="P156" t="s">
        <v>151</v>
      </c>
      <c r="Q156" t="s">
        <v>143</v>
      </c>
      <c r="R156">
        <v>600</v>
      </c>
      <c r="S156">
        <v>100</v>
      </c>
      <c r="T156">
        <v>71</v>
      </c>
      <c r="U156">
        <v>71</v>
      </c>
      <c r="V156" t="s">
        <v>152</v>
      </c>
      <c r="W156" t="s">
        <v>111</v>
      </c>
      <c r="X156" t="s">
        <v>112</v>
      </c>
      <c r="Y156" t="s">
        <v>112</v>
      </c>
      <c r="Z156" t="s">
        <v>113</v>
      </c>
      <c r="AA156" t="s">
        <v>114</v>
      </c>
      <c r="AB156" t="s">
        <v>115</v>
      </c>
      <c r="AC156" t="s">
        <v>116</v>
      </c>
      <c r="AD156" t="s">
        <v>225</v>
      </c>
      <c r="AE156" t="s">
        <v>226</v>
      </c>
      <c r="AF156" t="s">
        <v>268</v>
      </c>
      <c r="AG156" t="s">
        <v>269</v>
      </c>
      <c r="AH156" t="s">
        <v>441</v>
      </c>
      <c r="AI156" t="s">
        <v>121</v>
      </c>
      <c r="AJ156">
        <v>0</v>
      </c>
      <c r="AK156">
        <v>1035</v>
      </c>
      <c r="AL156">
        <v>1035</v>
      </c>
      <c r="AM156">
        <v>1035</v>
      </c>
      <c r="AN156">
        <v>1035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1035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1035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1035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1035</v>
      </c>
      <c r="CH156">
        <v>0</v>
      </c>
      <c r="CI156">
        <v>0</v>
      </c>
      <c r="CJ156">
        <v>0</v>
      </c>
      <c r="CK156" s="13" t="str">
        <f t="shared" si="14"/>
        <v>1 - 00. RECURSOS ORDINARIOS</v>
      </c>
      <c r="CL156" s="13" t="str">
        <f t="shared" si="15"/>
        <v>2.3. BIENES Y SERVICIOS</v>
      </c>
      <c r="CM156" s="13" t="str">
        <f t="shared" si="16"/>
        <v>2.3. 1. COMPRA DE BIENES</v>
      </c>
      <c r="CN156" s="13" t="str">
        <f t="shared" si="17"/>
        <v>2.3. 1. 6. 1.99. OTROS ACCESORIOS Y REPUESTOS</v>
      </c>
      <c r="CO156" s="13">
        <f t="shared" si="18"/>
        <v>1035</v>
      </c>
      <c r="CP156" s="13">
        <f t="shared" si="19"/>
        <v>0</v>
      </c>
      <c r="CQ156" s="13"/>
      <c r="CR156" s="13"/>
      <c r="CS156" s="13">
        <f t="shared" si="20"/>
        <v>0</v>
      </c>
      <c r="CT156" s="13">
        <v>0</v>
      </c>
    </row>
    <row r="157" spans="1:98" hidden="1" x14ac:dyDescent="0.2">
      <c r="A157" t="s">
        <v>93</v>
      </c>
      <c r="B157" t="s">
        <v>94</v>
      </c>
      <c r="C157" t="s">
        <v>95</v>
      </c>
      <c r="D157" t="s">
        <v>96</v>
      </c>
      <c r="E157" t="s">
        <v>97</v>
      </c>
      <c r="F157" t="s">
        <v>98</v>
      </c>
      <c r="G157" t="s">
        <v>129</v>
      </c>
      <c r="H157" t="s">
        <v>100</v>
      </c>
      <c r="I157" t="s">
        <v>130</v>
      </c>
      <c r="J157" t="s">
        <v>102</v>
      </c>
      <c r="K157" t="s">
        <v>131</v>
      </c>
      <c r="L157" t="s">
        <v>104</v>
      </c>
      <c r="M157" t="s">
        <v>132</v>
      </c>
      <c r="N157" t="s">
        <v>133</v>
      </c>
      <c r="O157" t="s">
        <v>107</v>
      </c>
      <c r="P157" t="s">
        <v>134</v>
      </c>
      <c r="Q157" t="s">
        <v>135</v>
      </c>
      <c r="R157">
        <v>3000</v>
      </c>
      <c r="S157">
        <v>1100</v>
      </c>
      <c r="T157">
        <v>1072</v>
      </c>
      <c r="U157">
        <v>1072</v>
      </c>
      <c r="V157" t="s">
        <v>136</v>
      </c>
      <c r="W157" t="s">
        <v>111</v>
      </c>
      <c r="X157" t="s">
        <v>112</v>
      </c>
      <c r="Y157" t="s">
        <v>112</v>
      </c>
      <c r="Z157" t="s">
        <v>113</v>
      </c>
      <c r="AA157" t="s">
        <v>114</v>
      </c>
      <c r="AB157" t="s">
        <v>115</v>
      </c>
      <c r="AC157" t="s">
        <v>116</v>
      </c>
      <c r="AD157" t="s">
        <v>225</v>
      </c>
      <c r="AE157" t="s">
        <v>226</v>
      </c>
      <c r="AF157" t="s">
        <v>271</v>
      </c>
      <c r="AG157" t="s">
        <v>272</v>
      </c>
      <c r="AH157" t="s">
        <v>273</v>
      </c>
      <c r="AI157" t="s">
        <v>121</v>
      </c>
      <c r="AJ157">
        <v>5500</v>
      </c>
      <c r="AK157">
        <v>4076</v>
      </c>
      <c r="AL157">
        <v>9576</v>
      </c>
      <c r="AM157">
        <v>6975</v>
      </c>
      <c r="AN157">
        <v>6975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6350</v>
      </c>
      <c r="AW157">
        <v>625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3150</v>
      </c>
      <c r="BI157">
        <v>3825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3150</v>
      </c>
      <c r="BU157">
        <v>3825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3150</v>
      </c>
      <c r="CG157">
        <v>3825</v>
      </c>
      <c r="CH157">
        <v>0</v>
      </c>
      <c r="CI157">
        <v>0</v>
      </c>
      <c r="CJ157">
        <v>0</v>
      </c>
      <c r="CK157" s="13" t="str">
        <f t="shared" si="14"/>
        <v>1 - 00. RECURSOS ORDINARIOS</v>
      </c>
      <c r="CL157" s="13" t="str">
        <f t="shared" si="15"/>
        <v>2.3. BIENES Y SERVICIOS</v>
      </c>
      <c r="CM157" s="13" t="str">
        <f t="shared" si="16"/>
        <v>2.3. 1. COMPRA DE BIENES</v>
      </c>
      <c r="CN157" s="13" t="str">
        <f t="shared" si="17"/>
        <v>2.3. 1. 8. 2. 1. MATERIAL, INSUMOS, INSTRUMENTAL Y ACCESORIOS  MEDICOS, QUIRURGICOS, ODONTOLOGICOS Y DE LABORATORIO</v>
      </c>
      <c r="CO157" s="13">
        <f t="shared" si="18"/>
        <v>6975</v>
      </c>
      <c r="CP157" s="13">
        <f t="shared" si="19"/>
        <v>2601</v>
      </c>
      <c r="CQ157" s="13"/>
      <c r="CR157" s="13"/>
      <c r="CS157" s="13">
        <f t="shared" si="20"/>
        <v>2601</v>
      </c>
      <c r="CT157" s="13">
        <v>0</v>
      </c>
    </row>
    <row r="158" spans="1:98" hidden="1" x14ac:dyDescent="0.2">
      <c r="A158" t="s">
        <v>93</v>
      </c>
      <c r="B158" t="s">
        <v>94</v>
      </c>
      <c r="C158" t="s">
        <v>95</v>
      </c>
      <c r="D158" t="s">
        <v>96</v>
      </c>
      <c r="E158" t="s">
        <v>97</v>
      </c>
      <c r="F158" t="s">
        <v>98</v>
      </c>
      <c r="G158" t="s">
        <v>129</v>
      </c>
      <c r="H158" t="s">
        <v>100</v>
      </c>
      <c r="I158" t="s">
        <v>140</v>
      </c>
      <c r="J158" t="s">
        <v>102</v>
      </c>
      <c r="K158" t="s">
        <v>141</v>
      </c>
      <c r="L158" t="s">
        <v>104</v>
      </c>
      <c r="M158" t="s">
        <v>132</v>
      </c>
      <c r="N158" t="s">
        <v>133</v>
      </c>
      <c r="O158" t="s">
        <v>107</v>
      </c>
      <c r="P158" t="s">
        <v>142</v>
      </c>
      <c r="Q158" t="s">
        <v>143</v>
      </c>
      <c r="R158">
        <v>1000</v>
      </c>
      <c r="S158">
        <v>560</v>
      </c>
      <c r="T158">
        <v>566</v>
      </c>
      <c r="U158">
        <v>566</v>
      </c>
      <c r="V158" t="s">
        <v>144</v>
      </c>
      <c r="W158" t="s">
        <v>111</v>
      </c>
      <c r="X158" t="s">
        <v>112</v>
      </c>
      <c r="Y158" t="s">
        <v>112</v>
      </c>
      <c r="Z158" t="s">
        <v>113</v>
      </c>
      <c r="AA158" t="s">
        <v>114</v>
      </c>
      <c r="AB158" t="s">
        <v>115</v>
      </c>
      <c r="AC158" t="s">
        <v>116</v>
      </c>
      <c r="AD158" t="s">
        <v>225</v>
      </c>
      <c r="AE158" t="s">
        <v>226</v>
      </c>
      <c r="AF158" t="s">
        <v>271</v>
      </c>
      <c r="AG158" t="s">
        <v>272</v>
      </c>
      <c r="AH158" t="s">
        <v>273</v>
      </c>
      <c r="AI158" t="s">
        <v>121</v>
      </c>
      <c r="AJ158">
        <v>0</v>
      </c>
      <c r="AK158">
        <v>1046</v>
      </c>
      <c r="AL158">
        <v>1046</v>
      </c>
      <c r="AM158">
        <v>270</v>
      </c>
      <c r="AN158">
        <v>270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270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270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270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270</v>
      </c>
      <c r="CH158">
        <v>0</v>
      </c>
      <c r="CI158">
        <v>0</v>
      </c>
      <c r="CJ158">
        <v>0</v>
      </c>
      <c r="CK158" s="13" t="str">
        <f t="shared" si="14"/>
        <v>1 - 00. RECURSOS ORDINARIOS</v>
      </c>
      <c r="CL158" s="13" t="str">
        <f t="shared" si="15"/>
        <v>2.3. BIENES Y SERVICIOS</v>
      </c>
      <c r="CM158" s="13" t="str">
        <f t="shared" si="16"/>
        <v>2.3. 1. COMPRA DE BIENES</v>
      </c>
      <c r="CN158" s="13" t="str">
        <f t="shared" si="17"/>
        <v>2.3. 1. 8. 2. 1. MATERIAL, INSUMOS, INSTRUMENTAL Y ACCESORIOS  MEDICOS, QUIRURGICOS, ODONTOLOGICOS Y DE LABORATORIO</v>
      </c>
      <c r="CO158" s="13">
        <f t="shared" si="18"/>
        <v>270</v>
      </c>
      <c r="CP158" s="13">
        <f t="shared" si="19"/>
        <v>776</v>
      </c>
      <c r="CQ158" s="13"/>
      <c r="CR158" s="13"/>
      <c r="CS158" s="13">
        <f t="shared" si="20"/>
        <v>776</v>
      </c>
      <c r="CT158" s="13">
        <v>0</v>
      </c>
    </row>
    <row r="159" spans="1:98" hidden="1" x14ac:dyDescent="0.2">
      <c r="A159" t="s">
        <v>93</v>
      </c>
      <c r="B159" t="s">
        <v>94</v>
      </c>
      <c r="C159" t="s">
        <v>95</v>
      </c>
      <c r="D159" t="s">
        <v>96</v>
      </c>
      <c r="E159" t="s">
        <v>97</v>
      </c>
      <c r="F159" t="s">
        <v>98</v>
      </c>
      <c r="G159" t="s">
        <v>129</v>
      </c>
      <c r="H159" t="s">
        <v>100</v>
      </c>
      <c r="I159" t="s">
        <v>149</v>
      </c>
      <c r="J159" t="s">
        <v>102</v>
      </c>
      <c r="K159" t="s">
        <v>150</v>
      </c>
      <c r="L159" t="s">
        <v>104</v>
      </c>
      <c r="M159" t="s">
        <v>132</v>
      </c>
      <c r="N159" t="s">
        <v>133</v>
      </c>
      <c r="O159" t="s">
        <v>107</v>
      </c>
      <c r="P159" t="s">
        <v>151</v>
      </c>
      <c r="Q159" t="s">
        <v>143</v>
      </c>
      <c r="R159">
        <v>600</v>
      </c>
      <c r="S159">
        <v>100</v>
      </c>
      <c r="T159">
        <v>71</v>
      </c>
      <c r="U159">
        <v>71</v>
      </c>
      <c r="V159" t="s">
        <v>152</v>
      </c>
      <c r="W159" t="s">
        <v>111</v>
      </c>
      <c r="X159" t="s">
        <v>112</v>
      </c>
      <c r="Y159" t="s">
        <v>112</v>
      </c>
      <c r="Z159" t="s">
        <v>113</v>
      </c>
      <c r="AA159" t="s">
        <v>114</v>
      </c>
      <c r="AB159" t="s">
        <v>115</v>
      </c>
      <c r="AC159" t="s">
        <v>116</v>
      </c>
      <c r="AD159" t="s">
        <v>225</v>
      </c>
      <c r="AE159" t="s">
        <v>226</v>
      </c>
      <c r="AF159" t="s">
        <v>271</v>
      </c>
      <c r="AG159" t="s">
        <v>272</v>
      </c>
      <c r="AH159" t="s">
        <v>273</v>
      </c>
      <c r="AI159" t="s">
        <v>121</v>
      </c>
      <c r="AJ159">
        <v>55745</v>
      </c>
      <c r="AK159">
        <v>-31480</v>
      </c>
      <c r="AL159">
        <v>24265</v>
      </c>
      <c r="AM159">
        <v>20370</v>
      </c>
      <c r="AN159">
        <v>20370</v>
      </c>
      <c r="AO159">
        <v>0</v>
      </c>
      <c r="AP159">
        <v>0</v>
      </c>
      <c r="AQ159">
        <v>0</v>
      </c>
      <c r="AR159">
        <v>6200</v>
      </c>
      <c r="AS159">
        <v>0</v>
      </c>
      <c r="AT159">
        <v>0</v>
      </c>
      <c r="AU159">
        <v>12600</v>
      </c>
      <c r="AV159">
        <v>0</v>
      </c>
      <c r="AW159">
        <v>1570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6200</v>
      </c>
      <c r="BF159">
        <v>0</v>
      </c>
      <c r="BG159">
        <v>0</v>
      </c>
      <c r="BH159">
        <v>12600</v>
      </c>
      <c r="BI159">
        <v>1250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6200</v>
      </c>
      <c r="BR159">
        <v>0</v>
      </c>
      <c r="BS159">
        <v>0</v>
      </c>
      <c r="BT159">
        <v>12600</v>
      </c>
      <c r="BU159">
        <v>1250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6200</v>
      </c>
      <c r="CD159">
        <v>0</v>
      </c>
      <c r="CE159">
        <v>0</v>
      </c>
      <c r="CF159">
        <v>12600</v>
      </c>
      <c r="CG159">
        <v>1250</v>
      </c>
      <c r="CH159">
        <v>0</v>
      </c>
      <c r="CI159">
        <v>0</v>
      </c>
      <c r="CJ159">
        <v>0</v>
      </c>
      <c r="CK159" s="13" t="str">
        <f t="shared" si="14"/>
        <v>1 - 00. RECURSOS ORDINARIOS</v>
      </c>
      <c r="CL159" s="13" t="str">
        <f t="shared" si="15"/>
        <v>2.3. BIENES Y SERVICIOS</v>
      </c>
      <c r="CM159" s="13" t="str">
        <f t="shared" si="16"/>
        <v>2.3. 1. COMPRA DE BIENES</v>
      </c>
      <c r="CN159" s="13" t="str">
        <f t="shared" si="17"/>
        <v>2.3. 1. 8. 2. 1. MATERIAL, INSUMOS, INSTRUMENTAL Y ACCESORIOS  MEDICOS, QUIRURGICOS, ODONTOLOGICOS Y DE LABORATORIO</v>
      </c>
      <c r="CO159" s="13">
        <f t="shared" si="18"/>
        <v>20050</v>
      </c>
      <c r="CP159" s="13">
        <f t="shared" si="19"/>
        <v>4215</v>
      </c>
      <c r="CQ159" s="13"/>
      <c r="CR159" s="13"/>
      <c r="CS159" s="13">
        <f t="shared" si="20"/>
        <v>4215</v>
      </c>
      <c r="CT159" s="13">
        <v>0</v>
      </c>
    </row>
    <row r="160" spans="1:98" hidden="1" x14ac:dyDescent="0.2">
      <c r="A160" t="s">
        <v>93</v>
      </c>
      <c r="B160" t="s">
        <v>94</v>
      </c>
      <c r="C160" t="s">
        <v>95</v>
      </c>
      <c r="D160" t="s">
        <v>96</v>
      </c>
      <c r="E160" t="s">
        <v>97</v>
      </c>
      <c r="F160" t="s">
        <v>98</v>
      </c>
      <c r="G160" t="s">
        <v>129</v>
      </c>
      <c r="H160" t="s">
        <v>100</v>
      </c>
      <c r="I160" t="s">
        <v>250</v>
      </c>
      <c r="J160" t="s">
        <v>102</v>
      </c>
      <c r="K160" t="s">
        <v>251</v>
      </c>
      <c r="L160" t="s">
        <v>104</v>
      </c>
      <c r="M160" t="s">
        <v>132</v>
      </c>
      <c r="N160" t="s">
        <v>133</v>
      </c>
      <c r="O160" t="s">
        <v>107</v>
      </c>
      <c r="P160" t="s">
        <v>252</v>
      </c>
      <c r="Q160" t="s">
        <v>135</v>
      </c>
      <c r="R160">
        <v>100</v>
      </c>
      <c r="S160">
        <v>50</v>
      </c>
      <c r="T160">
        <v>55</v>
      </c>
      <c r="U160">
        <v>55</v>
      </c>
      <c r="V160" t="s">
        <v>253</v>
      </c>
      <c r="W160" t="s">
        <v>111</v>
      </c>
      <c r="X160" t="s">
        <v>112</v>
      </c>
      <c r="Y160" t="s">
        <v>112</v>
      </c>
      <c r="Z160" t="s">
        <v>113</v>
      </c>
      <c r="AA160" t="s">
        <v>114</v>
      </c>
      <c r="AB160" t="s">
        <v>115</v>
      </c>
      <c r="AC160" t="s">
        <v>116</v>
      </c>
      <c r="AD160" t="s">
        <v>225</v>
      </c>
      <c r="AE160" t="s">
        <v>226</v>
      </c>
      <c r="AF160" t="s">
        <v>271</v>
      </c>
      <c r="AG160" t="s">
        <v>272</v>
      </c>
      <c r="AH160" t="s">
        <v>273</v>
      </c>
      <c r="AI160" t="s">
        <v>121</v>
      </c>
      <c r="AJ160">
        <v>0</v>
      </c>
      <c r="AK160">
        <v>1000</v>
      </c>
      <c r="AL160">
        <v>1000</v>
      </c>
      <c r="AM160">
        <v>960</v>
      </c>
      <c r="AN160">
        <v>960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960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960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960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960</v>
      </c>
      <c r="CI160">
        <v>0</v>
      </c>
      <c r="CJ160">
        <v>0</v>
      </c>
      <c r="CK160" s="13" t="str">
        <f t="shared" si="14"/>
        <v>1 - 00. RECURSOS ORDINARIOS</v>
      </c>
      <c r="CL160" s="13" t="str">
        <f t="shared" si="15"/>
        <v>2.3. BIENES Y SERVICIOS</v>
      </c>
      <c r="CM160" s="13" t="str">
        <f t="shared" si="16"/>
        <v>2.3. 1. COMPRA DE BIENES</v>
      </c>
      <c r="CN160" s="13" t="str">
        <f t="shared" si="17"/>
        <v>2.3. 1. 8. 2. 1. MATERIAL, INSUMOS, INSTRUMENTAL Y ACCESORIOS  MEDICOS, QUIRURGICOS, ODONTOLOGICOS Y DE LABORATORIO</v>
      </c>
      <c r="CO160" s="13">
        <f t="shared" si="18"/>
        <v>960</v>
      </c>
      <c r="CP160" s="13">
        <f t="shared" si="19"/>
        <v>40</v>
      </c>
      <c r="CQ160" s="13"/>
      <c r="CR160" s="13"/>
      <c r="CS160" s="13">
        <f t="shared" si="20"/>
        <v>40</v>
      </c>
      <c r="CT160" s="13">
        <v>0</v>
      </c>
    </row>
    <row r="161" spans="1:98" hidden="1" x14ac:dyDescent="0.2">
      <c r="A161" t="s">
        <v>93</v>
      </c>
      <c r="B161" t="s">
        <v>94</v>
      </c>
      <c r="C161" t="s">
        <v>95</v>
      </c>
      <c r="D161" t="s">
        <v>96</v>
      </c>
      <c r="E161" t="s">
        <v>97</v>
      </c>
      <c r="F161" t="s">
        <v>98</v>
      </c>
      <c r="G161" t="s">
        <v>129</v>
      </c>
      <c r="H161" t="s">
        <v>100</v>
      </c>
      <c r="I161" t="s">
        <v>153</v>
      </c>
      <c r="J161" t="s">
        <v>102</v>
      </c>
      <c r="K161" t="s">
        <v>154</v>
      </c>
      <c r="L161" t="s">
        <v>104</v>
      </c>
      <c r="M161" t="s">
        <v>132</v>
      </c>
      <c r="N161" t="s">
        <v>133</v>
      </c>
      <c r="O161" t="s">
        <v>107</v>
      </c>
      <c r="P161" t="s">
        <v>155</v>
      </c>
      <c r="Q161" t="s">
        <v>143</v>
      </c>
      <c r="R161">
        <v>10</v>
      </c>
      <c r="S161">
        <v>6</v>
      </c>
      <c r="T161">
        <v>6</v>
      </c>
      <c r="U161">
        <v>6</v>
      </c>
      <c r="V161" t="s">
        <v>156</v>
      </c>
      <c r="W161" t="s">
        <v>111</v>
      </c>
      <c r="X161" t="s">
        <v>112</v>
      </c>
      <c r="Y161" t="s">
        <v>112</v>
      </c>
      <c r="Z161" t="s">
        <v>113</v>
      </c>
      <c r="AA161" t="s">
        <v>114</v>
      </c>
      <c r="AB161" t="s">
        <v>115</v>
      </c>
      <c r="AC161" t="s">
        <v>116</v>
      </c>
      <c r="AD161" t="s">
        <v>225</v>
      </c>
      <c r="AE161" t="s">
        <v>226</v>
      </c>
      <c r="AF161" t="s">
        <v>271</v>
      </c>
      <c r="AG161" t="s">
        <v>272</v>
      </c>
      <c r="AH161" t="s">
        <v>273</v>
      </c>
      <c r="AI161" t="s">
        <v>121</v>
      </c>
      <c r="AJ161">
        <v>2300</v>
      </c>
      <c r="AK161">
        <v>10000</v>
      </c>
      <c r="AL161">
        <v>12300</v>
      </c>
      <c r="AM161">
        <v>2400</v>
      </c>
      <c r="AN161">
        <v>2400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2400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2400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 s="13" t="str">
        <f t="shared" si="14"/>
        <v>1 - 00. RECURSOS ORDINARIOS</v>
      </c>
      <c r="CL161" s="13" t="str">
        <f t="shared" si="15"/>
        <v>2.3. BIENES Y SERVICIOS</v>
      </c>
      <c r="CM161" s="13" t="str">
        <f t="shared" si="16"/>
        <v>2.3. 1. COMPRA DE BIENES</v>
      </c>
      <c r="CN161" s="13" t="str">
        <f t="shared" si="17"/>
        <v>2.3. 1. 8. 2. 1. MATERIAL, INSUMOS, INSTRUMENTAL Y ACCESORIOS  MEDICOS, QUIRURGICOS, ODONTOLOGICOS Y DE LABORATORIO</v>
      </c>
      <c r="CO161" s="13">
        <f t="shared" si="18"/>
        <v>2400</v>
      </c>
      <c r="CP161" s="13">
        <f t="shared" si="19"/>
        <v>9900</v>
      </c>
      <c r="CQ161" s="13"/>
      <c r="CR161" s="13"/>
      <c r="CS161" s="13">
        <f t="shared" si="20"/>
        <v>9900</v>
      </c>
      <c r="CT161" s="13">
        <v>0</v>
      </c>
    </row>
    <row r="162" spans="1:98" hidden="1" x14ac:dyDescent="0.2">
      <c r="A162" t="s">
        <v>93</v>
      </c>
      <c r="B162" t="s">
        <v>94</v>
      </c>
      <c r="C162" t="s">
        <v>95</v>
      </c>
      <c r="D162" t="s">
        <v>96</v>
      </c>
      <c r="E162" t="s">
        <v>97</v>
      </c>
      <c r="F162" t="s">
        <v>98</v>
      </c>
      <c r="G162" t="s">
        <v>129</v>
      </c>
      <c r="H162" t="s">
        <v>100</v>
      </c>
      <c r="I162" t="s">
        <v>254</v>
      </c>
      <c r="J162" t="s">
        <v>102</v>
      </c>
      <c r="K162" t="s">
        <v>255</v>
      </c>
      <c r="L162" t="s">
        <v>104</v>
      </c>
      <c r="M162" t="s">
        <v>132</v>
      </c>
      <c r="N162" t="s">
        <v>133</v>
      </c>
      <c r="O162" t="s">
        <v>107</v>
      </c>
      <c r="P162" t="s">
        <v>256</v>
      </c>
      <c r="Q162" t="s">
        <v>135</v>
      </c>
      <c r="R162">
        <v>1500</v>
      </c>
      <c r="S162">
        <v>700</v>
      </c>
      <c r="T162">
        <v>702</v>
      </c>
      <c r="U162">
        <v>702</v>
      </c>
      <c r="V162" t="s">
        <v>257</v>
      </c>
      <c r="W162" t="s">
        <v>111</v>
      </c>
      <c r="X162" t="s">
        <v>112</v>
      </c>
      <c r="Y162" t="s">
        <v>112</v>
      </c>
      <c r="Z162" t="s">
        <v>113</v>
      </c>
      <c r="AA162" t="s">
        <v>114</v>
      </c>
      <c r="AB162" t="s">
        <v>115</v>
      </c>
      <c r="AC162" t="s">
        <v>116</v>
      </c>
      <c r="AD162" t="s">
        <v>225</v>
      </c>
      <c r="AE162" t="s">
        <v>226</v>
      </c>
      <c r="AF162" t="s">
        <v>271</v>
      </c>
      <c r="AG162" t="s">
        <v>272</v>
      </c>
      <c r="AH162" t="s">
        <v>273</v>
      </c>
      <c r="AI162" t="s">
        <v>121</v>
      </c>
      <c r="AJ162">
        <v>0</v>
      </c>
      <c r="AK162">
        <v>1000</v>
      </c>
      <c r="AL162">
        <v>1000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 s="13" t="str">
        <f t="shared" si="14"/>
        <v>1 - 00. RECURSOS ORDINARIOS</v>
      </c>
      <c r="CL162" s="13" t="str">
        <f t="shared" si="15"/>
        <v>2.3. BIENES Y SERVICIOS</v>
      </c>
      <c r="CM162" s="13" t="str">
        <f t="shared" si="16"/>
        <v>2.3. 1. COMPRA DE BIENES</v>
      </c>
      <c r="CN162" s="13" t="str">
        <f t="shared" si="17"/>
        <v>2.3. 1. 8. 2. 1. MATERIAL, INSUMOS, INSTRUMENTAL Y ACCESORIOS  MEDICOS, QUIRURGICOS, ODONTOLOGICOS Y DE LABORATORIO</v>
      </c>
      <c r="CO162" s="13">
        <f t="shared" si="18"/>
        <v>0</v>
      </c>
      <c r="CP162" s="13">
        <f t="shared" si="19"/>
        <v>1000</v>
      </c>
      <c r="CQ162" s="13"/>
      <c r="CR162" s="13"/>
      <c r="CS162" s="13">
        <f t="shared" si="20"/>
        <v>1000</v>
      </c>
      <c r="CT162" s="13">
        <v>0</v>
      </c>
    </row>
    <row r="163" spans="1:98" hidden="1" x14ac:dyDescent="0.2">
      <c r="A163" t="s">
        <v>93</v>
      </c>
      <c r="B163" t="s">
        <v>94</v>
      </c>
      <c r="C163" t="s">
        <v>95</v>
      </c>
      <c r="D163" t="s">
        <v>96</v>
      </c>
      <c r="E163" t="s">
        <v>97</v>
      </c>
      <c r="F163" t="s">
        <v>98</v>
      </c>
      <c r="G163" t="s">
        <v>129</v>
      </c>
      <c r="H163" t="s">
        <v>100</v>
      </c>
      <c r="I163" t="s">
        <v>258</v>
      </c>
      <c r="J163" t="s">
        <v>102</v>
      </c>
      <c r="K163" t="s">
        <v>259</v>
      </c>
      <c r="L163" t="s">
        <v>104</v>
      </c>
      <c r="M163" t="s">
        <v>132</v>
      </c>
      <c r="N163" t="s">
        <v>133</v>
      </c>
      <c r="O163" t="s">
        <v>107</v>
      </c>
      <c r="P163" t="s">
        <v>260</v>
      </c>
      <c r="Q163" t="s">
        <v>143</v>
      </c>
      <c r="R163">
        <v>1500</v>
      </c>
      <c r="S163">
        <v>700</v>
      </c>
      <c r="T163">
        <v>702</v>
      </c>
      <c r="U163">
        <v>702</v>
      </c>
      <c r="V163" t="s">
        <v>261</v>
      </c>
      <c r="W163" t="s">
        <v>111</v>
      </c>
      <c r="X163" t="s">
        <v>112</v>
      </c>
      <c r="Y163" t="s">
        <v>112</v>
      </c>
      <c r="Z163" t="s">
        <v>113</v>
      </c>
      <c r="AA163" t="s">
        <v>114</v>
      </c>
      <c r="AB163" t="s">
        <v>115</v>
      </c>
      <c r="AC163" t="s">
        <v>116</v>
      </c>
      <c r="AD163" t="s">
        <v>225</v>
      </c>
      <c r="AE163" t="s">
        <v>226</v>
      </c>
      <c r="AF163" t="s">
        <v>271</v>
      </c>
      <c r="AG163" t="s">
        <v>272</v>
      </c>
      <c r="AH163" t="s">
        <v>273</v>
      </c>
      <c r="AI163" t="s">
        <v>121</v>
      </c>
      <c r="AJ163">
        <v>0</v>
      </c>
      <c r="AK163">
        <v>1000</v>
      </c>
      <c r="AL163">
        <v>1000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 s="13" t="str">
        <f t="shared" si="14"/>
        <v>1 - 00. RECURSOS ORDINARIOS</v>
      </c>
      <c r="CL163" s="13" t="str">
        <f t="shared" si="15"/>
        <v>2.3. BIENES Y SERVICIOS</v>
      </c>
      <c r="CM163" s="13" t="str">
        <f t="shared" si="16"/>
        <v>2.3. 1. COMPRA DE BIENES</v>
      </c>
      <c r="CN163" s="13" t="str">
        <f t="shared" si="17"/>
        <v>2.3. 1. 8. 2. 1. MATERIAL, INSUMOS, INSTRUMENTAL Y ACCESORIOS  MEDICOS, QUIRURGICOS, ODONTOLOGICOS Y DE LABORATORIO</v>
      </c>
      <c r="CO163" s="13">
        <f t="shared" si="18"/>
        <v>0</v>
      </c>
      <c r="CP163" s="13">
        <f t="shared" si="19"/>
        <v>1000</v>
      </c>
      <c r="CQ163" s="13"/>
      <c r="CR163" s="13"/>
      <c r="CS163" s="13">
        <f t="shared" si="20"/>
        <v>1000</v>
      </c>
      <c r="CT163" s="13">
        <v>0</v>
      </c>
    </row>
    <row r="164" spans="1:98" hidden="1" x14ac:dyDescent="0.2">
      <c r="A164" t="s">
        <v>93</v>
      </c>
      <c r="B164" t="s">
        <v>94</v>
      </c>
      <c r="C164" t="s">
        <v>95</v>
      </c>
      <c r="D164" t="s">
        <v>96</v>
      </c>
      <c r="E164" t="s">
        <v>97</v>
      </c>
      <c r="F164" t="s">
        <v>98</v>
      </c>
      <c r="G164" t="s">
        <v>217</v>
      </c>
      <c r="H164" t="s">
        <v>100</v>
      </c>
      <c r="I164" t="s">
        <v>218</v>
      </c>
      <c r="J164" t="s">
        <v>102</v>
      </c>
      <c r="K164" t="s">
        <v>229</v>
      </c>
      <c r="L164" t="s">
        <v>104</v>
      </c>
      <c r="M164" t="s">
        <v>220</v>
      </c>
      <c r="N164" t="s">
        <v>221</v>
      </c>
      <c r="O164" t="s">
        <v>107</v>
      </c>
      <c r="P164" t="s">
        <v>230</v>
      </c>
      <c r="Q164" t="s">
        <v>231</v>
      </c>
      <c r="R164">
        <v>1</v>
      </c>
      <c r="S164">
        <v>1</v>
      </c>
      <c r="T164">
        <v>1</v>
      </c>
      <c r="U164">
        <v>1</v>
      </c>
      <c r="V164" t="s">
        <v>232</v>
      </c>
      <c r="W164" t="s">
        <v>111</v>
      </c>
      <c r="X164" t="s">
        <v>112</v>
      </c>
      <c r="Y164" t="s">
        <v>112</v>
      </c>
      <c r="Z164" t="s">
        <v>113</v>
      </c>
      <c r="AA164" t="s">
        <v>114</v>
      </c>
      <c r="AB164" t="s">
        <v>115</v>
      </c>
      <c r="AC164" t="s">
        <v>116</v>
      </c>
      <c r="AD164" t="s">
        <v>225</v>
      </c>
      <c r="AE164" t="s">
        <v>226</v>
      </c>
      <c r="AF164" t="s">
        <v>271</v>
      </c>
      <c r="AG164" t="s">
        <v>272</v>
      </c>
      <c r="AH164" t="s">
        <v>273</v>
      </c>
      <c r="AI164" t="s">
        <v>121</v>
      </c>
      <c r="AJ164">
        <v>2000</v>
      </c>
      <c r="AK164">
        <v>-2000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 s="13" t="str">
        <f t="shared" si="14"/>
        <v>1 - 00. RECURSOS ORDINARIOS</v>
      </c>
      <c r="CL164" s="13" t="str">
        <f t="shared" si="15"/>
        <v>2.3. BIENES Y SERVICIOS</v>
      </c>
      <c r="CM164" s="13" t="str">
        <f t="shared" si="16"/>
        <v>2.3. 1. COMPRA DE BIENES</v>
      </c>
      <c r="CN164" s="13" t="str">
        <f t="shared" si="17"/>
        <v>2.3. 1. 8. 2. 1. MATERIAL, INSUMOS, INSTRUMENTAL Y ACCESORIOS  MEDICOS, QUIRURGICOS, ODONTOLOGICOS Y DE LABORATORIO</v>
      </c>
      <c r="CO164" s="13">
        <f t="shared" si="18"/>
        <v>0</v>
      </c>
      <c r="CP164" s="13">
        <f t="shared" si="19"/>
        <v>0</v>
      </c>
      <c r="CQ164" s="13"/>
      <c r="CR164" s="13"/>
      <c r="CS164" s="13">
        <f t="shared" si="20"/>
        <v>0</v>
      </c>
      <c r="CT164" s="13">
        <v>0</v>
      </c>
    </row>
    <row r="165" spans="1:98" hidden="1" x14ac:dyDescent="0.2">
      <c r="A165" t="s">
        <v>93</v>
      </c>
      <c r="B165" t="s">
        <v>94</v>
      </c>
      <c r="C165" t="s">
        <v>95</v>
      </c>
      <c r="D165" t="s">
        <v>96</v>
      </c>
      <c r="E165" t="s">
        <v>97</v>
      </c>
      <c r="F165" t="s">
        <v>98</v>
      </c>
      <c r="G165" t="s">
        <v>170</v>
      </c>
      <c r="H165" t="s">
        <v>100</v>
      </c>
      <c r="I165" t="s">
        <v>101</v>
      </c>
      <c r="J165" t="s">
        <v>102</v>
      </c>
      <c r="K165" t="s">
        <v>367</v>
      </c>
      <c r="L165" t="s">
        <v>104</v>
      </c>
      <c r="M165" t="s">
        <v>159</v>
      </c>
      <c r="N165" t="s">
        <v>160</v>
      </c>
      <c r="O165" t="s">
        <v>107</v>
      </c>
      <c r="P165" t="s">
        <v>368</v>
      </c>
      <c r="Q165" t="s">
        <v>185</v>
      </c>
      <c r="R165">
        <v>36</v>
      </c>
      <c r="S165">
        <v>18</v>
      </c>
      <c r="T165">
        <v>18</v>
      </c>
      <c r="U165">
        <v>18</v>
      </c>
      <c r="V165" t="s">
        <v>369</v>
      </c>
      <c r="W165" t="s">
        <v>111</v>
      </c>
      <c r="X165" t="s">
        <v>112</v>
      </c>
      <c r="Y165" t="s">
        <v>112</v>
      </c>
      <c r="Z165" t="s">
        <v>113</v>
      </c>
      <c r="AA165" t="s">
        <v>114</v>
      </c>
      <c r="AB165" t="s">
        <v>115</v>
      </c>
      <c r="AC165" t="s">
        <v>116</v>
      </c>
      <c r="AD165" t="s">
        <v>225</v>
      </c>
      <c r="AE165" t="s">
        <v>226</v>
      </c>
      <c r="AF165" t="s">
        <v>271</v>
      </c>
      <c r="AG165" t="s">
        <v>272</v>
      </c>
      <c r="AH165" t="s">
        <v>273</v>
      </c>
      <c r="AI165" t="s">
        <v>121</v>
      </c>
      <c r="AJ165">
        <v>0</v>
      </c>
      <c r="AK165">
        <v>10253</v>
      </c>
      <c r="AL165">
        <v>10253</v>
      </c>
      <c r="AM165">
        <v>10248.75</v>
      </c>
      <c r="AN165">
        <v>10248.75</v>
      </c>
      <c r="AO165">
        <v>0</v>
      </c>
      <c r="AP165">
        <v>0</v>
      </c>
      <c r="AQ165">
        <v>0</v>
      </c>
      <c r="AR165">
        <v>10248.75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10248.75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10248.75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10248.75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 s="13" t="str">
        <f t="shared" si="14"/>
        <v>1 - 00. RECURSOS ORDINARIOS</v>
      </c>
      <c r="CL165" s="13" t="str">
        <f t="shared" si="15"/>
        <v>2.3. BIENES Y SERVICIOS</v>
      </c>
      <c r="CM165" s="13" t="str">
        <f t="shared" si="16"/>
        <v>2.3. 1. COMPRA DE BIENES</v>
      </c>
      <c r="CN165" s="13" t="str">
        <f t="shared" si="17"/>
        <v>2.3. 1. 8. 2. 1. MATERIAL, INSUMOS, INSTRUMENTAL Y ACCESORIOS  MEDICOS, QUIRURGICOS, ODONTOLOGICOS Y DE LABORATORIO</v>
      </c>
      <c r="CO165" s="13">
        <f t="shared" si="18"/>
        <v>10248.75</v>
      </c>
      <c r="CP165" s="13">
        <f t="shared" si="19"/>
        <v>4.25</v>
      </c>
      <c r="CQ165" s="13"/>
      <c r="CR165" s="13"/>
      <c r="CS165" s="13">
        <f t="shared" si="20"/>
        <v>4.25</v>
      </c>
      <c r="CT165" s="13">
        <v>0</v>
      </c>
    </row>
    <row r="166" spans="1:98" hidden="1" x14ac:dyDescent="0.2">
      <c r="A166" t="s">
        <v>93</v>
      </c>
      <c r="B166" t="s">
        <v>94</v>
      </c>
      <c r="C166" t="s">
        <v>95</v>
      </c>
      <c r="D166" t="s">
        <v>96</v>
      </c>
      <c r="E166" t="s">
        <v>97</v>
      </c>
      <c r="F166" t="s">
        <v>98</v>
      </c>
      <c r="G166" t="s">
        <v>129</v>
      </c>
      <c r="H166" t="s">
        <v>100</v>
      </c>
      <c r="I166" t="s">
        <v>149</v>
      </c>
      <c r="J166" t="s">
        <v>102</v>
      </c>
      <c r="K166" t="s">
        <v>150</v>
      </c>
      <c r="L166" t="s">
        <v>104</v>
      </c>
      <c r="M166" t="s">
        <v>132</v>
      </c>
      <c r="N166" t="s">
        <v>133</v>
      </c>
      <c r="O166" t="s">
        <v>107</v>
      </c>
      <c r="P166" t="s">
        <v>151</v>
      </c>
      <c r="Q166" t="s">
        <v>143</v>
      </c>
      <c r="R166">
        <v>600</v>
      </c>
      <c r="S166">
        <v>100</v>
      </c>
      <c r="T166">
        <v>71</v>
      </c>
      <c r="U166">
        <v>71</v>
      </c>
      <c r="V166" t="s">
        <v>152</v>
      </c>
      <c r="W166" t="s">
        <v>111</v>
      </c>
      <c r="X166" t="s">
        <v>112</v>
      </c>
      <c r="Y166" t="s">
        <v>112</v>
      </c>
      <c r="Z166" t="s">
        <v>113</v>
      </c>
      <c r="AA166" t="s">
        <v>114</v>
      </c>
      <c r="AB166" t="s">
        <v>115</v>
      </c>
      <c r="AC166" t="s">
        <v>116</v>
      </c>
      <c r="AD166" t="s">
        <v>225</v>
      </c>
      <c r="AE166" t="s">
        <v>226</v>
      </c>
      <c r="AF166" t="s">
        <v>317</v>
      </c>
      <c r="AG166" t="s">
        <v>318</v>
      </c>
      <c r="AH166" t="s">
        <v>319</v>
      </c>
      <c r="AI166" t="s">
        <v>121</v>
      </c>
      <c r="AJ166">
        <v>0</v>
      </c>
      <c r="AK166">
        <v>1000</v>
      </c>
      <c r="AL166">
        <v>1000</v>
      </c>
      <c r="AM166">
        <v>950</v>
      </c>
      <c r="AN166">
        <v>950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950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950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950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950</v>
      </c>
      <c r="CG166">
        <v>0</v>
      </c>
      <c r="CH166">
        <v>0</v>
      </c>
      <c r="CI166">
        <v>0</v>
      </c>
      <c r="CJ166">
        <v>0</v>
      </c>
      <c r="CK166" s="13" t="str">
        <f t="shared" si="14"/>
        <v>1 - 00. RECURSOS ORDINARIOS</v>
      </c>
      <c r="CL166" s="13" t="str">
        <f t="shared" si="15"/>
        <v>2.3. BIENES Y SERVICIOS</v>
      </c>
      <c r="CM166" s="13" t="str">
        <f t="shared" si="16"/>
        <v>2.3. 1. COMPRA DE BIENES</v>
      </c>
      <c r="CN166" s="13" t="str">
        <f t="shared" si="17"/>
        <v>2.3. 1.99. 1. 3. LIBROS, DIARIOS, REVISTAS Y OTROS BIENES IMPRESOS NO VINCULADOS A ENSEÑANZA</v>
      </c>
      <c r="CO166" s="13">
        <f t="shared" si="18"/>
        <v>950</v>
      </c>
      <c r="CP166" s="13">
        <f t="shared" si="19"/>
        <v>50</v>
      </c>
      <c r="CQ166" s="13"/>
      <c r="CR166" s="13"/>
      <c r="CS166" s="13">
        <f t="shared" si="20"/>
        <v>50</v>
      </c>
      <c r="CT166" s="13">
        <v>0</v>
      </c>
    </row>
    <row r="167" spans="1:98" hidden="1" x14ac:dyDescent="0.2">
      <c r="A167" t="s">
        <v>93</v>
      </c>
      <c r="B167" t="s">
        <v>94</v>
      </c>
      <c r="C167" t="s">
        <v>95</v>
      </c>
      <c r="D167" t="s">
        <v>96</v>
      </c>
      <c r="E167" t="s">
        <v>97</v>
      </c>
      <c r="F167" t="s">
        <v>98</v>
      </c>
      <c r="G167" t="s">
        <v>129</v>
      </c>
      <c r="H167" t="s">
        <v>100</v>
      </c>
      <c r="I167" t="s">
        <v>149</v>
      </c>
      <c r="J167" t="s">
        <v>102</v>
      </c>
      <c r="K167" t="s">
        <v>150</v>
      </c>
      <c r="L167" t="s">
        <v>104</v>
      </c>
      <c r="M167" t="s">
        <v>132</v>
      </c>
      <c r="N167" t="s">
        <v>133</v>
      </c>
      <c r="O167" t="s">
        <v>107</v>
      </c>
      <c r="P167" t="s">
        <v>151</v>
      </c>
      <c r="Q167" t="s">
        <v>143</v>
      </c>
      <c r="R167">
        <v>600</v>
      </c>
      <c r="S167">
        <v>100</v>
      </c>
      <c r="T167">
        <v>71</v>
      </c>
      <c r="U167">
        <v>71</v>
      </c>
      <c r="V167" t="s">
        <v>152</v>
      </c>
      <c r="W167" t="s">
        <v>111</v>
      </c>
      <c r="X167" t="s">
        <v>112</v>
      </c>
      <c r="Y167" t="s">
        <v>112</v>
      </c>
      <c r="Z167" t="s">
        <v>113</v>
      </c>
      <c r="AA167" t="s">
        <v>114</v>
      </c>
      <c r="AB167" t="s">
        <v>115</v>
      </c>
      <c r="AC167" t="s">
        <v>116</v>
      </c>
      <c r="AD167" t="s">
        <v>225</v>
      </c>
      <c r="AE167" t="s">
        <v>226</v>
      </c>
      <c r="AF167" t="s">
        <v>317</v>
      </c>
      <c r="AG167" t="s">
        <v>318</v>
      </c>
      <c r="AH167" t="s">
        <v>416</v>
      </c>
      <c r="AI167" t="s">
        <v>121</v>
      </c>
      <c r="AJ167">
        <v>0</v>
      </c>
      <c r="AK167">
        <v>250</v>
      </c>
      <c r="AL167">
        <v>250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 s="13" t="str">
        <f t="shared" si="14"/>
        <v>1 - 00. RECURSOS ORDINARIOS</v>
      </c>
      <c r="CL167" s="13" t="str">
        <f t="shared" si="15"/>
        <v>2.3. BIENES Y SERVICIOS</v>
      </c>
      <c r="CM167" s="13" t="str">
        <f t="shared" si="16"/>
        <v>2.3. 1. COMPRA DE BIENES</v>
      </c>
      <c r="CN167" s="13" t="str">
        <f t="shared" si="17"/>
        <v>2.3. 1.99. 1.99. OTROS BIENES</v>
      </c>
      <c r="CO167" s="13">
        <f t="shared" si="18"/>
        <v>0</v>
      </c>
      <c r="CP167" s="13">
        <f t="shared" si="19"/>
        <v>250</v>
      </c>
      <c r="CQ167" s="13"/>
      <c r="CR167" s="13"/>
      <c r="CS167" s="13">
        <f t="shared" si="20"/>
        <v>250</v>
      </c>
      <c r="CT167" s="13">
        <v>0</v>
      </c>
    </row>
    <row r="168" spans="1:98" hidden="1" x14ac:dyDescent="0.2">
      <c r="A168" t="s">
        <v>93</v>
      </c>
      <c r="B168" t="s">
        <v>94</v>
      </c>
      <c r="C168" t="s">
        <v>95</v>
      </c>
      <c r="D168" t="s">
        <v>96</v>
      </c>
      <c r="E168" t="s">
        <v>97</v>
      </c>
      <c r="F168" t="s">
        <v>98</v>
      </c>
      <c r="G168" t="s">
        <v>170</v>
      </c>
      <c r="H168" t="s">
        <v>100</v>
      </c>
      <c r="I168" t="s">
        <v>101</v>
      </c>
      <c r="J168" t="s">
        <v>102</v>
      </c>
      <c r="K168" t="s">
        <v>367</v>
      </c>
      <c r="L168" t="s">
        <v>104</v>
      </c>
      <c r="M168" t="s">
        <v>159</v>
      </c>
      <c r="N168" t="s">
        <v>160</v>
      </c>
      <c r="O168" t="s">
        <v>107</v>
      </c>
      <c r="P168" t="s">
        <v>368</v>
      </c>
      <c r="Q168" t="s">
        <v>185</v>
      </c>
      <c r="R168">
        <v>36</v>
      </c>
      <c r="S168">
        <v>18</v>
      </c>
      <c r="T168">
        <v>18</v>
      </c>
      <c r="U168">
        <v>18</v>
      </c>
      <c r="V168" t="s">
        <v>369</v>
      </c>
      <c r="W168" t="s">
        <v>111</v>
      </c>
      <c r="X168" t="s">
        <v>112</v>
      </c>
      <c r="Y168" t="s">
        <v>112</v>
      </c>
      <c r="Z168" t="s">
        <v>113</v>
      </c>
      <c r="AA168" t="s">
        <v>114</v>
      </c>
      <c r="AB168" t="s">
        <v>115</v>
      </c>
      <c r="AC168" t="s">
        <v>116</v>
      </c>
      <c r="AD168" t="s">
        <v>225</v>
      </c>
      <c r="AE168" t="s">
        <v>226</v>
      </c>
      <c r="AF168" t="s">
        <v>317</v>
      </c>
      <c r="AG168" t="s">
        <v>318</v>
      </c>
      <c r="AH168" t="s">
        <v>416</v>
      </c>
      <c r="AI168" t="s">
        <v>121</v>
      </c>
      <c r="AJ168">
        <v>0</v>
      </c>
      <c r="AK168">
        <v>5484</v>
      </c>
      <c r="AL168">
        <v>5484</v>
      </c>
      <c r="AM168">
        <v>4838</v>
      </c>
      <c r="AN168">
        <v>4838</v>
      </c>
      <c r="AO168">
        <v>0</v>
      </c>
      <c r="AP168">
        <v>0</v>
      </c>
      <c r="AQ168">
        <v>0</v>
      </c>
      <c r="AR168">
        <v>4838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4838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4838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4838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 s="13" t="str">
        <f t="shared" si="14"/>
        <v>1 - 00. RECURSOS ORDINARIOS</v>
      </c>
      <c r="CL168" s="13" t="str">
        <f t="shared" si="15"/>
        <v>2.3. BIENES Y SERVICIOS</v>
      </c>
      <c r="CM168" s="13" t="str">
        <f t="shared" si="16"/>
        <v>2.3. 1. COMPRA DE BIENES</v>
      </c>
      <c r="CN168" s="13" t="str">
        <f t="shared" si="17"/>
        <v>2.3. 1.99. 1.99. OTROS BIENES</v>
      </c>
      <c r="CO168" s="13">
        <f t="shared" si="18"/>
        <v>4838</v>
      </c>
      <c r="CP168" s="13">
        <f t="shared" si="19"/>
        <v>646</v>
      </c>
      <c r="CQ168" s="13"/>
      <c r="CR168" s="13"/>
      <c r="CS168" s="13">
        <f t="shared" si="20"/>
        <v>646</v>
      </c>
      <c r="CT168" s="13">
        <v>0</v>
      </c>
    </row>
    <row r="169" spans="1:98" hidden="1" x14ac:dyDescent="0.2">
      <c r="A169" t="s">
        <v>93</v>
      </c>
      <c r="B169" t="s">
        <v>94</v>
      </c>
      <c r="C169" t="s">
        <v>95</v>
      </c>
      <c r="D169" t="s">
        <v>96</v>
      </c>
      <c r="E169" t="s">
        <v>97</v>
      </c>
      <c r="F169" t="s">
        <v>98</v>
      </c>
      <c r="G169" t="s">
        <v>99</v>
      </c>
      <c r="H169" t="s">
        <v>100</v>
      </c>
      <c r="I169" t="s">
        <v>101</v>
      </c>
      <c r="J169" t="s">
        <v>102</v>
      </c>
      <c r="K169" t="s">
        <v>103</v>
      </c>
      <c r="L169" t="s">
        <v>104</v>
      </c>
      <c r="M169" t="s">
        <v>105</v>
      </c>
      <c r="N169" t="s">
        <v>106</v>
      </c>
      <c r="O169" t="s">
        <v>107</v>
      </c>
      <c r="P169" t="s">
        <v>108</v>
      </c>
      <c r="Q169" t="s">
        <v>109</v>
      </c>
      <c r="R169">
        <v>100</v>
      </c>
      <c r="S169">
        <v>50</v>
      </c>
      <c r="T169">
        <v>50</v>
      </c>
      <c r="U169">
        <v>50</v>
      </c>
      <c r="V169" t="s">
        <v>110</v>
      </c>
      <c r="W169" t="s">
        <v>111</v>
      </c>
      <c r="X169" t="s">
        <v>112</v>
      </c>
      <c r="Y169" t="s">
        <v>112</v>
      </c>
      <c r="Z169" t="s">
        <v>113</v>
      </c>
      <c r="AA169" t="s">
        <v>114</v>
      </c>
      <c r="AB169" t="s">
        <v>115</v>
      </c>
      <c r="AC169" t="s">
        <v>116</v>
      </c>
      <c r="AD169" t="s">
        <v>225</v>
      </c>
      <c r="AE169" t="s">
        <v>274</v>
      </c>
      <c r="AF169" t="s">
        <v>275</v>
      </c>
      <c r="AG169" t="s">
        <v>276</v>
      </c>
      <c r="AH169" t="s">
        <v>277</v>
      </c>
      <c r="AI169" t="s">
        <v>121</v>
      </c>
      <c r="AJ169">
        <v>100000</v>
      </c>
      <c r="AK169">
        <v>0</v>
      </c>
      <c r="AL169">
        <v>100000</v>
      </c>
      <c r="AM169">
        <v>100000</v>
      </c>
      <c r="AN169">
        <v>100000</v>
      </c>
      <c r="AO169">
        <v>0</v>
      </c>
      <c r="AP169">
        <v>17444.900000000001</v>
      </c>
      <c r="AQ169">
        <v>9138.7000000000007</v>
      </c>
      <c r="AR169">
        <v>11097.1</v>
      </c>
      <c r="AS169">
        <v>7802</v>
      </c>
      <c r="AT169">
        <v>6788.3</v>
      </c>
      <c r="AU169">
        <v>7380.6</v>
      </c>
      <c r="AV169">
        <v>7364.2</v>
      </c>
      <c r="AW169">
        <v>7532.8</v>
      </c>
      <c r="AX169">
        <v>0</v>
      </c>
      <c r="AY169">
        <v>0</v>
      </c>
      <c r="AZ169">
        <v>0</v>
      </c>
      <c r="BA169">
        <v>0</v>
      </c>
      <c r="BB169">
        <v>17444.900000000001</v>
      </c>
      <c r="BC169">
        <v>9138.7000000000007</v>
      </c>
      <c r="BD169">
        <v>11097.1</v>
      </c>
      <c r="BE169">
        <v>7802</v>
      </c>
      <c r="BF169">
        <v>6788.3</v>
      </c>
      <c r="BG169">
        <v>7380.6</v>
      </c>
      <c r="BH169">
        <v>7364.2</v>
      </c>
      <c r="BI169">
        <v>7532.8</v>
      </c>
      <c r="BJ169">
        <v>0</v>
      </c>
      <c r="BK169">
        <v>0</v>
      </c>
      <c r="BL169">
        <v>0</v>
      </c>
      <c r="BM169">
        <v>0</v>
      </c>
      <c r="BN169">
        <v>17444.900000000001</v>
      </c>
      <c r="BO169">
        <v>9138.7000000000007</v>
      </c>
      <c r="BP169">
        <v>11097.1</v>
      </c>
      <c r="BQ169">
        <v>7802</v>
      </c>
      <c r="BR169">
        <v>6788.3</v>
      </c>
      <c r="BS169">
        <v>7380.6</v>
      </c>
      <c r="BT169">
        <v>7364.2</v>
      </c>
      <c r="BU169">
        <v>7532.8</v>
      </c>
      <c r="BV169">
        <v>0</v>
      </c>
      <c r="BW169">
        <v>0</v>
      </c>
      <c r="BX169">
        <v>0</v>
      </c>
      <c r="BY169">
        <v>0</v>
      </c>
      <c r="BZ169">
        <v>17444.900000000001</v>
      </c>
      <c r="CA169">
        <v>9138.7000000000007</v>
      </c>
      <c r="CB169">
        <v>11097.1</v>
      </c>
      <c r="CC169">
        <v>7802</v>
      </c>
      <c r="CD169">
        <v>6788.3</v>
      </c>
      <c r="CE169">
        <v>7380.6</v>
      </c>
      <c r="CF169">
        <v>7364.2</v>
      </c>
      <c r="CG169">
        <v>7532.8</v>
      </c>
      <c r="CH169">
        <v>0</v>
      </c>
      <c r="CI169">
        <v>0</v>
      </c>
      <c r="CJ169">
        <v>0</v>
      </c>
      <c r="CK169" s="13" t="str">
        <f t="shared" si="14"/>
        <v>1 - 00. RECURSOS ORDINARIOS</v>
      </c>
      <c r="CL169" s="13" t="str">
        <f t="shared" si="15"/>
        <v>2.3. BIENES Y SERVICIOS</v>
      </c>
      <c r="CM169" s="13" t="str">
        <f t="shared" si="16"/>
        <v>2.3. 2. CONTRATACION DE SERVICIOS</v>
      </c>
      <c r="CN169" s="13" t="str">
        <f t="shared" si="17"/>
        <v>2.3. 2. 2. 1. 1. SERVICIO DE SUMINISTRO DE ENERGIA ELECTRICA</v>
      </c>
      <c r="CO169" s="13">
        <f t="shared" si="18"/>
        <v>74548.600000000006</v>
      </c>
      <c r="CP169" s="13">
        <f t="shared" si="19"/>
        <v>25451.399999999994</v>
      </c>
      <c r="CQ169" s="13"/>
      <c r="CR169" s="13"/>
      <c r="CS169" s="13">
        <f t="shared" si="20"/>
        <v>25451.399999999994</v>
      </c>
      <c r="CT169" s="13">
        <v>0</v>
      </c>
    </row>
    <row r="170" spans="1:98" hidden="1" x14ac:dyDescent="0.2">
      <c r="A170" t="s">
        <v>93</v>
      </c>
      <c r="B170" t="s">
        <v>94</v>
      </c>
      <c r="C170" t="s">
        <v>95</v>
      </c>
      <c r="D170" t="s">
        <v>96</v>
      </c>
      <c r="E170" t="s">
        <v>97</v>
      </c>
      <c r="F170" t="s">
        <v>98</v>
      </c>
      <c r="G170" t="s">
        <v>99</v>
      </c>
      <c r="H170" t="s">
        <v>100</v>
      </c>
      <c r="I170" t="s">
        <v>101</v>
      </c>
      <c r="J170" t="s">
        <v>102</v>
      </c>
      <c r="K170" t="s">
        <v>103</v>
      </c>
      <c r="L170" t="s">
        <v>104</v>
      </c>
      <c r="M170" t="s">
        <v>105</v>
      </c>
      <c r="N170" t="s">
        <v>106</v>
      </c>
      <c r="O170" t="s">
        <v>107</v>
      </c>
      <c r="P170" t="s">
        <v>108</v>
      </c>
      <c r="Q170" t="s">
        <v>109</v>
      </c>
      <c r="R170">
        <v>100</v>
      </c>
      <c r="S170">
        <v>50</v>
      </c>
      <c r="T170">
        <v>50</v>
      </c>
      <c r="U170">
        <v>50</v>
      </c>
      <c r="V170" t="s">
        <v>110</v>
      </c>
      <c r="W170" t="s">
        <v>111</v>
      </c>
      <c r="X170" t="s">
        <v>112</v>
      </c>
      <c r="Y170" t="s">
        <v>112</v>
      </c>
      <c r="Z170" t="s">
        <v>113</v>
      </c>
      <c r="AA170" t="s">
        <v>114</v>
      </c>
      <c r="AB170" t="s">
        <v>115</v>
      </c>
      <c r="AC170" t="s">
        <v>116</v>
      </c>
      <c r="AD170" t="s">
        <v>225</v>
      </c>
      <c r="AE170" t="s">
        <v>274</v>
      </c>
      <c r="AF170" t="s">
        <v>275</v>
      </c>
      <c r="AG170" t="s">
        <v>276</v>
      </c>
      <c r="AH170" t="s">
        <v>278</v>
      </c>
      <c r="AI170" t="s">
        <v>121</v>
      </c>
      <c r="AJ170">
        <v>95000</v>
      </c>
      <c r="AK170">
        <v>0</v>
      </c>
      <c r="AL170">
        <v>95000</v>
      </c>
      <c r="AM170">
        <v>77500</v>
      </c>
      <c r="AN170">
        <v>77500</v>
      </c>
      <c r="AO170">
        <v>0</v>
      </c>
      <c r="AP170">
        <v>11051.6</v>
      </c>
      <c r="AQ170">
        <v>7258.7</v>
      </c>
      <c r="AR170">
        <v>11284.7</v>
      </c>
      <c r="AS170">
        <v>7252.5</v>
      </c>
      <c r="AT170">
        <v>7440.8</v>
      </c>
      <c r="AU170">
        <v>6345.3</v>
      </c>
      <c r="AV170">
        <v>6058.1</v>
      </c>
      <c r="AW170">
        <v>7338.9</v>
      </c>
      <c r="AX170">
        <v>6739.5</v>
      </c>
      <c r="AY170">
        <v>0</v>
      </c>
      <c r="AZ170">
        <v>0</v>
      </c>
      <c r="BA170">
        <v>0</v>
      </c>
      <c r="BB170">
        <v>11051.6</v>
      </c>
      <c r="BC170">
        <v>7258.7</v>
      </c>
      <c r="BD170">
        <v>11284.7</v>
      </c>
      <c r="BE170">
        <v>7252.5</v>
      </c>
      <c r="BF170">
        <v>7440.8</v>
      </c>
      <c r="BG170">
        <v>6345.3</v>
      </c>
      <c r="BH170">
        <v>6058.1</v>
      </c>
      <c r="BI170">
        <v>7338.9</v>
      </c>
      <c r="BJ170">
        <v>6739.5</v>
      </c>
      <c r="BK170">
        <v>0</v>
      </c>
      <c r="BL170">
        <v>0</v>
      </c>
      <c r="BM170">
        <v>0</v>
      </c>
      <c r="BN170">
        <v>11051.6</v>
      </c>
      <c r="BO170">
        <v>7258.7</v>
      </c>
      <c r="BP170">
        <v>11284.7</v>
      </c>
      <c r="BQ170">
        <v>7252.5</v>
      </c>
      <c r="BR170">
        <v>7440.8</v>
      </c>
      <c r="BS170">
        <v>6345.3</v>
      </c>
      <c r="BT170">
        <v>6058.1</v>
      </c>
      <c r="BU170">
        <v>7338.9</v>
      </c>
      <c r="BV170">
        <v>6739.5</v>
      </c>
      <c r="BW170">
        <v>0</v>
      </c>
      <c r="BX170">
        <v>0</v>
      </c>
      <c r="BY170">
        <v>0</v>
      </c>
      <c r="BZ170">
        <v>11051.6</v>
      </c>
      <c r="CA170">
        <v>7258.7</v>
      </c>
      <c r="CB170">
        <v>11284.7</v>
      </c>
      <c r="CC170">
        <v>7252.5</v>
      </c>
      <c r="CD170">
        <v>7440.8</v>
      </c>
      <c r="CE170">
        <v>6345.3</v>
      </c>
      <c r="CF170">
        <v>6058.1</v>
      </c>
      <c r="CG170">
        <v>7338.9</v>
      </c>
      <c r="CH170">
        <v>6739.5</v>
      </c>
      <c r="CI170">
        <v>0</v>
      </c>
      <c r="CJ170">
        <v>0</v>
      </c>
      <c r="CK170" s="13" t="str">
        <f t="shared" si="14"/>
        <v>1 - 00. RECURSOS ORDINARIOS</v>
      </c>
      <c r="CL170" s="13" t="str">
        <f t="shared" si="15"/>
        <v>2.3. BIENES Y SERVICIOS</v>
      </c>
      <c r="CM170" s="13" t="str">
        <f t="shared" si="16"/>
        <v>2.3. 2. CONTRATACION DE SERVICIOS</v>
      </c>
      <c r="CN170" s="13" t="str">
        <f t="shared" si="17"/>
        <v>2.3. 2. 2. 1. 2. SERVICIO DE AGUA Y DESAGUE</v>
      </c>
      <c r="CO170" s="13">
        <f t="shared" si="18"/>
        <v>70770.100000000006</v>
      </c>
      <c r="CP170" s="13">
        <f t="shared" si="19"/>
        <v>24229.899999999994</v>
      </c>
      <c r="CQ170" s="13"/>
      <c r="CR170" s="13"/>
      <c r="CS170" s="13">
        <f t="shared" si="20"/>
        <v>24229.899999999994</v>
      </c>
      <c r="CT170" s="13">
        <v>0</v>
      </c>
    </row>
    <row r="171" spans="1:98" hidden="1" x14ac:dyDescent="0.2">
      <c r="A171" t="s">
        <v>93</v>
      </c>
      <c r="B171" t="s">
        <v>94</v>
      </c>
      <c r="C171" t="s">
        <v>95</v>
      </c>
      <c r="D171" t="s">
        <v>96</v>
      </c>
      <c r="E171" t="s">
        <v>97</v>
      </c>
      <c r="F171" t="s">
        <v>98</v>
      </c>
      <c r="G171" t="s">
        <v>99</v>
      </c>
      <c r="H171" t="s">
        <v>100</v>
      </c>
      <c r="I171" t="s">
        <v>101</v>
      </c>
      <c r="J171" t="s">
        <v>102</v>
      </c>
      <c r="K171" t="s">
        <v>103</v>
      </c>
      <c r="L171" t="s">
        <v>104</v>
      </c>
      <c r="M171" t="s">
        <v>105</v>
      </c>
      <c r="N171" t="s">
        <v>106</v>
      </c>
      <c r="O171" t="s">
        <v>107</v>
      </c>
      <c r="P171" t="s">
        <v>108</v>
      </c>
      <c r="Q171" t="s">
        <v>109</v>
      </c>
      <c r="R171">
        <v>100</v>
      </c>
      <c r="S171">
        <v>50</v>
      </c>
      <c r="T171">
        <v>50</v>
      </c>
      <c r="U171">
        <v>50</v>
      </c>
      <c r="V171" t="s">
        <v>110</v>
      </c>
      <c r="W171" t="s">
        <v>111</v>
      </c>
      <c r="X171" t="s">
        <v>112</v>
      </c>
      <c r="Y171" t="s">
        <v>112</v>
      </c>
      <c r="Z171" t="s">
        <v>113</v>
      </c>
      <c r="AA171" t="s">
        <v>114</v>
      </c>
      <c r="AB171" t="s">
        <v>115</v>
      </c>
      <c r="AC171" t="s">
        <v>116</v>
      </c>
      <c r="AD171" t="s">
        <v>225</v>
      </c>
      <c r="AE171" t="s">
        <v>274</v>
      </c>
      <c r="AF171" t="s">
        <v>275</v>
      </c>
      <c r="AG171" t="s">
        <v>279</v>
      </c>
      <c r="AH171" t="s">
        <v>280</v>
      </c>
      <c r="AI171" t="s">
        <v>121</v>
      </c>
      <c r="AJ171">
        <v>1600</v>
      </c>
      <c r="AK171">
        <v>1815</v>
      </c>
      <c r="AL171">
        <v>3415</v>
      </c>
      <c r="AM171">
        <v>3414.8</v>
      </c>
      <c r="AN171">
        <v>3414.8</v>
      </c>
      <c r="AO171">
        <v>0</v>
      </c>
      <c r="AP171">
        <v>139.80000000000001</v>
      </c>
      <c r="AQ171">
        <v>428.01</v>
      </c>
      <c r="AR171">
        <v>199.48</v>
      </c>
      <c r="AS171">
        <v>199.48</v>
      </c>
      <c r="AT171">
        <v>199.48</v>
      </c>
      <c r="AU171">
        <v>323.04000000000002</v>
      </c>
      <c r="AV171">
        <v>319.04000000000002</v>
      </c>
      <c r="AW171">
        <v>319.04000000000002</v>
      </c>
      <c r="AX171">
        <v>319.04000000000002</v>
      </c>
      <c r="AY171">
        <v>0</v>
      </c>
      <c r="AZ171">
        <v>0</v>
      </c>
      <c r="BA171">
        <v>0</v>
      </c>
      <c r="BB171">
        <v>139.80000000000001</v>
      </c>
      <c r="BC171">
        <v>428.01</v>
      </c>
      <c r="BD171">
        <v>199.48</v>
      </c>
      <c r="BE171">
        <v>199.48</v>
      </c>
      <c r="BF171">
        <v>199.48</v>
      </c>
      <c r="BG171">
        <v>323.04000000000002</v>
      </c>
      <c r="BH171">
        <v>319.04000000000002</v>
      </c>
      <c r="BI171">
        <v>319.04000000000002</v>
      </c>
      <c r="BJ171">
        <v>319.04000000000002</v>
      </c>
      <c r="BK171">
        <v>0</v>
      </c>
      <c r="BL171">
        <v>0</v>
      </c>
      <c r="BM171">
        <v>0</v>
      </c>
      <c r="BN171">
        <v>139.80000000000001</v>
      </c>
      <c r="BO171">
        <v>428.01</v>
      </c>
      <c r="BP171">
        <v>199.48</v>
      </c>
      <c r="BQ171">
        <v>199.48</v>
      </c>
      <c r="BR171">
        <v>199.48</v>
      </c>
      <c r="BS171">
        <v>323.04000000000002</v>
      </c>
      <c r="BT171">
        <v>319.04000000000002</v>
      </c>
      <c r="BU171">
        <v>319.04000000000002</v>
      </c>
      <c r="BV171">
        <v>319.04000000000002</v>
      </c>
      <c r="BW171">
        <v>0</v>
      </c>
      <c r="BX171">
        <v>0</v>
      </c>
      <c r="BY171">
        <v>0</v>
      </c>
      <c r="BZ171">
        <v>139.80000000000001</v>
      </c>
      <c r="CA171">
        <v>428.01</v>
      </c>
      <c r="CB171">
        <v>199.48</v>
      </c>
      <c r="CC171">
        <v>199.48</v>
      </c>
      <c r="CD171">
        <v>199.48</v>
      </c>
      <c r="CE171">
        <v>323.04000000000002</v>
      </c>
      <c r="CF171">
        <v>319.04000000000002</v>
      </c>
      <c r="CG171">
        <v>319.04000000000002</v>
      </c>
      <c r="CH171">
        <v>319.04000000000002</v>
      </c>
      <c r="CI171">
        <v>0</v>
      </c>
      <c r="CJ171">
        <v>0</v>
      </c>
      <c r="CK171" s="13" t="str">
        <f t="shared" si="14"/>
        <v>1 - 00. RECURSOS ORDINARIOS</v>
      </c>
      <c r="CL171" s="13" t="str">
        <f t="shared" si="15"/>
        <v>2.3. BIENES Y SERVICIOS</v>
      </c>
      <c r="CM171" s="13" t="str">
        <f t="shared" si="16"/>
        <v>2.3. 2. CONTRATACION DE SERVICIOS</v>
      </c>
      <c r="CN171" s="13" t="str">
        <f t="shared" si="17"/>
        <v>2.3. 2. 2. 2. 1. SERVICIO DE TELEFONIA MOVIL</v>
      </c>
      <c r="CO171" s="13">
        <f t="shared" si="18"/>
        <v>2446.41</v>
      </c>
      <c r="CP171" s="13">
        <f t="shared" si="19"/>
        <v>968.59000000000015</v>
      </c>
      <c r="CQ171" s="13"/>
      <c r="CR171" s="13"/>
      <c r="CS171" s="13">
        <f t="shared" si="20"/>
        <v>968.59000000000015</v>
      </c>
      <c r="CT171" s="13">
        <v>0</v>
      </c>
    </row>
    <row r="172" spans="1:98" hidden="1" x14ac:dyDescent="0.2">
      <c r="A172" t="s">
        <v>93</v>
      </c>
      <c r="B172" t="s">
        <v>94</v>
      </c>
      <c r="C172" t="s">
        <v>95</v>
      </c>
      <c r="D172" t="s">
        <v>96</v>
      </c>
      <c r="E172" t="s">
        <v>97</v>
      </c>
      <c r="F172" t="s">
        <v>98</v>
      </c>
      <c r="G172" t="s">
        <v>170</v>
      </c>
      <c r="H172" t="s">
        <v>100</v>
      </c>
      <c r="I172" t="s">
        <v>101</v>
      </c>
      <c r="J172" t="s">
        <v>102</v>
      </c>
      <c r="K172" t="s">
        <v>180</v>
      </c>
      <c r="L172" t="s">
        <v>104</v>
      </c>
      <c r="M172" t="s">
        <v>132</v>
      </c>
      <c r="N172" t="s">
        <v>133</v>
      </c>
      <c r="O172" t="s">
        <v>107</v>
      </c>
      <c r="P172" t="s">
        <v>181</v>
      </c>
      <c r="Q172" t="s">
        <v>168</v>
      </c>
      <c r="R172">
        <v>47000</v>
      </c>
      <c r="S172">
        <v>26240</v>
      </c>
      <c r="T172">
        <v>26237</v>
      </c>
      <c r="U172">
        <v>26237</v>
      </c>
      <c r="V172" t="s">
        <v>182</v>
      </c>
      <c r="W172" t="s">
        <v>111</v>
      </c>
      <c r="X172" t="s">
        <v>112</v>
      </c>
      <c r="Y172" t="s">
        <v>112</v>
      </c>
      <c r="Z172" t="s">
        <v>113</v>
      </c>
      <c r="AA172" t="s">
        <v>114</v>
      </c>
      <c r="AB172" t="s">
        <v>115</v>
      </c>
      <c r="AC172" t="s">
        <v>116</v>
      </c>
      <c r="AD172" t="s">
        <v>225</v>
      </c>
      <c r="AE172" t="s">
        <v>274</v>
      </c>
      <c r="AF172" t="s">
        <v>275</v>
      </c>
      <c r="AG172" t="s">
        <v>279</v>
      </c>
      <c r="AH172" t="s">
        <v>280</v>
      </c>
      <c r="AI172" t="s">
        <v>121</v>
      </c>
      <c r="AJ172">
        <v>1000</v>
      </c>
      <c r="AK172">
        <v>-1000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 s="13" t="str">
        <f t="shared" si="14"/>
        <v>1 - 00. RECURSOS ORDINARIOS</v>
      </c>
      <c r="CL172" s="13" t="str">
        <f t="shared" si="15"/>
        <v>2.3. BIENES Y SERVICIOS</v>
      </c>
      <c r="CM172" s="13" t="str">
        <f t="shared" si="16"/>
        <v>2.3. 2. CONTRATACION DE SERVICIOS</v>
      </c>
      <c r="CN172" s="13" t="str">
        <f t="shared" si="17"/>
        <v>2.3. 2. 2. 2. 1. SERVICIO DE TELEFONIA MOVIL</v>
      </c>
      <c r="CO172" s="13">
        <f t="shared" si="18"/>
        <v>0</v>
      </c>
      <c r="CP172" s="13">
        <f t="shared" si="19"/>
        <v>0</v>
      </c>
      <c r="CQ172" s="13"/>
      <c r="CR172" s="13"/>
      <c r="CS172" s="13">
        <f t="shared" si="20"/>
        <v>0</v>
      </c>
      <c r="CT172" s="13">
        <v>0</v>
      </c>
    </row>
    <row r="173" spans="1:98" hidden="1" x14ac:dyDescent="0.2">
      <c r="A173" t="s">
        <v>93</v>
      </c>
      <c r="B173" t="s">
        <v>94</v>
      </c>
      <c r="C173" t="s">
        <v>95</v>
      </c>
      <c r="D173" t="s">
        <v>96</v>
      </c>
      <c r="E173" t="s">
        <v>97</v>
      </c>
      <c r="F173" t="s">
        <v>98</v>
      </c>
      <c r="G173" t="s">
        <v>99</v>
      </c>
      <c r="H173" t="s">
        <v>100</v>
      </c>
      <c r="I173" t="s">
        <v>101</v>
      </c>
      <c r="J173" t="s">
        <v>102</v>
      </c>
      <c r="K173" t="s">
        <v>103</v>
      </c>
      <c r="L173" t="s">
        <v>104</v>
      </c>
      <c r="M173" t="s">
        <v>105</v>
      </c>
      <c r="N173" t="s">
        <v>106</v>
      </c>
      <c r="O173" t="s">
        <v>107</v>
      </c>
      <c r="P173" t="s">
        <v>108</v>
      </c>
      <c r="Q173" t="s">
        <v>109</v>
      </c>
      <c r="R173">
        <v>100</v>
      </c>
      <c r="S173">
        <v>50</v>
      </c>
      <c r="T173">
        <v>50</v>
      </c>
      <c r="U173">
        <v>50</v>
      </c>
      <c r="V173" t="s">
        <v>110</v>
      </c>
      <c r="W173" t="s">
        <v>111</v>
      </c>
      <c r="X173" t="s">
        <v>112</v>
      </c>
      <c r="Y173" t="s">
        <v>112</v>
      </c>
      <c r="Z173" t="s">
        <v>113</v>
      </c>
      <c r="AA173" t="s">
        <v>114</v>
      </c>
      <c r="AB173" t="s">
        <v>115</v>
      </c>
      <c r="AC173" t="s">
        <v>116</v>
      </c>
      <c r="AD173" t="s">
        <v>225</v>
      </c>
      <c r="AE173" t="s">
        <v>274</v>
      </c>
      <c r="AF173" t="s">
        <v>275</v>
      </c>
      <c r="AG173" t="s">
        <v>279</v>
      </c>
      <c r="AH173" t="s">
        <v>281</v>
      </c>
      <c r="AI173" t="s">
        <v>121</v>
      </c>
      <c r="AJ173">
        <v>5000</v>
      </c>
      <c r="AK173">
        <v>-815</v>
      </c>
      <c r="AL173">
        <v>4185</v>
      </c>
      <c r="AM173">
        <v>3414</v>
      </c>
      <c r="AN173">
        <v>3414</v>
      </c>
      <c r="AO173">
        <v>0</v>
      </c>
      <c r="AP173">
        <v>276.89999999999998</v>
      </c>
      <c r="AQ173">
        <v>277</v>
      </c>
      <c r="AR173">
        <v>284.3</v>
      </c>
      <c r="AS173">
        <v>265.8</v>
      </c>
      <c r="AT173">
        <v>270.10000000000002</v>
      </c>
      <c r="AU173">
        <v>270.10000000000002</v>
      </c>
      <c r="AV173">
        <v>0</v>
      </c>
      <c r="AW173">
        <v>276.8</v>
      </c>
      <c r="AX173">
        <v>0</v>
      </c>
      <c r="AY173">
        <v>0</v>
      </c>
      <c r="AZ173">
        <v>0</v>
      </c>
      <c r="BA173">
        <v>0</v>
      </c>
      <c r="BB173">
        <v>276.89999999999998</v>
      </c>
      <c r="BC173">
        <v>277</v>
      </c>
      <c r="BD173">
        <v>284.3</v>
      </c>
      <c r="BE173">
        <v>265.8</v>
      </c>
      <c r="BF173">
        <v>270.10000000000002</v>
      </c>
      <c r="BG173">
        <v>270.10000000000002</v>
      </c>
      <c r="BH173">
        <v>0</v>
      </c>
      <c r="BI173">
        <v>276.8</v>
      </c>
      <c r="BJ173">
        <v>0</v>
      </c>
      <c r="BK173">
        <v>0</v>
      </c>
      <c r="BL173">
        <v>0</v>
      </c>
      <c r="BM173">
        <v>0</v>
      </c>
      <c r="BN173">
        <v>276.89999999999998</v>
      </c>
      <c r="BO173">
        <v>277</v>
      </c>
      <c r="BP173">
        <v>284.3</v>
      </c>
      <c r="BQ173">
        <v>265.8</v>
      </c>
      <c r="BR173">
        <v>270.10000000000002</v>
      </c>
      <c r="BS173">
        <v>270.10000000000002</v>
      </c>
      <c r="BT173">
        <v>0</v>
      </c>
      <c r="BU173">
        <v>276.8</v>
      </c>
      <c r="BV173">
        <v>0</v>
      </c>
      <c r="BW173">
        <v>0</v>
      </c>
      <c r="BX173">
        <v>0</v>
      </c>
      <c r="BY173">
        <v>0</v>
      </c>
      <c r="BZ173">
        <v>276.89999999999998</v>
      </c>
      <c r="CA173">
        <v>277</v>
      </c>
      <c r="CB173">
        <v>284.3</v>
      </c>
      <c r="CC173">
        <v>265.8</v>
      </c>
      <c r="CD173">
        <v>270.10000000000002</v>
      </c>
      <c r="CE173">
        <v>270.10000000000002</v>
      </c>
      <c r="CF173">
        <v>0</v>
      </c>
      <c r="CG173">
        <v>276.8</v>
      </c>
      <c r="CH173">
        <v>0</v>
      </c>
      <c r="CI173">
        <v>0</v>
      </c>
      <c r="CJ173">
        <v>0</v>
      </c>
      <c r="CK173" s="13" t="str">
        <f t="shared" si="14"/>
        <v>1 - 00. RECURSOS ORDINARIOS</v>
      </c>
      <c r="CL173" s="13" t="str">
        <f t="shared" si="15"/>
        <v>2.3. BIENES Y SERVICIOS</v>
      </c>
      <c r="CM173" s="13" t="str">
        <f t="shared" si="16"/>
        <v>2.3. 2. CONTRATACION DE SERVICIOS</v>
      </c>
      <c r="CN173" s="13" t="str">
        <f t="shared" si="17"/>
        <v>2.3. 2. 2. 2. 2. SERVICIO DE TELEFONIA FIJA</v>
      </c>
      <c r="CO173" s="13">
        <f t="shared" si="18"/>
        <v>1920.9999999999998</v>
      </c>
      <c r="CP173" s="13">
        <f t="shared" si="19"/>
        <v>2264</v>
      </c>
      <c r="CQ173" s="13"/>
      <c r="CR173" s="13"/>
      <c r="CS173" s="13">
        <f t="shared" si="20"/>
        <v>2264</v>
      </c>
      <c r="CT173" s="13">
        <v>0</v>
      </c>
    </row>
    <row r="174" spans="1:98" hidden="1" x14ac:dyDescent="0.2">
      <c r="A174" t="s">
        <v>93</v>
      </c>
      <c r="B174" t="s">
        <v>94</v>
      </c>
      <c r="C174" t="s">
        <v>95</v>
      </c>
      <c r="D174" t="s">
        <v>96</v>
      </c>
      <c r="E174" t="s">
        <v>97</v>
      </c>
      <c r="F174" t="s">
        <v>98</v>
      </c>
      <c r="G174" t="s">
        <v>99</v>
      </c>
      <c r="H174" t="s">
        <v>100</v>
      </c>
      <c r="I174" t="s">
        <v>101</v>
      </c>
      <c r="J174" t="s">
        <v>102</v>
      </c>
      <c r="K174" t="s">
        <v>103</v>
      </c>
      <c r="L174" t="s">
        <v>104</v>
      </c>
      <c r="M174" t="s">
        <v>105</v>
      </c>
      <c r="N174" t="s">
        <v>106</v>
      </c>
      <c r="O174" t="s">
        <v>107</v>
      </c>
      <c r="P174" t="s">
        <v>108</v>
      </c>
      <c r="Q174" t="s">
        <v>109</v>
      </c>
      <c r="R174">
        <v>100</v>
      </c>
      <c r="S174">
        <v>50</v>
      </c>
      <c r="T174">
        <v>50</v>
      </c>
      <c r="U174">
        <v>50</v>
      </c>
      <c r="V174" t="s">
        <v>110</v>
      </c>
      <c r="W174" t="s">
        <v>111</v>
      </c>
      <c r="X174" t="s">
        <v>112</v>
      </c>
      <c r="Y174" t="s">
        <v>112</v>
      </c>
      <c r="Z174" t="s">
        <v>113</v>
      </c>
      <c r="AA174" t="s">
        <v>114</v>
      </c>
      <c r="AB174" t="s">
        <v>115</v>
      </c>
      <c r="AC174" t="s">
        <v>116</v>
      </c>
      <c r="AD174" t="s">
        <v>225</v>
      </c>
      <c r="AE174" t="s">
        <v>274</v>
      </c>
      <c r="AF174" t="s">
        <v>275</v>
      </c>
      <c r="AG174" t="s">
        <v>279</v>
      </c>
      <c r="AH174" t="s">
        <v>282</v>
      </c>
      <c r="AI174" t="s">
        <v>121</v>
      </c>
      <c r="AJ174">
        <v>120000</v>
      </c>
      <c r="AK174">
        <v>0</v>
      </c>
      <c r="AL174">
        <v>120000</v>
      </c>
      <c r="AM174">
        <v>35202.81</v>
      </c>
      <c r="AN174">
        <v>35202.81</v>
      </c>
      <c r="AO174">
        <v>0</v>
      </c>
      <c r="AP174">
        <v>1023.18</v>
      </c>
      <c r="AQ174">
        <v>7929.6</v>
      </c>
      <c r="AR174">
        <v>2916.66</v>
      </c>
      <c r="AS174">
        <v>2916.66</v>
      </c>
      <c r="AT174">
        <v>0</v>
      </c>
      <c r="AU174">
        <v>2916.66</v>
      </c>
      <c r="AV174">
        <v>2916.66</v>
      </c>
      <c r="AW174">
        <v>5833.32</v>
      </c>
      <c r="AX174">
        <v>2916.66</v>
      </c>
      <c r="AY174">
        <v>0</v>
      </c>
      <c r="AZ174">
        <v>0</v>
      </c>
      <c r="BA174">
        <v>0</v>
      </c>
      <c r="BB174">
        <v>0</v>
      </c>
      <c r="BC174">
        <v>8952.7800000000007</v>
      </c>
      <c r="BD174">
        <v>0</v>
      </c>
      <c r="BE174">
        <v>2916.66</v>
      </c>
      <c r="BF174">
        <v>2916.66</v>
      </c>
      <c r="BG174">
        <v>2916.66</v>
      </c>
      <c r="BH174">
        <v>2916.66</v>
      </c>
      <c r="BI174">
        <v>5833.32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6309.58</v>
      </c>
      <c r="BP174">
        <v>2643.2</v>
      </c>
      <c r="BQ174">
        <v>0</v>
      </c>
      <c r="BR174">
        <v>5833.32</v>
      </c>
      <c r="BS174">
        <v>2916.66</v>
      </c>
      <c r="BT174">
        <v>2916.66</v>
      </c>
      <c r="BU174">
        <v>0</v>
      </c>
      <c r="BV174">
        <v>5833.32</v>
      </c>
      <c r="BW174">
        <v>0</v>
      </c>
      <c r="BX174">
        <v>0</v>
      </c>
      <c r="BY174">
        <v>0</v>
      </c>
      <c r="BZ174">
        <v>0</v>
      </c>
      <c r="CA174">
        <v>6309.58</v>
      </c>
      <c r="CB174">
        <v>2643.2</v>
      </c>
      <c r="CC174">
        <v>0</v>
      </c>
      <c r="CD174">
        <v>5833.32</v>
      </c>
      <c r="CE174">
        <v>2916.66</v>
      </c>
      <c r="CF174">
        <v>2916.66</v>
      </c>
      <c r="CG174">
        <v>0</v>
      </c>
      <c r="CH174">
        <v>5833.32</v>
      </c>
      <c r="CI174">
        <v>0</v>
      </c>
      <c r="CJ174">
        <v>0</v>
      </c>
      <c r="CK174" s="13" t="str">
        <f t="shared" si="14"/>
        <v>1 - 00. RECURSOS ORDINARIOS</v>
      </c>
      <c r="CL174" s="13" t="str">
        <f t="shared" si="15"/>
        <v>2.3. BIENES Y SERVICIOS</v>
      </c>
      <c r="CM174" s="13" t="str">
        <f t="shared" si="16"/>
        <v>2.3. 2. CONTRATACION DE SERVICIOS</v>
      </c>
      <c r="CN174" s="13" t="str">
        <f t="shared" si="17"/>
        <v>2.3. 2. 2. 2. 3. SERVICIO DE INTERNET</v>
      </c>
      <c r="CO174" s="13">
        <f t="shared" si="18"/>
        <v>26452.74</v>
      </c>
      <c r="CP174" s="13">
        <f t="shared" si="19"/>
        <v>93547.26</v>
      </c>
      <c r="CQ174" s="13"/>
      <c r="CR174" s="13"/>
      <c r="CS174" s="13">
        <f t="shared" si="20"/>
        <v>93547.26</v>
      </c>
      <c r="CT174" s="13">
        <v>0</v>
      </c>
    </row>
    <row r="175" spans="1:98" hidden="1" x14ac:dyDescent="0.2">
      <c r="A175" t="s">
        <v>93</v>
      </c>
      <c r="B175" t="s">
        <v>94</v>
      </c>
      <c r="C175" t="s">
        <v>95</v>
      </c>
      <c r="D175" t="s">
        <v>96</v>
      </c>
      <c r="E175" t="s">
        <v>97</v>
      </c>
      <c r="F175" t="s">
        <v>98</v>
      </c>
      <c r="G175" t="s">
        <v>99</v>
      </c>
      <c r="H175" t="s">
        <v>100</v>
      </c>
      <c r="I175" t="s">
        <v>101</v>
      </c>
      <c r="J175" t="s">
        <v>102</v>
      </c>
      <c r="K175" t="s">
        <v>103</v>
      </c>
      <c r="L175" t="s">
        <v>104</v>
      </c>
      <c r="M175" t="s">
        <v>105</v>
      </c>
      <c r="N175" t="s">
        <v>106</v>
      </c>
      <c r="O175" t="s">
        <v>107</v>
      </c>
      <c r="P175" t="s">
        <v>108</v>
      </c>
      <c r="Q175" t="s">
        <v>109</v>
      </c>
      <c r="R175">
        <v>100</v>
      </c>
      <c r="S175">
        <v>50</v>
      </c>
      <c r="T175">
        <v>50</v>
      </c>
      <c r="U175">
        <v>50</v>
      </c>
      <c r="V175" t="s">
        <v>110</v>
      </c>
      <c r="W175" t="s">
        <v>111</v>
      </c>
      <c r="X175" t="s">
        <v>112</v>
      </c>
      <c r="Y175" t="s">
        <v>112</v>
      </c>
      <c r="Z175" t="s">
        <v>113</v>
      </c>
      <c r="AA175" t="s">
        <v>114</v>
      </c>
      <c r="AB175" t="s">
        <v>115</v>
      </c>
      <c r="AC175" t="s">
        <v>116</v>
      </c>
      <c r="AD175" t="s">
        <v>225</v>
      </c>
      <c r="AE175" t="s">
        <v>274</v>
      </c>
      <c r="AF175" t="s">
        <v>275</v>
      </c>
      <c r="AG175" t="s">
        <v>283</v>
      </c>
      <c r="AH175" t="s">
        <v>284</v>
      </c>
      <c r="AI175" t="s">
        <v>121</v>
      </c>
      <c r="AJ175">
        <v>4000</v>
      </c>
      <c r="AK175">
        <v>-1500</v>
      </c>
      <c r="AL175">
        <v>2500</v>
      </c>
      <c r="AM175">
        <v>369.5</v>
      </c>
      <c r="AN175">
        <v>369.5</v>
      </c>
      <c r="AO175">
        <v>0</v>
      </c>
      <c r="AP175">
        <v>369.5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369.5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369.5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369.5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 s="13" t="str">
        <f t="shared" si="14"/>
        <v>1 - 00. RECURSOS ORDINARIOS</v>
      </c>
      <c r="CL175" s="13" t="str">
        <f t="shared" si="15"/>
        <v>2.3. BIENES Y SERVICIOS</v>
      </c>
      <c r="CM175" s="13" t="str">
        <f t="shared" si="16"/>
        <v>2.3. 2. CONTRATACION DE SERVICIOS</v>
      </c>
      <c r="CN175" s="13" t="str">
        <f t="shared" si="17"/>
        <v>2.3. 2. 2. 3. 1. CORREOS Y SERVICIOS DE MENSAJERIA</v>
      </c>
      <c r="CO175" s="13">
        <f t="shared" si="18"/>
        <v>369.5</v>
      </c>
      <c r="CP175" s="13">
        <f t="shared" si="19"/>
        <v>2130.5</v>
      </c>
      <c r="CQ175" s="13"/>
      <c r="CR175" s="13"/>
      <c r="CS175" s="13">
        <f t="shared" si="20"/>
        <v>2130.5</v>
      </c>
      <c r="CT175" s="13">
        <v>0</v>
      </c>
    </row>
    <row r="176" spans="1:98" hidden="1" x14ac:dyDescent="0.2">
      <c r="A176" t="s">
        <v>93</v>
      </c>
      <c r="B176" t="s">
        <v>94</v>
      </c>
      <c r="C176" t="s">
        <v>95</v>
      </c>
      <c r="D176" t="s">
        <v>96</v>
      </c>
      <c r="E176" t="s">
        <v>97</v>
      </c>
      <c r="F176" t="s">
        <v>98</v>
      </c>
      <c r="G176" t="s">
        <v>99</v>
      </c>
      <c r="H176" t="s">
        <v>100</v>
      </c>
      <c r="I176" t="s">
        <v>101</v>
      </c>
      <c r="J176" t="s">
        <v>102</v>
      </c>
      <c r="K176" t="s">
        <v>103</v>
      </c>
      <c r="L176" t="s">
        <v>104</v>
      </c>
      <c r="M176" t="s">
        <v>105</v>
      </c>
      <c r="N176" t="s">
        <v>106</v>
      </c>
      <c r="O176" t="s">
        <v>107</v>
      </c>
      <c r="P176" t="s">
        <v>108</v>
      </c>
      <c r="Q176" t="s">
        <v>109</v>
      </c>
      <c r="R176">
        <v>100</v>
      </c>
      <c r="S176">
        <v>50</v>
      </c>
      <c r="T176">
        <v>50</v>
      </c>
      <c r="U176">
        <v>50</v>
      </c>
      <c r="V176" t="s">
        <v>110</v>
      </c>
      <c r="W176" t="s">
        <v>111</v>
      </c>
      <c r="X176" t="s">
        <v>112</v>
      </c>
      <c r="Y176" t="s">
        <v>112</v>
      </c>
      <c r="Z176" t="s">
        <v>113</v>
      </c>
      <c r="AA176" t="s">
        <v>114</v>
      </c>
      <c r="AB176" t="s">
        <v>115</v>
      </c>
      <c r="AC176" t="s">
        <v>116</v>
      </c>
      <c r="AD176" t="s">
        <v>225</v>
      </c>
      <c r="AE176" t="s">
        <v>274</v>
      </c>
      <c r="AF176" t="s">
        <v>285</v>
      </c>
      <c r="AG176" t="s">
        <v>286</v>
      </c>
      <c r="AH176" t="s">
        <v>474</v>
      </c>
      <c r="AI176" t="s">
        <v>121</v>
      </c>
      <c r="AJ176">
        <v>0</v>
      </c>
      <c r="AK176">
        <v>8500</v>
      </c>
      <c r="AL176">
        <v>8500</v>
      </c>
      <c r="AM176">
        <v>8400</v>
      </c>
      <c r="AN176">
        <v>8400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8400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8400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 s="13" t="str">
        <f t="shared" si="14"/>
        <v>1 - 00. RECURSOS ORDINARIOS</v>
      </c>
      <c r="CL176" s="13" t="str">
        <f t="shared" si="15"/>
        <v>2.3. BIENES Y SERVICIOS</v>
      </c>
      <c r="CM176" s="13" t="str">
        <f t="shared" si="16"/>
        <v>2.3. 2. CONTRATACION DE SERVICIOS</v>
      </c>
      <c r="CN176" s="13" t="str">
        <f t="shared" si="17"/>
        <v>2.3. 2. 3. 1. 1. SERVICIOS DE LIMPIEZA E HIGIENE</v>
      </c>
      <c r="CO176" s="13">
        <f t="shared" si="18"/>
        <v>8400</v>
      </c>
      <c r="CP176" s="13">
        <f t="shared" si="19"/>
        <v>100</v>
      </c>
      <c r="CQ176" s="13"/>
      <c r="CR176" s="13"/>
      <c r="CS176" s="13">
        <f t="shared" si="20"/>
        <v>100</v>
      </c>
      <c r="CT176" s="13">
        <v>0</v>
      </c>
    </row>
    <row r="177" spans="1:98" hidden="1" x14ac:dyDescent="0.2">
      <c r="A177" t="s">
        <v>93</v>
      </c>
      <c r="B177" t="s">
        <v>94</v>
      </c>
      <c r="C177" t="s">
        <v>95</v>
      </c>
      <c r="D177" t="s">
        <v>96</v>
      </c>
      <c r="E177" t="s">
        <v>97</v>
      </c>
      <c r="F177" t="s">
        <v>98</v>
      </c>
      <c r="G177" t="s">
        <v>99</v>
      </c>
      <c r="H177" t="s">
        <v>100</v>
      </c>
      <c r="I177" t="s">
        <v>101</v>
      </c>
      <c r="J177" t="s">
        <v>102</v>
      </c>
      <c r="K177" t="s">
        <v>103</v>
      </c>
      <c r="L177" t="s">
        <v>104</v>
      </c>
      <c r="M177" t="s">
        <v>105</v>
      </c>
      <c r="N177" t="s">
        <v>106</v>
      </c>
      <c r="O177" t="s">
        <v>107</v>
      </c>
      <c r="P177" t="s">
        <v>108</v>
      </c>
      <c r="Q177" t="s">
        <v>109</v>
      </c>
      <c r="R177">
        <v>100</v>
      </c>
      <c r="S177">
        <v>50</v>
      </c>
      <c r="T177">
        <v>50</v>
      </c>
      <c r="U177">
        <v>50</v>
      </c>
      <c r="V177" t="s">
        <v>110</v>
      </c>
      <c r="W177" t="s">
        <v>111</v>
      </c>
      <c r="X177" t="s">
        <v>112</v>
      </c>
      <c r="Y177" t="s">
        <v>112</v>
      </c>
      <c r="Z177" t="s">
        <v>113</v>
      </c>
      <c r="AA177" t="s">
        <v>114</v>
      </c>
      <c r="AB177" t="s">
        <v>115</v>
      </c>
      <c r="AC177" t="s">
        <v>116</v>
      </c>
      <c r="AD177" t="s">
        <v>225</v>
      </c>
      <c r="AE177" t="s">
        <v>274</v>
      </c>
      <c r="AF177" t="s">
        <v>285</v>
      </c>
      <c r="AG177" t="s">
        <v>286</v>
      </c>
      <c r="AH177" t="s">
        <v>287</v>
      </c>
      <c r="AI177" t="s">
        <v>121</v>
      </c>
      <c r="AJ177">
        <v>167896</v>
      </c>
      <c r="AK177">
        <v>0</v>
      </c>
      <c r="AL177">
        <v>167896</v>
      </c>
      <c r="AM177">
        <v>167896</v>
      </c>
      <c r="AN177">
        <v>167896</v>
      </c>
      <c r="AO177">
        <v>0</v>
      </c>
      <c r="AP177">
        <v>40780.9</v>
      </c>
      <c r="AQ177">
        <v>10195.219999999999</v>
      </c>
      <c r="AR177">
        <v>0</v>
      </c>
      <c r="AS177">
        <v>40780.9</v>
      </c>
      <c r="AT177">
        <v>20390.45</v>
      </c>
      <c r="AU177">
        <v>20390.45</v>
      </c>
      <c r="AV177">
        <v>20390.45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20390.45</v>
      </c>
      <c r="BC177">
        <v>30585.67</v>
      </c>
      <c r="BD177">
        <v>0</v>
      </c>
      <c r="BE177">
        <v>0</v>
      </c>
      <c r="BF177">
        <v>61171.35</v>
      </c>
      <c r="BG177">
        <v>20390.45</v>
      </c>
      <c r="BH177">
        <v>20390.45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20390.45</v>
      </c>
      <c r="BO177">
        <v>30585.67</v>
      </c>
      <c r="BP177">
        <v>0</v>
      </c>
      <c r="BQ177">
        <v>0</v>
      </c>
      <c r="BR177">
        <v>61171.35</v>
      </c>
      <c r="BS177">
        <v>20390.45</v>
      </c>
      <c r="BT177">
        <v>20390.45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20390.45</v>
      </c>
      <c r="CA177">
        <v>30585.67</v>
      </c>
      <c r="CB177">
        <v>0</v>
      </c>
      <c r="CC177">
        <v>0</v>
      </c>
      <c r="CD177">
        <v>61171.35</v>
      </c>
      <c r="CE177">
        <v>20390.45</v>
      </c>
      <c r="CF177">
        <v>20390.45</v>
      </c>
      <c r="CG177">
        <v>0</v>
      </c>
      <c r="CH177">
        <v>0</v>
      </c>
      <c r="CI177">
        <v>0</v>
      </c>
      <c r="CJ177">
        <v>0</v>
      </c>
      <c r="CK177" s="13" t="str">
        <f t="shared" si="14"/>
        <v>1 - 00. RECURSOS ORDINARIOS</v>
      </c>
      <c r="CL177" s="13" t="str">
        <f t="shared" si="15"/>
        <v>2.3. BIENES Y SERVICIOS</v>
      </c>
      <c r="CM177" s="13" t="str">
        <f t="shared" si="16"/>
        <v>2.3. 2. CONTRATACION DE SERVICIOS</v>
      </c>
      <c r="CN177" s="13" t="str">
        <f t="shared" si="17"/>
        <v>2.3. 2. 3. 1. 2. SERVICIOS DE SEGURIDAD Y VIGILANCIA</v>
      </c>
      <c r="CO177" s="13">
        <f t="shared" si="18"/>
        <v>152928.37000000002</v>
      </c>
      <c r="CP177" s="13">
        <f t="shared" si="19"/>
        <v>14967.629999999976</v>
      </c>
      <c r="CQ177" s="13"/>
      <c r="CR177" s="13"/>
      <c r="CS177" s="13">
        <f t="shared" si="20"/>
        <v>14967.629999999976</v>
      </c>
      <c r="CT177" s="13">
        <v>0</v>
      </c>
    </row>
    <row r="178" spans="1:98" hidden="1" x14ac:dyDescent="0.2">
      <c r="A178" t="s">
        <v>93</v>
      </c>
      <c r="B178" t="s">
        <v>94</v>
      </c>
      <c r="C178" t="s">
        <v>95</v>
      </c>
      <c r="D178" t="s">
        <v>96</v>
      </c>
      <c r="E178" t="s">
        <v>97</v>
      </c>
      <c r="F178" t="s">
        <v>98</v>
      </c>
      <c r="G178" t="s">
        <v>99</v>
      </c>
      <c r="H178" t="s">
        <v>100</v>
      </c>
      <c r="I178" t="s">
        <v>101</v>
      </c>
      <c r="J178" t="s">
        <v>102</v>
      </c>
      <c r="K178" t="s">
        <v>103</v>
      </c>
      <c r="L178" t="s">
        <v>104</v>
      </c>
      <c r="M178" t="s">
        <v>105</v>
      </c>
      <c r="N178" t="s">
        <v>106</v>
      </c>
      <c r="O178" t="s">
        <v>107</v>
      </c>
      <c r="P178" t="s">
        <v>108</v>
      </c>
      <c r="Q178" t="s">
        <v>109</v>
      </c>
      <c r="R178">
        <v>100</v>
      </c>
      <c r="S178">
        <v>50</v>
      </c>
      <c r="T178">
        <v>50</v>
      </c>
      <c r="U178">
        <v>50</v>
      </c>
      <c r="V178" t="s">
        <v>110</v>
      </c>
      <c r="W178" t="s">
        <v>111</v>
      </c>
      <c r="X178" t="s">
        <v>112</v>
      </c>
      <c r="Y178" t="s">
        <v>112</v>
      </c>
      <c r="Z178" t="s">
        <v>113</v>
      </c>
      <c r="AA178" t="s">
        <v>114</v>
      </c>
      <c r="AB178" t="s">
        <v>115</v>
      </c>
      <c r="AC178" t="s">
        <v>116</v>
      </c>
      <c r="AD178" t="s">
        <v>225</v>
      </c>
      <c r="AE178" t="s">
        <v>274</v>
      </c>
      <c r="AF178" t="s">
        <v>288</v>
      </c>
      <c r="AG178" t="s">
        <v>417</v>
      </c>
      <c r="AH178" t="s">
        <v>418</v>
      </c>
      <c r="AI178" t="s">
        <v>121</v>
      </c>
      <c r="AJ178">
        <v>0</v>
      </c>
      <c r="AK178">
        <v>24122</v>
      </c>
      <c r="AL178">
        <v>24122</v>
      </c>
      <c r="AM178">
        <v>16873.599999999999</v>
      </c>
      <c r="AN178">
        <v>16873.599999999999</v>
      </c>
      <c r="AO178">
        <v>0</v>
      </c>
      <c r="AP178">
        <v>0</v>
      </c>
      <c r="AQ178">
        <v>2718</v>
      </c>
      <c r="AR178">
        <v>906</v>
      </c>
      <c r="AS178">
        <v>906</v>
      </c>
      <c r="AT178">
        <v>906</v>
      </c>
      <c r="AU178">
        <v>7813.6</v>
      </c>
      <c r="AV178">
        <v>0</v>
      </c>
      <c r="AW178">
        <v>906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1812</v>
      </c>
      <c r="BD178">
        <v>906</v>
      </c>
      <c r="BE178">
        <v>906</v>
      </c>
      <c r="BF178">
        <v>906</v>
      </c>
      <c r="BG178">
        <v>906</v>
      </c>
      <c r="BH178">
        <v>0</v>
      </c>
      <c r="BI178">
        <v>8719.6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2718</v>
      </c>
      <c r="BQ178">
        <v>906</v>
      </c>
      <c r="BR178">
        <v>906</v>
      </c>
      <c r="BS178">
        <v>906</v>
      </c>
      <c r="BT178">
        <v>0</v>
      </c>
      <c r="BU178">
        <v>7813.6</v>
      </c>
      <c r="BV178">
        <v>906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2718</v>
      </c>
      <c r="CC178">
        <v>906</v>
      </c>
      <c r="CD178">
        <v>906</v>
      </c>
      <c r="CE178">
        <v>906</v>
      </c>
      <c r="CF178">
        <v>0</v>
      </c>
      <c r="CG178">
        <v>7813.6</v>
      </c>
      <c r="CH178">
        <v>906</v>
      </c>
      <c r="CI178">
        <v>0</v>
      </c>
      <c r="CJ178">
        <v>0</v>
      </c>
      <c r="CK178" s="13" t="str">
        <f t="shared" si="14"/>
        <v>1 - 00. RECURSOS ORDINARIOS</v>
      </c>
      <c r="CL178" s="13" t="str">
        <f t="shared" si="15"/>
        <v>2.3. BIENES Y SERVICIOS</v>
      </c>
      <c r="CM178" s="13" t="str">
        <f t="shared" si="16"/>
        <v>2.3. 2. CONTRATACION DE SERVICIOS</v>
      </c>
      <c r="CN178" s="13" t="str">
        <f t="shared" si="17"/>
        <v>2.3. 2. 4. 2. 1. DE EDIFICACIONES, OFICINAS Y ESTRUCTURAS</v>
      </c>
      <c r="CO178" s="13">
        <f t="shared" si="18"/>
        <v>14155.6</v>
      </c>
      <c r="CP178" s="13">
        <f t="shared" si="19"/>
        <v>9966.4</v>
      </c>
      <c r="CQ178" s="13"/>
      <c r="CR178" s="13"/>
      <c r="CS178" s="13">
        <f t="shared" si="20"/>
        <v>9966.4</v>
      </c>
      <c r="CT178" s="13">
        <v>0</v>
      </c>
    </row>
    <row r="179" spans="1:98" hidden="1" x14ac:dyDescent="0.2">
      <c r="A179" t="s">
        <v>93</v>
      </c>
      <c r="B179" t="s">
        <v>94</v>
      </c>
      <c r="C179" t="s">
        <v>95</v>
      </c>
      <c r="D179" t="s">
        <v>96</v>
      </c>
      <c r="E179" t="s">
        <v>97</v>
      </c>
      <c r="F179" t="s">
        <v>98</v>
      </c>
      <c r="G179" t="s">
        <v>99</v>
      </c>
      <c r="H179" t="s">
        <v>100</v>
      </c>
      <c r="I179" t="s">
        <v>101</v>
      </c>
      <c r="J179" t="s">
        <v>102</v>
      </c>
      <c r="K179" t="s">
        <v>103</v>
      </c>
      <c r="L179" t="s">
        <v>104</v>
      </c>
      <c r="M179" t="s">
        <v>105</v>
      </c>
      <c r="N179" t="s">
        <v>106</v>
      </c>
      <c r="O179" t="s">
        <v>107</v>
      </c>
      <c r="P179" t="s">
        <v>108</v>
      </c>
      <c r="Q179" t="s">
        <v>109</v>
      </c>
      <c r="R179">
        <v>100</v>
      </c>
      <c r="S179">
        <v>50</v>
      </c>
      <c r="T179">
        <v>50</v>
      </c>
      <c r="U179">
        <v>50</v>
      </c>
      <c r="V179" t="s">
        <v>110</v>
      </c>
      <c r="W179" t="s">
        <v>111</v>
      </c>
      <c r="X179" t="s">
        <v>112</v>
      </c>
      <c r="Y179" t="s">
        <v>112</v>
      </c>
      <c r="Z179" t="s">
        <v>113</v>
      </c>
      <c r="AA179" t="s">
        <v>114</v>
      </c>
      <c r="AB179" t="s">
        <v>115</v>
      </c>
      <c r="AC179" t="s">
        <v>116</v>
      </c>
      <c r="AD179" t="s">
        <v>225</v>
      </c>
      <c r="AE179" t="s">
        <v>274</v>
      </c>
      <c r="AF179" t="s">
        <v>288</v>
      </c>
      <c r="AG179" t="s">
        <v>397</v>
      </c>
      <c r="AH179" t="s">
        <v>396</v>
      </c>
      <c r="AI179" t="s">
        <v>121</v>
      </c>
      <c r="AJ179">
        <v>0</v>
      </c>
      <c r="AK179">
        <v>800</v>
      </c>
      <c r="AL179">
        <v>800</v>
      </c>
      <c r="AM179">
        <v>800</v>
      </c>
      <c r="AN179">
        <v>800</v>
      </c>
      <c r="AO179">
        <v>0</v>
      </c>
      <c r="AP179">
        <v>0</v>
      </c>
      <c r="AQ179">
        <v>0</v>
      </c>
      <c r="AR179">
        <v>800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800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800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800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 s="13" t="str">
        <f t="shared" si="14"/>
        <v>1 - 00. RECURSOS ORDINARIOS</v>
      </c>
      <c r="CL179" s="13" t="str">
        <f t="shared" si="15"/>
        <v>2.3. BIENES Y SERVICIOS</v>
      </c>
      <c r="CM179" s="13" t="str">
        <f t="shared" si="16"/>
        <v>2.3. 2. CONTRATACION DE SERVICIOS</v>
      </c>
      <c r="CN179" s="13" t="str">
        <f t="shared" si="17"/>
        <v>2.3. 2. 4. 5. 1. DE VEHICULOS</v>
      </c>
      <c r="CO179" s="13">
        <f t="shared" si="18"/>
        <v>800</v>
      </c>
      <c r="CP179" s="13">
        <f t="shared" si="19"/>
        <v>0</v>
      </c>
      <c r="CQ179" s="13"/>
      <c r="CR179" s="13"/>
      <c r="CS179" s="13">
        <f t="shared" si="20"/>
        <v>0</v>
      </c>
      <c r="CT179" s="13">
        <v>0</v>
      </c>
    </row>
    <row r="180" spans="1:98" hidden="1" x14ac:dyDescent="0.2">
      <c r="A180" t="s">
        <v>93</v>
      </c>
      <c r="B180" t="s">
        <v>94</v>
      </c>
      <c r="C180" t="s">
        <v>95</v>
      </c>
      <c r="D180" t="s">
        <v>96</v>
      </c>
      <c r="E180" t="s">
        <v>97</v>
      </c>
      <c r="F180" t="s">
        <v>98</v>
      </c>
      <c r="G180" t="s">
        <v>217</v>
      </c>
      <c r="H180" t="s">
        <v>100</v>
      </c>
      <c r="I180" t="s">
        <v>218</v>
      </c>
      <c r="J180" t="s">
        <v>102</v>
      </c>
      <c r="K180" t="s">
        <v>245</v>
      </c>
      <c r="L180" t="s">
        <v>104</v>
      </c>
      <c r="M180" t="s">
        <v>220</v>
      </c>
      <c r="N180" t="s">
        <v>221</v>
      </c>
      <c r="O180" t="s">
        <v>107</v>
      </c>
      <c r="P180" t="s">
        <v>246</v>
      </c>
      <c r="Q180" t="s">
        <v>223</v>
      </c>
      <c r="R180">
        <v>12</v>
      </c>
      <c r="S180">
        <v>6</v>
      </c>
      <c r="T180">
        <v>6</v>
      </c>
      <c r="U180">
        <v>6</v>
      </c>
      <c r="V180" t="s">
        <v>247</v>
      </c>
      <c r="W180" t="s">
        <v>111</v>
      </c>
      <c r="X180" t="s">
        <v>112</v>
      </c>
      <c r="Y180" t="s">
        <v>112</v>
      </c>
      <c r="Z180" t="s">
        <v>113</v>
      </c>
      <c r="AA180" t="s">
        <v>114</v>
      </c>
      <c r="AB180" t="s">
        <v>115</v>
      </c>
      <c r="AC180" t="s">
        <v>116</v>
      </c>
      <c r="AD180" t="s">
        <v>225</v>
      </c>
      <c r="AE180" t="s">
        <v>274</v>
      </c>
      <c r="AF180" t="s">
        <v>288</v>
      </c>
      <c r="AG180" t="s">
        <v>289</v>
      </c>
      <c r="AH180" t="s">
        <v>290</v>
      </c>
      <c r="AI180" t="s">
        <v>121</v>
      </c>
      <c r="AJ180">
        <v>3000</v>
      </c>
      <c r="AK180">
        <v>0</v>
      </c>
      <c r="AL180">
        <v>3000</v>
      </c>
      <c r="AM180">
        <v>3000</v>
      </c>
      <c r="AN180">
        <v>3000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3000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3000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3000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3000</v>
      </c>
      <c r="CF180">
        <v>0</v>
      </c>
      <c r="CG180">
        <v>0</v>
      </c>
      <c r="CH180">
        <v>0</v>
      </c>
      <c r="CI180">
        <v>0</v>
      </c>
      <c r="CJ180">
        <v>0</v>
      </c>
      <c r="CK180" s="13" t="str">
        <f t="shared" si="14"/>
        <v>1 - 00. RECURSOS ORDINARIOS</v>
      </c>
      <c r="CL180" s="13" t="str">
        <f t="shared" si="15"/>
        <v>2.3. BIENES Y SERVICIOS</v>
      </c>
      <c r="CM180" s="13" t="str">
        <f t="shared" si="16"/>
        <v>2.3. 2. CONTRATACION DE SERVICIOS</v>
      </c>
      <c r="CN180" s="13" t="str">
        <f t="shared" si="17"/>
        <v>2.3. 2. 4. 7. 1. DE MAQUINARIAS Y EQUIPOS</v>
      </c>
      <c r="CO180" s="13">
        <f t="shared" si="18"/>
        <v>3000</v>
      </c>
      <c r="CP180" s="13">
        <f t="shared" si="19"/>
        <v>0</v>
      </c>
      <c r="CQ180" s="13"/>
      <c r="CR180" s="13"/>
      <c r="CS180" s="13">
        <f t="shared" si="20"/>
        <v>0</v>
      </c>
      <c r="CT180" s="13">
        <v>0</v>
      </c>
    </row>
    <row r="181" spans="1:98" hidden="1" x14ac:dyDescent="0.2">
      <c r="A181" t="s">
        <v>93</v>
      </c>
      <c r="B181" t="s">
        <v>94</v>
      </c>
      <c r="C181" t="s">
        <v>95</v>
      </c>
      <c r="D181" t="s">
        <v>96</v>
      </c>
      <c r="E181" t="s">
        <v>97</v>
      </c>
      <c r="F181" t="s">
        <v>98</v>
      </c>
      <c r="G181" t="s">
        <v>99</v>
      </c>
      <c r="H181" t="s">
        <v>100</v>
      </c>
      <c r="I181" t="s">
        <v>101</v>
      </c>
      <c r="J181" t="s">
        <v>102</v>
      </c>
      <c r="K181" t="s">
        <v>103</v>
      </c>
      <c r="L181" t="s">
        <v>104</v>
      </c>
      <c r="M181" t="s">
        <v>105</v>
      </c>
      <c r="N181" t="s">
        <v>106</v>
      </c>
      <c r="O181" t="s">
        <v>107</v>
      </c>
      <c r="P181" t="s">
        <v>108</v>
      </c>
      <c r="Q181" t="s">
        <v>109</v>
      </c>
      <c r="R181">
        <v>100</v>
      </c>
      <c r="S181">
        <v>50</v>
      </c>
      <c r="T181">
        <v>50</v>
      </c>
      <c r="U181">
        <v>50</v>
      </c>
      <c r="V181" t="s">
        <v>110</v>
      </c>
      <c r="W181" t="s">
        <v>111</v>
      </c>
      <c r="X181" t="s">
        <v>112</v>
      </c>
      <c r="Y181" t="s">
        <v>112</v>
      </c>
      <c r="Z181" t="s">
        <v>113</v>
      </c>
      <c r="AA181" t="s">
        <v>114</v>
      </c>
      <c r="AB181" t="s">
        <v>115</v>
      </c>
      <c r="AC181" t="s">
        <v>116</v>
      </c>
      <c r="AD181" t="s">
        <v>225</v>
      </c>
      <c r="AE181" t="s">
        <v>274</v>
      </c>
      <c r="AF181" t="s">
        <v>288</v>
      </c>
      <c r="AG181" t="s">
        <v>289</v>
      </c>
      <c r="AH181" t="s">
        <v>290</v>
      </c>
      <c r="AI181" t="s">
        <v>121</v>
      </c>
      <c r="AJ181">
        <v>0</v>
      </c>
      <c r="AK181">
        <v>11052</v>
      </c>
      <c r="AL181">
        <v>11052</v>
      </c>
      <c r="AM181">
        <v>11052</v>
      </c>
      <c r="AN181">
        <v>11052</v>
      </c>
      <c r="AO181">
        <v>0</v>
      </c>
      <c r="AP181">
        <v>0</v>
      </c>
      <c r="AQ181">
        <v>1430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9622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1430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9622</v>
      </c>
      <c r="BK181">
        <v>0</v>
      </c>
      <c r="BL181">
        <v>0</v>
      </c>
      <c r="BM181">
        <v>0</v>
      </c>
      <c r="BN181">
        <v>0</v>
      </c>
      <c r="BO181">
        <v>1430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9622</v>
      </c>
      <c r="BW181">
        <v>0</v>
      </c>
      <c r="BX181">
        <v>0</v>
      </c>
      <c r="BY181">
        <v>0</v>
      </c>
      <c r="BZ181">
        <v>0</v>
      </c>
      <c r="CA181">
        <v>1430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9622</v>
      </c>
      <c r="CI181">
        <v>0</v>
      </c>
      <c r="CJ181">
        <v>0</v>
      </c>
      <c r="CK181" s="13" t="str">
        <f t="shared" si="14"/>
        <v>1 - 00. RECURSOS ORDINARIOS</v>
      </c>
      <c r="CL181" s="13" t="str">
        <f t="shared" si="15"/>
        <v>2.3. BIENES Y SERVICIOS</v>
      </c>
      <c r="CM181" s="13" t="str">
        <f t="shared" si="16"/>
        <v>2.3. 2. CONTRATACION DE SERVICIOS</v>
      </c>
      <c r="CN181" s="13" t="str">
        <f t="shared" si="17"/>
        <v>2.3. 2. 4. 7. 1. DE MAQUINARIAS Y EQUIPOS</v>
      </c>
      <c r="CO181" s="13">
        <f t="shared" si="18"/>
        <v>11052</v>
      </c>
      <c r="CP181" s="13">
        <f t="shared" si="19"/>
        <v>0</v>
      </c>
      <c r="CQ181" s="13"/>
      <c r="CR181" s="13"/>
      <c r="CS181" s="13">
        <f t="shared" si="20"/>
        <v>0</v>
      </c>
      <c r="CT181" s="13">
        <v>0</v>
      </c>
    </row>
    <row r="182" spans="1:98" hidden="1" x14ac:dyDescent="0.2">
      <c r="A182" t="s">
        <v>93</v>
      </c>
      <c r="B182" t="s">
        <v>94</v>
      </c>
      <c r="C182" t="s">
        <v>95</v>
      </c>
      <c r="D182" t="s">
        <v>96</v>
      </c>
      <c r="E182" t="s">
        <v>97</v>
      </c>
      <c r="F182" t="s">
        <v>98</v>
      </c>
      <c r="G182" t="s">
        <v>170</v>
      </c>
      <c r="H182" t="s">
        <v>100</v>
      </c>
      <c r="I182" t="s">
        <v>101</v>
      </c>
      <c r="J182" t="s">
        <v>102</v>
      </c>
      <c r="K182" t="s">
        <v>183</v>
      </c>
      <c r="L182" t="s">
        <v>104</v>
      </c>
      <c r="M182" t="s">
        <v>132</v>
      </c>
      <c r="N182" t="s">
        <v>133</v>
      </c>
      <c r="O182" t="s">
        <v>107</v>
      </c>
      <c r="P182" t="s">
        <v>184</v>
      </c>
      <c r="Q182" t="s">
        <v>185</v>
      </c>
      <c r="R182">
        <v>3636</v>
      </c>
      <c r="S182">
        <v>1441</v>
      </c>
      <c r="T182">
        <v>1441</v>
      </c>
      <c r="U182">
        <v>1441</v>
      </c>
      <c r="V182" t="s">
        <v>186</v>
      </c>
      <c r="W182" t="s">
        <v>111</v>
      </c>
      <c r="X182" t="s">
        <v>112</v>
      </c>
      <c r="Y182" t="s">
        <v>112</v>
      </c>
      <c r="Z182" t="s">
        <v>113</v>
      </c>
      <c r="AA182" t="s">
        <v>114</v>
      </c>
      <c r="AB182" t="s">
        <v>115</v>
      </c>
      <c r="AC182" t="s">
        <v>116</v>
      </c>
      <c r="AD182" t="s">
        <v>225</v>
      </c>
      <c r="AE182" t="s">
        <v>274</v>
      </c>
      <c r="AF182" t="s">
        <v>288</v>
      </c>
      <c r="AG182" t="s">
        <v>289</v>
      </c>
      <c r="AH182" t="s">
        <v>290</v>
      </c>
      <c r="AI182" t="s">
        <v>121</v>
      </c>
      <c r="AJ182">
        <v>0</v>
      </c>
      <c r="AK182">
        <v>29230</v>
      </c>
      <c r="AL182">
        <v>29230</v>
      </c>
      <c r="AM182">
        <v>29230</v>
      </c>
      <c r="AN182">
        <v>29230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29230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29230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29230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29230</v>
      </c>
      <c r="CG182">
        <v>0</v>
      </c>
      <c r="CH182">
        <v>0</v>
      </c>
      <c r="CI182">
        <v>0</v>
      </c>
      <c r="CJ182">
        <v>0</v>
      </c>
      <c r="CK182" s="13" t="str">
        <f t="shared" si="14"/>
        <v>1 - 00. RECURSOS ORDINARIOS</v>
      </c>
      <c r="CL182" s="13" t="str">
        <f t="shared" si="15"/>
        <v>2.3. BIENES Y SERVICIOS</v>
      </c>
      <c r="CM182" s="13" t="str">
        <f t="shared" si="16"/>
        <v>2.3. 2. CONTRATACION DE SERVICIOS</v>
      </c>
      <c r="CN182" s="13" t="str">
        <f t="shared" si="17"/>
        <v>2.3. 2. 4. 7. 1. DE MAQUINARIAS Y EQUIPOS</v>
      </c>
      <c r="CO182" s="13">
        <f t="shared" si="18"/>
        <v>29230</v>
      </c>
      <c r="CP182" s="13">
        <f t="shared" si="19"/>
        <v>0</v>
      </c>
      <c r="CQ182" s="13"/>
      <c r="CR182" s="13"/>
      <c r="CS182" s="13">
        <f t="shared" si="20"/>
        <v>0</v>
      </c>
      <c r="CT182" s="13">
        <v>0</v>
      </c>
    </row>
    <row r="183" spans="1:98" hidden="1" x14ac:dyDescent="0.2">
      <c r="A183" t="s">
        <v>93</v>
      </c>
      <c r="B183" t="s">
        <v>94</v>
      </c>
      <c r="C183" t="s">
        <v>95</v>
      </c>
      <c r="D183" t="s">
        <v>96</v>
      </c>
      <c r="E183" t="s">
        <v>97</v>
      </c>
      <c r="F183" t="s">
        <v>98</v>
      </c>
      <c r="G183" t="s">
        <v>99</v>
      </c>
      <c r="H183" t="s">
        <v>100</v>
      </c>
      <c r="I183" t="s">
        <v>101</v>
      </c>
      <c r="J183" t="s">
        <v>102</v>
      </c>
      <c r="K183" t="s">
        <v>103</v>
      </c>
      <c r="L183" t="s">
        <v>104</v>
      </c>
      <c r="M183" t="s">
        <v>105</v>
      </c>
      <c r="N183" t="s">
        <v>106</v>
      </c>
      <c r="O183" t="s">
        <v>107</v>
      </c>
      <c r="P183" t="s">
        <v>108</v>
      </c>
      <c r="Q183" t="s">
        <v>109</v>
      </c>
      <c r="R183">
        <v>100</v>
      </c>
      <c r="S183">
        <v>50</v>
      </c>
      <c r="T183">
        <v>50</v>
      </c>
      <c r="U183">
        <v>50</v>
      </c>
      <c r="V183" t="s">
        <v>110</v>
      </c>
      <c r="W183" t="s">
        <v>111</v>
      </c>
      <c r="X183" t="s">
        <v>112</v>
      </c>
      <c r="Y183" t="s">
        <v>112</v>
      </c>
      <c r="Z183" t="s">
        <v>113</v>
      </c>
      <c r="AA183" t="s">
        <v>114</v>
      </c>
      <c r="AB183" t="s">
        <v>115</v>
      </c>
      <c r="AC183" t="s">
        <v>116</v>
      </c>
      <c r="AD183" t="s">
        <v>225</v>
      </c>
      <c r="AE183" t="s">
        <v>274</v>
      </c>
      <c r="AF183" t="s">
        <v>378</v>
      </c>
      <c r="AG183" t="s">
        <v>379</v>
      </c>
      <c r="AH183" t="s">
        <v>450</v>
      </c>
      <c r="AI183" t="s">
        <v>121</v>
      </c>
      <c r="AJ183">
        <v>0</v>
      </c>
      <c r="AK183">
        <v>27610</v>
      </c>
      <c r="AL183">
        <v>27610</v>
      </c>
      <c r="AM183">
        <v>27610</v>
      </c>
      <c r="AN183">
        <v>27610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27610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27610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27610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27610</v>
      </c>
      <c r="CF183">
        <v>0</v>
      </c>
      <c r="CG183">
        <v>0</v>
      </c>
      <c r="CH183">
        <v>0</v>
      </c>
      <c r="CI183">
        <v>0</v>
      </c>
      <c r="CJ183">
        <v>0</v>
      </c>
      <c r="CK183" s="13" t="str">
        <f t="shared" si="14"/>
        <v>1 - 00. RECURSOS ORDINARIOS</v>
      </c>
      <c r="CL183" s="13" t="str">
        <f t="shared" si="15"/>
        <v>2.3. BIENES Y SERVICIOS</v>
      </c>
      <c r="CM183" s="13" t="str">
        <f t="shared" si="16"/>
        <v>2.3. 2. CONTRATACION DE SERVICIOS</v>
      </c>
      <c r="CN183" s="13" t="str">
        <f t="shared" si="17"/>
        <v>2.3. 2. 5. 1.99. DE OTROS BIENES Y ACTIVOS</v>
      </c>
      <c r="CO183" s="13">
        <f t="shared" si="18"/>
        <v>27610</v>
      </c>
      <c r="CP183" s="13">
        <f t="shared" si="19"/>
        <v>0</v>
      </c>
      <c r="CQ183" s="13"/>
      <c r="CR183" s="13"/>
      <c r="CS183" s="13">
        <f t="shared" si="20"/>
        <v>0</v>
      </c>
      <c r="CT183" s="13">
        <v>0</v>
      </c>
    </row>
    <row r="184" spans="1:98" hidden="1" x14ac:dyDescent="0.2">
      <c r="A184" t="s">
        <v>93</v>
      </c>
      <c r="B184" t="s">
        <v>94</v>
      </c>
      <c r="C184" t="s">
        <v>95</v>
      </c>
      <c r="D184" t="s">
        <v>96</v>
      </c>
      <c r="E184" t="s">
        <v>97</v>
      </c>
      <c r="F184" t="s">
        <v>98</v>
      </c>
      <c r="G184" t="s">
        <v>129</v>
      </c>
      <c r="H184" t="s">
        <v>100</v>
      </c>
      <c r="I184" t="s">
        <v>130</v>
      </c>
      <c r="J184" t="s">
        <v>102</v>
      </c>
      <c r="K184" t="s">
        <v>131</v>
      </c>
      <c r="L184" t="s">
        <v>104</v>
      </c>
      <c r="M184" t="s">
        <v>132</v>
      </c>
      <c r="N184" t="s">
        <v>133</v>
      </c>
      <c r="O184" t="s">
        <v>107</v>
      </c>
      <c r="P184" t="s">
        <v>134</v>
      </c>
      <c r="Q184" t="s">
        <v>135</v>
      </c>
      <c r="R184">
        <v>3000</v>
      </c>
      <c r="S184">
        <v>1100</v>
      </c>
      <c r="T184">
        <v>1072</v>
      </c>
      <c r="U184">
        <v>1072</v>
      </c>
      <c r="V184" s="26" t="s">
        <v>136</v>
      </c>
      <c r="W184" t="s">
        <v>111</v>
      </c>
      <c r="X184" t="s">
        <v>112</v>
      </c>
      <c r="Y184" t="s">
        <v>112</v>
      </c>
      <c r="Z184" t="s">
        <v>113</v>
      </c>
      <c r="AA184" t="s">
        <v>114</v>
      </c>
      <c r="AB184" t="s">
        <v>115</v>
      </c>
      <c r="AC184" t="s">
        <v>116</v>
      </c>
      <c r="AD184" t="s">
        <v>225</v>
      </c>
      <c r="AE184" t="s">
        <v>274</v>
      </c>
      <c r="AF184" t="s">
        <v>291</v>
      </c>
      <c r="AG184" t="s">
        <v>292</v>
      </c>
      <c r="AH184" t="s">
        <v>293</v>
      </c>
      <c r="AI184" t="s">
        <v>121</v>
      </c>
      <c r="AJ184">
        <v>436</v>
      </c>
      <c r="AK184">
        <v>100</v>
      </c>
      <c r="AL184">
        <v>536</v>
      </c>
      <c r="AM184">
        <v>536</v>
      </c>
      <c r="AN184">
        <v>536</v>
      </c>
      <c r="AO184">
        <v>44.64</v>
      </c>
      <c r="AP184">
        <v>44.64</v>
      </c>
      <c r="AQ184">
        <v>44.64</v>
      </c>
      <c r="AR184">
        <v>44.64</v>
      </c>
      <c r="AS184">
        <v>44.64</v>
      </c>
      <c r="AT184">
        <v>44.64</v>
      </c>
      <c r="AU184">
        <v>44.64</v>
      </c>
      <c r="AV184">
        <v>69.44</v>
      </c>
      <c r="AW184">
        <v>69.44</v>
      </c>
      <c r="AX184">
        <v>0</v>
      </c>
      <c r="AY184">
        <v>0</v>
      </c>
      <c r="AZ184">
        <v>0</v>
      </c>
      <c r="BA184">
        <v>44.64</v>
      </c>
      <c r="BB184">
        <v>44.64</v>
      </c>
      <c r="BC184">
        <v>44.64</v>
      </c>
      <c r="BD184">
        <v>44.64</v>
      </c>
      <c r="BE184">
        <v>44.64</v>
      </c>
      <c r="BF184">
        <v>44.64</v>
      </c>
      <c r="BG184">
        <v>44.64</v>
      </c>
      <c r="BH184">
        <v>69.44</v>
      </c>
      <c r="BI184">
        <v>69.44</v>
      </c>
      <c r="BJ184">
        <v>69.44</v>
      </c>
      <c r="BK184">
        <v>69.44</v>
      </c>
      <c r="BL184">
        <v>69.44</v>
      </c>
      <c r="BM184">
        <v>44.64</v>
      </c>
      <c r="BN184">
        <v>44.64</v>
      </c>
      <c r="BO184">
        <v>44.64</v>
      </c>
      <c r="BP184">
        <v>44.64</v>
      </c>
      <c r="BQ184">
        <v>44.64</v>
      </c>
      <c r="BR184">
        <v>44.64</v>
      </c>
      <c r="BS184">
        <v>44.64</v>
      </c>
      <c r="BT184">
        <v>69.44</v>
      </c>
      <c r="BU184">
        <v>69.44</v>
      </c>
      <c r="BV184">
        <v>0</v>
      </c>
      <c r="BW184">
        <v>0</v>
      </c>
      <c r="BX184">
        <v>0</v>
      </c>
      <c r="BY184">
        <v>44.64</v>
      </c>
      <c r="BZ184">
        <v>44.64</v>
      </c>
      <c r="CA184">
        <v>44.64</v>
      </c>
      <c r="CB184">
        <v>44.64</v>
      </c>
      <c r="CC184">
        <v>44.64</v>
      </c>
      <c r="CD184">
        <v>44.64</v>
      </c>
      <c r="CE184">
        <v>44.64</v>
      </c>
      <c r="CF184">
        <v>69.44</v>
      </c>
      <c r="CG184">
        <v>69.44</v>
      </c>
      <c r="CH184">
        <v>0</v>
      </c>
      <c r="CI184">
        <v>0</v>
      </c>
      <c r="CJ184">
        <v>0</v>
      </c>
      <c r="CK184" s="13" t="str">
        <f t="shared" si="14"/>
        <v>1 - 00. RECURSOS ORDINARIOS</v>
      </c>
      <c r="CL184" s="13" t="str">
        <f t="shared" si="15"/>
        <v>2.3. BIENES Y SERVICIOS</v>
      </c>
      <c r="CM184" s="13" t="str">
        <f t="shared" si="16"/>
        <v>2.3. 2. CONTRATACION DE SERVICIOS</v>
      </c>
      <c r="CN184" s="13" t="str">
        <f t="shared" si="17"/>
        <v>2.3. 2. 6. 3. 1. SEGURO DE VIDA</v>
      </c>
      <c r="CO184" s="13">
        <f t="shared" si="18"/>
        <v>659.68000000000006</v>
      </c>
      <c r="CP184" s="17">
        <f t="shared" si="19"/>
        <v>-123.68000000000006</v>
      </c>
      <c r="CQ184" s="20"/>
      <c r="CR184" s="20"/>
      <c r="CS184" s="13">
        <f t="shared" si="20"/>
        <v>-123.68000000000006</v>
      </c>
      <c r="CT184" s="13">
        <v>0</v>
      </c>
    </row>
    <row r="185" spans="1:98" hidden="1" x14ac:dyDescent="0.2">
      <c r="A185" t="s">
        <v>93</v>
      </c>
      <c r="B185" t="s">
        <v>94</v>
      </c>
      <c r="C185" t="s">
        <v>95</v>
      </c>
      <c r="D185" t="s">
        <v>96</v>
      </c>
      <c r="E185" t="s">
        <v>97</v>
      </c>
      <c r="F185" t="s">
        <v>98</v>
      </c>
      <c r="G185" t="s">
        <v>129</v>
      </c>
      <c r="H185" t="s">
        <v>100</v>
      </c>
      <c r="I185" t="s">
        <v>140</v>
      </c>
      <c r="J185" t="s">
        <v>102</v>
      </c>
      <c r="K185" t="s">
        <v>141</v>
      </c>
      <c r="L185" t="s">
        <v>104</v>
      </c>
      <c r="M185" t="s">
        <v>132</v>
      </c>
      <c r="N185" t="s">
        <v>133</v>
      </c>
      <c r="O185" t="s">
        <v>107</v>
      </c>
      <c r="P185" t="s">
        <v>142</v>
      </c>
      <c r="Q185" t="s">
        <v>143</v>
      </c>
      <c r="R185">
        <v>1000</v>
      </c>
      <c r="S185">
        <v>560</v>
      </c>
      <c r="T185">
        <v>566</v>
      </c>
      <c r="U185">
        <v>566</v>
      </c>
      <c r="V185" s="26" t="s">
        <v>144</v>
      </c>
      <c r="W185" t="s">
        <v>111</v>
      </c>
      <c r="X185" t="s">
        <v>112</v>
      </c>
      <c r="Y185" t="s">
        <v>112</v>
      </c>
      <c r="Z185" t="s">
        <v>113</v>
      </c>
      <c r="AA185" t="s">
        <v>114</v>
      </c>
      <c r="AB185" t="s">
        <v>115</v>
      </c>
      <c r="AC185" t="s">
        <v>116</v>
      </c>
      <c r="AD185" t="s">
        <v>225</v>
      </c>
      <c r="AE185" t="s">
        <v>274</v>
      </c>
      <c r="AF185" t="s">
        <v>291</v>
      </c>
      <c r="AG185" t="s">
        <v>292</v>
      </c>
      <c r="AH185" t="s">
        <v>293</v>
      </c>
      <c r="AI185" t="s">
        <v>121</v>
      </c>
      <c r="AJ185">
        <v>436</v>
      </c>
      <c r="AK185">
        <v>100</v>
      </c>
      <c r="AL185">
        <v>536</v>
      </c>
      <c r="AM185">
        <v>536</v>
      </c>
      <c r="AN185">
        <v>536</v>
      </c>
      <c r="AO185">
        <v>44.64</v>
      </c>
      <c r="AP185">
        <v>44.64</v>
      </c>
      <c r="AQ185">
        <v>44.64</v>
      </c>
      <c r="AR185">
        <v>44.64</v>
      </c>
      <c r="AS185">
        <v>44.64</v>
      </c>
      <c r="AT185">
        <v>44.64</v>
      </c>
      <c r="AU185">
        <v>44.64</v>
      </c>
      <c r="AV185">
        <v>44.64</v>
      </c>
      <c r="AW185">
        <v>44.64</v>
      </c>
      <c r="AX185">
        <v>0</v>
      </c>
      <c r="AY185">
        <v>0</v>
      </c>
      <c r="AZ185">
        <v>0</v>
      </c>
      <c r="BA185">
        <v>44.64</v>
      </c>
      <c r="BB185">
        <v>44.64</v>
      </c>
      <c r="BC185">
        <v>44.64</v>
      </c>
      <c r="BD185">
        <v>44.64</v>
      </c>
      <c r="BE185">
        <v>44.64</v>
      </c>
      <c r="BF185">
        <v>44.64</v>
      </c>
      <c r="BG185">
        <v>44.64</v>
      </c>
      <c r="BH185">
        <v>44.64</v>
      </c>
      <c r="BI185">
        <v>44.64</v>
      </c>
      <c r="BJ185">
        <v>44.64</v>
      </c>
      <c r="BK185">
        <v>44.64</v>
      </c>
      <c r="BL185">
        <v>44.64</v>
      </c>
      <c r="BM185">
        <v>44.64</v>
      </c>
      <c r="BN185">
        <v>44.64</v>
      </c>
      <c r="BO185">
        <v>44.64</v>
      </c>
      <c r="BP185">
        <v>44.64</v>
      </c>
      <c r="BQ185">
        <v>44.64</v>
      </c>
      <c r="BR185">
        <v>44.64</v>
      </c>
      <c r="BS185">
        <v>44.64</v>
      </c>
      <c r="BT185">
        <v>44.64</v>
      </c>
      <c r="BU185">
        <v>44.64</v>
      </c>
      <c r="BV185">
        <v>0</v>
      </c>
      <c r="BW185">
        <v>0</v>
      </c>
      <c r="BX185">
        <v>0</v>
      </c>
      <c r="BY185">
        <v>44.64</v>
      </c>
      <c r="BZ185">
        <v>44.64</v>
      </c>
      <c r="CA185">
        <v>44.64</v>
      </c>
      <c r="CB185">
        <v>44.64</v>
      </c>
      <c r="CC185">
        <v>44.64</v>
      </c>
      <c r="CD185">
        <v>44.64</v>
      </c>
      <c r="CE185">
        <v>44.64</v>
      </c>
      <c r="CF185">
        <v>44.64</v>
      </c>
      <c r="CG185">
        <v>44.64</v>
      </c>
      <c r="CH185">
        <v>0</v>
      </c>
      <c r="CI185">
        <v>0</v>
      </c>
      <c r="CJ185">
        <v>0</v>
      </c>
      <c r="CK185" s="13" t="str">
        <f t="shared" si="14"/>
        <v>1 - 00. RECURSOS ORDINARIOS</v>
      </c>
      <c r="CL185" s="13" t="str">
        <f t="shared" si="15"/>
        <v>2.3. BIENES Y SERVICIOS</v>
      </c>
      <c r="CM185" s="13" t="str">
        <f t="shared" si="16"/>
        <v>2.3. 2. CONTRATACION DE SERVICIOS</v>
      </c>
      <c r="CN185" s="13" t="str">
        <f t="shared" si="17"/>
        <v>2.3. 2. 6. 3. 1. SEGURO DE VIDA</v>
      </c>
      <c r="CO185" s="13">
        <f t="shared" si="18"/>
        <v>535.67999999999995</v>
      </c>
      <c r="CP185" s="17">
        <f t="shared" si="19"/>
        <v>0.32000000000005002</v>
      </c>
      <c r="CQ185" s="20"/>
      <c r="CR185" s="20"/>
      <c r="CS185" s="13">
        <f t="shared" si="20"/>
        <v>0.32000000000005002</v>
      </c>
      <c r="CT185" s="13">
        <v>0</v>
      </c>
    </row>
    <row r="186" spans="1:98" hidden="1" x14ac:dyDescent="0.2">
      <c r="A186" t="s">
        <v>93</v>
      </c>
      <c r="B186" t="s">
        <v>94</v>
      </c>
      <c r="C186" t="s">
        <v>95</v>
      </c>
      <c r="D186" t="s">
        <v>96</v>
      </c>
      <c r="E186" t="s">
        <v>97</v>
      </c>
      <c r="F186" t="s">
        <v>98</v>
      </c>
      <c r="G186" t="s">
        <v>129</v>
      </c>
      <c r="H186" t="s">
        <v>100</v>
      </c>
      <c r="I186" t="s">
        <v>145</v>
      </c>
      <c r="J186" t="s">
        <v>102</v>
      </c>
      <c r="K186" t="s">
        <v>146</v>
      </c>
      <c r="L186" t="s">
        <v>104</v>
      </c>
      <c r="M186" t="s">
        <v>132</v>
      </c>
      <c r="N186" t="s">
        <v>133</v>
      </c>
      <c r="O186" t="s">
        <v>107</v>
      </c>
      <c r="P186" t="s">
        <v>147</v>
      </c>
      <c r="Q186" t="s">
        <v>135</v>
      </c>
      <c r="R186">
        <v>600</v>
      </c>
      <c r="S186">
        <v>360</v>
      </c>
      <c r="T186">
        <v>357</v>
      </c>
      <c r="U186">
        <v>357</v>
      </c>
      <c r="V186" s="26" t="s">
        <v>148</v>
      </c>
      <c r="W186" t="s">
        <v>111</v>
      </c>
      <c r="X186" t="s">
        <v>112</v>
      </c>
      <c r="Y186" t="s">
        <v>112</v>
      </c>
      <c r="Z186" t="s">
        <v>113</v>
      </c>
      <c r="AA186" t="s">
        <v>114</v>
      </c>
      <c r="AB186" t="s">
        <v>115</v>
      </c>
      <c r="AC186" t="s">
        <v>116</v>
      </c>
      <c r="AD186" t="s">
        <v>225</v>
      </c>
      <c r="AE186" t="s">
        <v>274</v>
      </c>
      <c r="AF186" t="s">
        <v>291</v>
      </c>
      <c r="AG186" t="s">
        <v>292</v>
      </c>
      <c r="AH186" t="s">
        <v>293</v>
      </c>
      <c r="AI186" t="s">
        <v>121</v>
      </c>
      <c r="AJ186">
        <v>667</v>
      </c>
      <c r="AK186">
        <v>152</v>
      </c>
      <c r="AL186">
        <v>819</v>
      </c>
      <c r="AM186">
        <v>819</v>
      </c>
      <c r="AN186">
        <v>819</v>
      </c>
      <c r="AO186">
        <v>68.2</v>
      </c>
      <c r="AP186">
        <v>68.2</v>
      </c>
      <c r="AQ186">
        <v>68.2</v>
      </c>
      <c r="AR186">
        <v>68.2</v>
      </c>
      <c r="AS186">
        <v>68.2</v>
      </c>
      <c r="AT186">
        <v>65.930000000000007</v>
      </c>
      <c r="AU186">
        <v>68.2</v>
      </c>
      <c r="AV186">
        <v>66</v>
      </c>
      <c r="AW186">
        <v>93</v>
      </c>
      <c r="AX186">
        <v>0</v>
      </c>
      <c r="AY186">
        <v>0</v>
      </c>
      <c r="AZ186">
        <v>0</v>
      </c>
      <c r="BA186">
        <v>68.2</v>
      </c>
      <c r="BB186">
        <v>68.2</v>
      </c>
      <c r="BC186">
        <v>68.2</v>
      </c>
      <c r="BD186">
        <v>68.2</v>
      </c>
      <c r="BE186">
        <v>68.2</v>
      </c>
      <c r="BF186">
        <v>65.930000000000007</v>
      </c>
      <c r="BG186">
        <v>68.2</v>
      </c>
      <c r="BH186">
        <v>66</v>
      </c>
      <c r="BI186">
        <v>93</v>
      </c>
      <c r="BJ186">
        <v>93</v>
      </c>
      <c r="BK186">
        <v>68.2</v>
      </c>
      <c r="BL186">
        <v>68.2</v>
      </c>
      <c r="BM186">
        <v>68.2</v>
      </c>
      <c r="BN186">
        <v>68.2</v>
      </c>
      <c r="BO186">
        <v>68.2</v>
      </c>
      <c r="BP186">
        <v>68.2</v>
      </c>
      <c r="BQ186">
        <v>68.2</v>
      </c>
      <c r="BR186">
        <v>65.930000000000007</v>
      </c>
      <c r="BS186">
        <v>68.2</v>
      </c>
      <c r="BT186">
        <v>66</v>
      </c>
      <c r="BU186">
        <v>93</v>
      </c>
      <c r="BV186">
        <v>0</v>
      </c>
      <c r="BW186">
        <v>0</v>
      </c>
      <c r="BX186">
        <v>0</v>
      </c>
      <c r="BY186">
        <v>68.2</v>
      </c>
      <c r="BZ186">
        <v>68.2</v>
      </c>
      <c r="CA186">
        <v>68.2</v>
      </c>
      <c r="CB186">
        <v>68.2</v>
      </c>
      <c r="CC186">
        <v>68.2</v>
      </c>
      <c r="CD186">
        <v>65.930000000000007</v>
      </c>
      <c r="CE186">
        <v>68.2</v>
      </c>
      <c r="CF186">
        <v>66</v>
      </c>
      <c r="CG186">
        <v>93</v>
      </c>
      <c r="CH186">
        <v>0</v>
      </c>
      <c r="CI186">
        <v>0</v>
      </c>
      <c r="CJ186">
        <v>0</v>
      </c>
      <c r="CK186" s="13" t="str">
        <f t="shared" si="14"/>
        <v>1 - 00. RECURSOS ORDINARIOS</v>
      </c>
      <c r="CL186" s="13" t="str">
        <f t="shared" si="15"/>
        <v>2.3. BIENES Y SERVICIOS</v>
      </c>
      <c r="CM186" s="13" t="str">
        <f t="shared" si="16"/>
        <v>2.3. 2. CONTRATACION DE SERVICIOS</v>
      </c>
      <c r="CN186" s="13" t="str">
        <f t="shared" si="17"/>
        <v>2.3. 2. 6. 3. 1. SEGURO DE VIDA</v>
      </c>
      <c r="CO186" s="13">
        <f t="shared" si="18"/>
        <v>863.53000000000009</v>
      </c>
      <c r="CP186" s="17">
        <f t="shared" si="19"/>
        <v>-44.530000000000086</v>
      </c>
      <c r="CQ186" s="20"/>
      <c r="CR186" s="20"/>
      <c r="CS186" s="13">
        <f t="shared" si="20"/>
        <v>-44.530000000000086</v>
      </c>
      <c r="CT186" s="13">
        <v>0</v>
      </c>
    </row>
    <row r="187" spans="1:98" hidden="1" x14ac:dyDescent="0.2">
      <c r="A187" t="s">
        <v>93</v>
      </c>
      <c r="B187" t="s">
        <v>94</v>
      </c>
      <c r="C187" t="s">
        <v>95</v>
      </c>
      <c r="D187" t="s">
        <v>96</v>
      </c>
      <c r="E187" t="s">
        <v>97</v>
      </c>
      <c r="F187" t="s">
        <v>98</v>
      </c>
      <c r="G187" t="s">
        <v>217</v>
      </c>
      <c r="H187" t="s">
        <v>100</v>
      </c>
      <c r="I187" t="s">
        <v>218</v>
      </c>
      <c r="J187" t="s">
        <v>102</v>
      </c>
      <c r="K187" t="s">
        <v>245</v>
      </c>
      <c r="L187" t="s">
        <v>104</v>
      </c>
      <c r="M187" t="s">
        <v>220</v>
      </c>
      <c r="N187" t="s">
        <v>221</v>
      </c>
      <c r="O187" t="s">
        <v>107</v>
      </c>
      <c r="P187" t="s">
        <v>246</v>
      </c>
      <c r="Q187" t="s">
        <v>223</v>
      </c>
      <c r="R187">
        <v>12</v>
      </c>
      <c r="S187">
        <v>6</v>
      </c>
      <c r="T187">
        <v>6</v>
      </c>
      <c r="U187">
        <v>6</v>
      </c>
      <c r="V187" s="26" t="s">
        <v>247</v>
      </c>
      <c r="W187" t="s">
        <v>111</v>
      </c>
      <c r="X187" t="s">
        <v>112</v>
      </c>
      <c r="Y187" t="s">
        <v>112</v>
      </c>
      <c r="Z187" t="s">
        <v>113</v>
      </c>
      <c r="AA187" t="s">
        <v>114</v>
      </c>
      <c r="AB187" t="s">
        <v>115</v>
      </c>
      <c r="AC187" t="s">
        <v>116</v>
      </c>
      <c r="AD187" t="s">
        <v>225</v>
      </c>
      <c r="AE187" t="s">
        <v>274</v>
      </c>
      <c r="AF187" t="s">
        <v>291</v>
      </c>
      <c r="AG187" t="s">
        <v>292</v>
      </c>
      <c r="AH187" t="s">
        <v>293</v>
      </c>
      <c r="AI187" t="s">
        <v>121</v>
      </c>
      <c r="AJ187">
        <v>118</v>
      </c>
      <c r="AK187">
        <v>61</v>
      </c>
      <c r="AL187">
        <v>179</v>
      </c>
      <c r="AM187">
        <v>179</v>
      </c>
      <c r="AN187">
        <v>179</v>
      </c>
      <c r="AO187">
        <v>14.88</v>
      </c>
      <c r="AP187">
        <v>15.22</v>
      </c>
      <c r="AQ187">
        <v>14.88</v>
      </c>
      <c r="AR187">
        <v>14.88</v>
      </c>
      <c r="AS187">
        <v>14.88</v>
      </c>
      <c r="AT187">
        <v>14.88</v>
      </c>
      <c r="AU187">
        <v>14.88</v>
      </c>
      <c r="AV187">
        <v>14.88</v>
      </c>
      <c r="AW187">
        <v>14.88</v>
      </c>
      <c r="AX187">
        <v>0</v>
      </c>
      <c r="AY187">
        <v>0</v>
      </c>
      <c r="AZ187">
        <v>0</v>
      </c>
      <c r="BA187">
        <v>14.88</v>
      </c>
      <c r="BB187">
        <v>15.22</v>
      </c>
      <c r="BC187">
        <v>14.88</v>
      </c>
      <c r="BD187">
        <v>14.88</v>
      </c>
      <c r="BE187">
        <v>14.88</v>
      </c>
      <c r="BF187">
        <v>14.88</v>
      </c>
      <c r="BG187">
        <v>14.88</v>
      </c>
      <c r="BH187">
        <v>14.88</v>
      </c>
      <c r="BI187">
        <v>14.88</v>
      </c>
      <c r="BJ187">
        <v>14.88</v>
      </c>
      <c r="BK187">
        <v>14.88</v>
      </c>
      <c r="BL187">
        <v>14.88</v>
      </c>
      <c r="BM187">
        <v>14.88</v>
      </c>
      <c r="BN187">
        <v>15.22</v>
      </c>
      <c r="BO187">
        <v>14.88</v>
      </c>
      <c r="BP187">
        <v>14.88</v>
      </c>
      <c r="BQ187">
        <v>14.88</v>
      </c>
      <c r="BR187">
        <v>14.88</v>
      </c>
      <c r="BS187">
        <v>14.88</v>
      </c>
      <c r="BT187">
        <v>14.88</v>
      </c>
      <c r="BU187">
        <v>14.88</v>
      </c>
      <c r="BV187">
        <v>0</v>
      </c>
      <c r="BW187">
        <v>0</v>
      </c>
      <c r="BX187">
        <v>0</v>
      </c>
      <c r="BY187">
        <v>14.88</v>
      </c>
      <c r="BZ187">
        <v>15.22</v>
      </c>
      <c r="CA187">
        <v>14.88</v>
      </c>
      <c r="CB187">
        <v>14.88</v>
      </c>
      <c r="CC187">
        <v>14.88</v>
      </c>
      <c r="CD187">
        <v>14.88</v>
      </c>
      <c r="CE187">
        <v>14.88</v>
      </c>
      <c r="CF187">
        <v>14.88</v>
      </c>
      <c r="CG187">
        <v>14.88</v>
      </c>
      <c r="CH187">
        <v>0</v>
      </c>
      <c r="CI187">
        <v>0</v>
      </c>
      <c r="CJ187">
        <v>0</v>
      </c>
      <c r="CK187" s="13" t="str">
        <f t="shared" si="14"/>
        <v>1 - 00. RECURSOS ORDINARIOS</v>
      </c>
      <c r="CL187" s="13" t="str">
        <f t="shared" si="15"/>
        <v>2.3. BIENES Y SERVICIOS</v>
      </c>
      <c r="CM187" s="13" t="str">
        <f t="shared" si="16"/>
        <v>2.3. 2. CONTRATACION DE SERVICIOS</v>
      </c>
      <c r="CN187" s="13" t="str">
        <f t="shared" si="17"/>
        <v>2.3. 2. 6. 3. 1. SEGURO DE VIDA</v>
      </c>
      <c r="CO187" s="13">
        <f t="shared" si="18"/>
        <v>178.89999999999998</v>
      </c>
      <c r="CP187" s="17">
        <f t="shared" si="19"/>
        <v>0.10000000000002274</v>
      </c>
      <c r="CQ187" s="20"/>
      <c r="CR187" s="20"/>
      <c r="CS187" s="13">
        <f t="shared" si="20"/>
        <v>0.10000000000002274</v>
      </c>
      <c r="CT187" s="13">
        <v>0</v>
      </c>
    </row>
    <row r="188" spans="1:98" hidden="1" x14ac:dyDescent="0.2">
      <c r="A188" t="s">
        <v>93</v>
      </c>
      <c r="B188" t="s">
        <v>94</v>
      </c>
      <c r="C188" t="s">
        <v>95</v>
      </c>
      <c r="D188" t="s">
        <v>96</v>
      </c>
      <c r="E188" t="s">
        <v>97</v>
      </c>
      <c r="F188" t="s">
        <v>98</v>
      </c>
      <c r="G188" t="s">
        <v>99</v>
      </c>
      <c r="H188" t="s">
        <v>100</v>
      </c>
      <c r="I188" t="s">
        <v>101</v>
      </c>
      <c r="J188" t="s">
        <v>102</v>
      </c>
      <c r="K188" t="s">
        <v>122</v>
      </c>
      <c r="L188" t="s">
        <v>104</v>
      </c>
      <c r="M188" t="s">
        <v>123</v>
      </c>
      <c r="N188" t="s">
        <v>124</v>
      </c>
      <c r="O188" t="s">
        <v>107</v>
      </c>
      <c r="P188" t="s">
        <v>108</v>
      </c>
      <c r="Q188" t="s">
        <v>109</v>
      </c>
      <c r="R188">
        <v>100</v>
      </c>
      <c r="S188">
        <v>50</v>
      </c>
      <c r="T188">
        <v>50</v>
      </c>
      <c r="U188">
        <v>50</v>
      </c>
      <c r="V188" s="26" t="s">
        <v>125</v>
      </c>
      <c r="W188" t="s">
        <v>111</v>
      </c>
      <c r="X188" t="s">
        <v>112</v>
      </c>
      <c r="Y188" t="s">
        <v>112</v>
      </c>
      <c r="Z188" t="s">
        <v>113</v>
      </c>
      <c r="AA188" t="s">
        <v>114</v>
      </c>
      <c r="AB188" t="s">
        <v>115</v>
      </c>
      <c r="AC188" t="s">
        <v>116</v>
      </c>
      <c r="AD188" t="s">
        <v>225</v>
      </c>
      <c r="AE188" t="s">
        <v>274</v>
      </c>
      <c r="AF188" t="s">
        <v>291</v>
      </c>
      <c r="AG188" t="s">
        <v>292</v>
      </c>
      <c r="AH188" t="s">
        <v>293</v>
      </c>
      <c r="AI188" t="s">
        <v>121</v>
      </c>
      <c r="AJ188">
        <v>377</v>
      </c>
      <c r="AK188">
        <v>735</v>
      </c>
      <c r="AL188">
        <v>1112</v>
      </c>
      <c r="AM188">
        <v>1112</v>
      </c>
      <c r="AN188">
        <v>1112</v>
      </c>
      <c r="AO188">
        <v>22.32</v>
      </c>
      <c r="AP188">
        <v>22.84</v>
      </c>
      <c r="AQ188">
        <v>106.64</v>
      </c>
      <c r="AR188">
        <v>106.64</v>
      </c>
      <c r="AS188">
        <v>106.13</v>
      </c>
      <c r="AT188">
        <v>106.05</v>
      </c>
      <c r="AU188">
        <v>105.85</v>
      </c>
      <c r="AV188">
        <v>105.97</v>
      </c>
      <c r="AW188">
        <v>106.03</v>
      </c>
      <c r="AX188">
        <v>0</v>
      </c>
      <c r="AY188">
        <v>0</v>
      </c>
      <c r="AZ188">
        <v>0</v>
      </c>
      <c r="BA188">
        <v>22.32</v>
      </c>
      <c r="BB188">
        <v>22.84</v>
      </c>
      <c r="BC188">
        <v>106.64</v>
      </c>
      <c r="BD188">
        <v>106.64</v>
      </c>
      <c r="BE188">
        <v>106.13</v>
      </c>
      <c r="BF188">
        <v>106.05</v>
      </c>
      <c r="BG188">
        <v>105.85</v>
      </c>
      <c r="BH188">
        <v>105.97</v>
      </c>
      <c r="BI188">
        <v>106.03</v>
      </c>
      <c r="BJ188">
        <v>106.64</v>
      </c>
      <c r="BK188">
        <v>106.64</v>
      </c>
      <c r="BL188">
        <v>106.64</v>
      </c>
      <c r="BM188">
        <v>22.32</v>
      </c>
      <c r="BN188">
        <v>22.84</v>
      </c>
      <c r="BO188">
        <v>106.64</v>
      </c>
      <c r="BP188">
        <v>106.64</v>
      </c>
      <c r="BQ188">
        <v>106.13</v>
      </c>
      <c r="BR188">
        <v>106.05</v>
      </c>
      <c r="BS188">
        <v>105.85</v>
      </c>
      <c r="BT188">
        <v>105.97</v>
      </c>
      <c r="BU188">
        <v>106.03</v>
      </c>
      <c r="BV188">
        <v>0</v>
      </c>
      <c r="BW188">
        <v>0</v>
      </c>
      <c r="BX188">
        <v>0</v>
      </c>
      <c r="BY188">
        <v>22.32</v>
      </c>
      <c r="BZ188">
        <v>22.84</v>
      </c>
      <c r="CA188">
        <v>106.64</v>
      </c>
      <c r="CB188">
        <v>106.64</v>
      </c>
      <c r="CC188">
        <v>106.13</v>
      </c>
      <c r="CD188">
        <v>106.05</v>
      </c>
      <c r="CE188">
        <v>105.85</v>
      </c>
      <c r="CF188">
        <v>105.97</v>
      </c>
      <c r="CG188">
        <v>106.03</v>
      </c>
      <c r="CH188">
        <v>0</v>
      </c>
      <c r="CI188">
        <v>0</v>
      </c>
      <c r="CJ188">
        <v>0</v>
      </c>
      <c r="CK188" s="13" t="str">
        <f t="shared" si="14"/>
        <v>1 - 00. RECURSOS ORDINARIOS</v>
      </c>
      <c r="CL188" s="13" t="str">
        <f t="shared" si="15"/>
        <v>2.3. BIENES Y SERVICIOS</v>
      </c>
      <c r="CM188" s="13" t="str">
        <f t="shared" si="16"/>
        <v>2.3. 2. CONTRATACION DE SERVICIOS</v>
      </c>
      <c r="CN188" s="13" t="str">
        <f t="shared" si="17"/>
        <v>2.3. 2. 6. 3. 1. SEGURO DE VIDA</v>
      </c>
      <c r="CO188" s="13">
        <f t="shared" si="18"/>
        <v>1108.3900000000001</v>
      </c>
      <c r="CP188" s="17">
        <f t="shared" si="19"/>
        <v>3.6099999999999</v>
      </c>
      <c r="CQ188" s="20"/>
      <c r="CR188" s="20"/>
      <c r="CS188" s="13">
        <f t="shared" si="20"/>
        <v>3.6099999999999</v>
      </c>
      <c r="CT188" s="13">
        <v>0</v>
      </c>
    </row>
    <row r="189" spans="1:98" hidden="1" x14ac:dyDescent="0.2">
      <c r="A189" t="s">
        <v>93</v>
      </c>
      <c r="B189" t="s">
        <v>94</v>
      </c>
      <c r="C189" t="s">
        <v>95</v>
      </c>
      <c r="D189" t="s">
        <v>96</v>
      </c>
      <c r="E189" t="s">
        <v>97</v>
      </c>
      <c r="F189" t="s">
        <v>98</v>
      </c>
      <c r="G189" t="s">
        <v>99</v>
      </c>
      <c r="H189" t="s">
        <v>100</v>
      </c>
      <c r="I189" t="s">
        <v>101</v>
      </c>
      <c r="J189" t="s">
        <v>102</v>
      </c>
      <c r="K189" t="s">
        <v>103</v>
      </c>
      <c r="L189" t="s">
        <v>104</v>
      </c>
      <c r="M189" t="s">
        <v>105</v>
      </c>
      <c r="N189" t="s">
        <v>106</v>
      </c>
      <c r="O189" t="s">
        <v>107</v>
      </c>
      <c r="P189" t="s">
        <v>108</v>
      </c>
      <c r="Q189" t="s">
        <v>109</v>
      </c>
      <c r="R189">
        <v>100</v>
      </c>
      <c r="S189">
        <v>50</v>
      </c>
      <c r="T189">
        <v>50</v>
      </c>
      <c r="U189">
        <v>50</v>
      </c>
      <c r="V189" s="26" t="s">
        <v>110</v>
      </c>
      <c r="W189" t="s">
        <v>111</v>
      </c>
      <c r="X189" t="s">
        <v>112</v>
      </c>
      <c r="Y189" t="s">
        <v>112</v>
      </c>
      <c r="Z189" t="s">
        <v>113</v>
      </c>
      <c r="AA189" t="s">
        <v>114</v>
      </c>
      <c r="AB189" t="s">
        <v>115</v>
      </c>
      <c r="AC189" t="s">
        <v>116</v>
      </c>
      <c r="AD189" t="s">
        <v>225</v>
      </c>
      <c r="AE189" t="s">
        <v>274</v>
      </c>
      <c r="AF189" t="s">
        <v>291</v>
      </c>
      <c r="AG189" t="s">
        <v>292</v>
      </c>
      <c r="AH189" t="s">
        <v>293</v>
      </c>
      <c r="AI189" t="s">
        <v>121</v>
      </c>
      <c r="AJ189">
        <v>1743</v>
      </c>
      <c r="AK189">
        <v>4741</v>
      </c>
      <c r="AL189">
        <v>6484</v>
      </c>
      <c r="AM189">
        <v>6484</v>
      </c>
      <c r="AN189">
        <v>6484</v>
      </c>
      <c r="AO189">
        <v>186</v>
      </c>
      <c r="AP189">
        <v>184.01</v>
      </c>
      <c r="AQ189">
        <v>609.25</v>
      </c>
      <c r="AR189">
        <v>611.08000000000004</v>
      </c>
      <c r="AS189">
        <v>547.34</v>
      </c>
      <c r="AT189">
        <v>543.78</v>
      </c>
      <c r="AU189">
        <v>546.95000000000005</v>
      </c>
      <c r="AV189">
        <v>731.12</v>
      </c>
      <c r="AW189">
        <v>838.36</v>
      </c>
      <c r="AX189">
        <v>0</v>
      </c>
      <c r="AY189">
        <v>0</v>
      </c>
      <c r="AZ189">
        <v>0</v>
      </c>
      <c r="BA189">
        <v>186</v>
      </c>
      <c r="BB189">
        <v>184.01</v>
      </c>
      <c r="BC189">
        <v>609.25</v>
      </c>
      <c r="BD189">
        <v>611.08000000000004</v>
      </c>
      <c r="BE189">
        <v>547.34</v>
      </c>
      <c r="BF189">
        <v>543.78</v>
      </c>
      <c r="BG189">
        <v>546.95000000000005</v>
      </c>
      <c r="BH189">
        <v>731.12</v>
      </c>
      <c r="BI189">
        <v>838.36</v>
      </c>
      <c r="BJ189">
        <v>840.72</v>
      </c>
      <c r="BK189">
        <v>722.92</v>
      </c>
      <c r="BL189">
        <v>722.92</v>
      </c>
      <c r="BM189">
        <v>186</v>
      </c>
      <c r="BN189">
        <v>184.01</v>
      </c>
      <c r="BO189">
        <v>609.25</v>
      </c>
      <c r="BP189">
        <v>611.08000000000004</v>
      </c>
      <c r="BQ189">
        <v>547.34</v>
      </c>
      <c r="BR189">
        <v>543.78</v>
      </c>
      <c r="BS189">
        <v>546.95000000000005</v>
      </c>
      <c r="BT189">
        <v>731.12</v>
      </c>
      <c r="BU189">
        <v>838.36</v>
      </c>
      <c r="BV189">
        <v>0</v>
      </c>
      <c r="BW189">
        <v>0</v>
      </c>
      <c r="BX189">
        <v>0</v>
      </c>
      <c r="BY189">
        <v>186</v>
      </c>
      <c r="BZ189">
        <v>184.01</v>
      </c>
      <c r="CA189">
        <v>609.25</v>
      </c>
      <c r="CB189">
        <v>611.08000000000004</v>
      </c>
      <c r="CC189">
        <v>547.34</v>
      </c>
      <c r="CD189">
        <v>543.78</v>
      </c>
      <c r="CE189">
        <v>546.95000000000005</v>
      </c>
      <c r="CF189">
        <v>731.12</v>
      </c>
      <c r="CG189">
        <v>838.36</v>
      </c>
      <c r="CH189">
        <v>0</v>
      </c>
      <c r="CI189">
        <v>0</v>
      </c>
      <c r="CJ189">
        <v>0</v>
      </c>
      <c r="CK189" s="13" t="str">
        <f t="shared" si="14"/>
        <v>1 - 00. RECURSOS ORDINARIOS</v>
      </c>
      <c r="CL189" s="13" t="str">
        <f t="shared" si="15"/>
        <v>2.3. BIENES Y SERVICIOS</v>
      </c>
      <c r="CM189" s="13" t="str">
        <f t="shared" si="16"/>
        <v>2.3. 2. CONTRATACION DE SERVICIOS</v>
      </c>
      <c r="CN189" s="13" t="str">
        <f t="shared" si="17"/>
        <v>2.3. 2. 6. 3. 1. SEGURO DE VIDA</v>
      </c>
      <c r="CO189" s="13">
        <f t="shared" si="18"/>
        <v>7084.45</v>
      </c>
      <c r="CP189" s="17">
        <f t="shared" si="19"/>
        <v>-600.44999999999982</v>
      </c>
      <c r="CQ189" s="20"/>
      <c r="CR189" s="20"/>
      <c r="CS189" s="13">
        <f t="shared" si="20"/>
        <v>-600.44999999999982</v>
      </c>
      <c r="CT189" s="13">
        <v>0</v>
      </c>
    </row>
    <row r="190" spans="1:98" hidden="1" x14ac:dyDescent="0.2">
      <c r="A190" t="s">
        <v>93</v>
      </c>
      <c r="B190" t="s">
        <v>94</v>
      </c>
      <c r="C190" t="s">
        <v>95</v>
      </c>
      <c r="D190" t="s">
        <v>96</v>
      </c>
      <c r="E190" t="s">
        <v>97</v>
      </c>
      <c r="F190" t="s">
        <v>98</v>
      </c>
      <c r="G190" t="s">
        <v>99</v>
      </c>
      <c r="H190" t="s">
        <v>100</v>
      </c>
      <c r="I190" t="s">
        <v>101</v>
      </c>
      <c r="J190" t="s">
        <v>102</v>
      </c>
      <c r="K190" t="s">
        <v>198</v>
      </c>
      <c r="L190" t="s">
        <v>104</v>
      </c>
      <c r="M190" t="s">
        <v>105</v>
      </c>
      <c r="N190" t="s">
        <v>199</v>
      </c>
      <c r="O190" t="s">
        <v>107</v>
      </c>
      <c r="P190" t="s">
        <v>200</v>
      </c>
      <c r="Q190" t="s">
        <v>201</v>
      </c>
      <c r="R190">
        <v>25</v>
      </c>
      <c r="S190">
        <v>10</v>
      </c>
      <c r="T190">
        <v>0</v>
      </c>
      <c r="U190">
        <v>0</v>
      </c>
      <c r="V190" s="26" t="s">
        <v>202</v>
      </c>
      <c r="W190" t="s">
        <v>111</v>
      </c>
      <c r="X190" t="s">
        <v>112</v>
      </c>
      <c r="Y190" t="s">
        <v>112</v>
      </c>
      <c r="Z190" t="s">
        <v>113</v>
      </c>
      <c r="AA190" t="s">
        <v>114</v>
      </c>
      <c r="AB190" t="s">
        <v>115</v>
      </c>
      <c r="AC190" t="s">
        <v>116</v>
      </c>
      <c r="AD190" t="s">
        <v>225</v>
      </c>
      <c r="AE190" t="s">
        <v>274</v>
      </c>
      <c r="AF190" t="s">
        <v>291</v>
      </c>
      <c r="AG190" t="s">
        <v>292</v>
      </c>
      <c r="AH190" t="s">
        <v>293</v>
      </c>
      <c r="AI190" t="s">
        <v>121</v>
      </c>
      <c r="AJ190">
        <v>0</v>
      </c>
      <c r="AK190">
        <v>930</v>
      </c>
      <c r="AL190">
        <v>930</v>
      </c>
      <c r="AM190">
        <v>930</v>
      </c>
      <c r="AN190">
        <v>930</v>
      </c>
      <c r="AO190">
        <v>0</v>
      </c>
      <c r="AP190">
        <v>0</v>
      </c>
      <c r="AQ190">
        <v>93</v>
      </c>
      <c r="AR190">
        <v>93</v>
      </c>
      <c r="AS190">
        <v>93</v>
      </c>
      <c r="AT190">
        <v>62</v>
      </c>
      <c r="AU190">
        <v>62</v>
      </c>
      <c r="AV190">
        <v>62</v>
      </c>
      <c r="AW190">
        <v>89.91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93</v>
      </c>
      <c r="BD190">
        <v>93</v>
      </c>
      <c r="BE190">
        <v>93</v>
      </c>
      <c r="BF190">
        <v>62</v>
      </c>
      <c r="BG190">
        <v>62</v>
      </c>
      <c r="BH190">
        <v>62</v>
      </c>
      <c r="BI190">
        <v>89.91</v>
      </c>
      <c r="BJ190">
        <v>93</v>
      </c>
      <c r="BK190">
        <v>107.88</v>
      </c>
      <c r="BL190">
        <v>107.88</v>
      </c>
      <c r="BM190">
        <v>0</v>
      </c>
      <c r="BN190">
        <v>0</v>
      </c>
      <c r="BO190">
        <v>93</v>
      </c>
      <c r="BP190">
        <v>93</v>
      </c>
      <c r="BQ190">
        <v>93</v>
      </c>
      <c r="BR190">
        <v>62</v>
      </c>
      <c r="BS190">
        <v>62</v>
      </c>
      <c r="BT190">
        <v>62</v>
      </c>
      <c r="BU190">
        <v>89.91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93</v>
      </c>
      <c r="CB190">
        <v>93</v>
      </c>
      <c r="CC190">
        <v>93</v>
      </c>
      <c r="CD190">
        <v>62</v>
      </c>
      <c r="CE190">
        <v>62</v>
      </c>
      <c r="CF190">
        <v>62</v>
      </c>
      <c r="CG190">
        <v>89.91</v>
      </c>
      <c r="CH190">
        <v>0</v>
      </c>
      <c r="CI190">
        <v>0</v>
      </c>
      <c r="CJ190">
        <v>0</v>
      </c>
      <c r="CK190" s="13" t="str">
        <f t="shared" si="14"/>
        <v>1 - 00. RECURSOS ORDINARIOS</v>
      </c>
      <c r="CL190" s="13" t="str">
        <f t="shared" si="15"/>
        <v>2.3. BIENES Y SERVICIOS</v>
      </c>
      <c r="CM190" s="13" t="str">
        <f t="shared" si="16"/>
        <v>2.3. 2. CONTRATACION DE SERVICIOS</v>
      </c>
      <c r="CN190" s="13" t="str">
        <f t="shared" si="17"/>
        <v>2.3. 2. 6. 3. 1. SEGURO DE VIDA</v>
      </c>
      <c r="CO190" s="13">
        <f t="shared" si="18"/>
        <v>863.67</v>
      </c>
      <c r="CP190" s="17">
        <f t="shared" si="19"/>
        <v>66.330000000000041</v>
      </c>
      <c r="CQ190" s="20"/>
      <c r="CR190" s="20"/>
      <c r="CS190" s="13">
        <f t="shared" si="20"/>
        <v>66.330000000000041</v>
      </c>
      <c r="CT190" s="13">
        <v>0</v>
      </c>
    </row>
    <row r="191" spans="1:98" hidden="1" x14ac:dyDescent="0.2">
      <c r="A191" t="s">
        <v>93</v>
      </c>
      <c r="B191" t="s">
        <v>94</v>
      </c>
      <c r="C191" t="s">
        <v>95</v>
      </c>
      <c r="D191" t="s">
        <v>96</v>
      </c>
      <c r="E191" t="s">
        <v>97</v>
      </c>
      <c r="F191" t="s">
        <v>98</v>
      </c>
      <c r="G191" t="s">
        <v>170</v>
      </c>
      <c r="H191" t="s">
        <v>100</v>
      </c>
      <c r="I191" t="s">
        <v>101</v>
      </c>
      <c r="J191" t="s">
        <v>102</v>
      </c>
      <c r="K191" t="s">
        <v>294</v>
      </c>
      <c r="L191" t="s">
        <v>104</v>
      </c>
      <c r="M191" t="s">
        <v>295</v>
      </c>
      <c r="N191" t="s">
        <v>296</v>
      </c>
      <c r="O191" t="s">
        <v>107</v>
      </c>
      <c r="P191" t="s">
        <v>297</v>
      </c>
      <c r="Q191" t="s">
        <v>298</v>
      </c>
      <c r="R191">
        <v>6</v>
      </c>
      <c r="S191">
        <v>3</v>
      </c>
      <c r="T191">
        <v>0</v>
      </c>
      <c r="U191">
        <v>0</v>
      </c>
      <c r="V191" s="26" t="s">
        <v>299</v>
      </c>
      <c r="W191" t="s">
        <v>111</v>
      </c>
      <c r="X191" t="s">
        <v>112</v>
      </c>
      <c r="Y191" t="s">
        <v>112</v>
      </c>
      <c r="Z191" t="s">
        <v>113</v>
      </c>
      <c r="AA191" t="s">
        <v>114</v>
      </c>
      <c r="AB191" t="s">
        <v>115</v>
      </c>
      <c r="AC191" t="s">
        <v>116</v>
      </c>
      <c r="AD191" t="s">
        <v>225</v>
      </c>
      <c r="AE191" t="s">
        <v>274</v>
      </c>
      <c r="AF191" t="s">
        <v>291</v>
      </c>
      <c r="AG191" t="s">
        <v>292</v>
      </c>
      <c r="AH191" t="s">
        <v>293</v>
      </c>
      <c r="AI191" t="s">
        <v>121</v>
      </c>
      <c r="AJ191">
        <v>118</v>
      </c>
      <c r="AK191">
        <v>210</v>
      </c>
      <c r="AL191">
        <v>328</v>
      </c>
      <c r="AM191">
        <v>328</v>
      </c>
      <c r="AN191">
        <v>328</v>
      </c>
      <c r="AO191">
        <v>14.88</v>
      </c>
      <c r="AP191">
        <v>14.88</v>
      </c>
      <c r="AQ191">
        <v>29.41</v>
      </c>
      <c r="AR191">
        <v>29.76</v>
      </c>
      <c r="AS191">
        <v>29.76</v>
      </c>
      <c r="AT191">
        <v>29.76</v>
      </c>
      <c r="AU191">
        <v>29.57</v>
      </c>
      <c r="AV191">
        <v>29.58</v>
      </c>
      <c r="AW191">
        <v>29.58</v>
      </c>
      <c r="AX191">
        <v>0</v>
      </c>
      <c r="AY191">
        <v>0</v>
      </c>
      <c r="AZ191">
        <v>0</v>
      </c>
      <c r="BA191">
        <v>14.88</v>
      </c>
      <c r="BB191">
        <v>14.88</v>
      </c>
      <c r="BC191">
        <v>29.41</v>
      </c>
      <c r="BD191">
        <v>29.76</v>
      </c>
      <c r="BE191">
        <v>29.76</v>
      </c>
      <c r="BF191">
        <v>29.76</v>
      </c>
      <c r="BG191">
        <v>29.57</v>
      </c>
      <c r="BH191">
        <v>29.58</v>
      </c>
      <c r="BI191">
        <v>29.58</v>
      </c>
      <c r="BJ191">
        <v>29.76</v>
      </c>
      <c r="BK191">
        <v>29.76</v>
      </c>
      <c r="BL191">
        <v>29.76</v>
      </c>
      <c r="BM191">
        <v>14.88</v>
      </c>
      <c r="BN191">
        <v>14.88</v>
      </c>
      <c r="BO191">
        <v>29.41</v>
      </c>
      <c r="BP191">
        <v>29.76</v>
      </c>
      <c r="BQ191">
        <v>29.76</v>
      </c>
      <c r="BR191">
        <v>29.76</v>
      </c>
      <c r="BS191">
        <v>29.57</v>
      </c>
      <c r="BT191">
        <v>29.58</v>
      </c>
      <c r="BU191">
        <v>29.58</v>
      </c>
      <c r="BV191">
        <v>0</v>
      </c>
      <c r="BW191">
        <v>0</v>
      </c>
      <c r="BX191">
        <v>0</v>
      </c>
      <c r="BY191">
        <v>14.88</v>
      </c>
      <c r="BZ191">
        <v>14.88</v>
      </c>
      <c r="CA191">
        <v>29.41</v>
      </c>
      <c r="CB191">
        <v>29.76</v>
      </c>
      <c r="CC191">
        <v>29.76</v>
      </c>
      <c r="CD191">
        <v>29.76</v>
      </c>
      <c r="CE191">
        <v>29.57</v>
      </c>
      <c r="CF191">
        <v>29.58</v>
      </c>
      <c r="CG191">
        <v>29.58</v>
      </c>
      <c r="CH191">
        <v>0</v>
      </c>
      <c r="CI191">
        <v>0</v>
      </c>
      <c r="CJ191">
        <v>0</v>
      </c>
      <c r="CK191" s="13" t="str">
        <f t="shared" si="14"/>
        <v>1 - 00. RECURSOS ORDINARIOS</v>
      </c>
      <c r="CL191" s="13" t="str">
        <f t="shared" si="15"/>
        <v>2.3. BIENES Y SERVICIOS</v>
      </c>
      <c r="CM191" s="13" t="str">
        <f t="shared" si="16"/>
        <v>2.3. 2. CONTRATACION DE SERVICIOS</v>
      </c>
      <c r="CN191" s="13" t="str">
        <f t="shared" si="17"/>
        <v>2.3. 2. 6. 3. 1. SEGURO DE VIDA</v>
      </c>
      <c r="CO191" s="13">
        <f t="shared" si="18"/>
        <v>326.45999999999998</v>
      </c>
      <c r="CP191" s="17">
        <f t="shared" si="19"/>
        <v>1.5400000000000205</v>
      </c>
      <c r="CQ191" s="20"/>
      <c r="CR191" s="20"/>
      <c r="CS191" s="13">
        <f t="shared" si="20"/>
        <v>1.5400000000000205</v>
      </c>
      <c r="CT191" s="13">
        <v>0</v>
      </c>
    </row>
    <row r="192" spans="1:98" x14ac:dyDescent="0.2">
      <c r="A192" t="s">
        <v>93</v>
      </c>
      <c r="B192" t="s">
        <v>94</v>
      </c>
      <c r="C192" t="s">
        <v>95</v>
      </c>
      <c r="D192" t="s">
        <v>96</v>
      </c>
      <c r="E192" t="s">
        <v>97</v>
      </c>
      <c r="F192" t="s">
        <v>98</v>
      </c>
      <c r="G192" t="s">
        <v>170</v>
      </c>
      <c r="H192" t="s">
        <v>100</v>
      </c>
      <c r="I192" t="s">
        <v>101</v>
      </c>
      <c r="J192" t="s">
        <v>102</v>
      </c>
      <c r="K192" t="s">
        <v>180</v>
      </c>
      <c r="L192" t="s">
        <v>104</v>
      </c>
      <c r="M192" t="s">
        <v>132</v>
      </c>
      <c r="N192" t="s">
        <v>133</v>
      </c>
      <c r="O192" t="s">
        <v>107</v>
      </c>
      <c r="P192" t="s">
        <v>181</v>
      </c>
      <c r="Q192" t="s">
        <v>168</v>
      </c>
      <c r="R192">
        <v>47000</v>
      </c>
      <c r="S192">
        <v>26240</v>
      </c>
      <c r="T192">
        <v>26237</v>
      </c>
      <c r="U192">
        <v>26237</v>
      </c>
      <c r="V192" s="26" t="s">
        <v>182</v>
      </c>
      <c r="W192" t="s">
        <v>111</v>
      </c>
      <c r="X192" t="s">
        <v>112</v>
      </c>
      <c r="Y192" t="s">
        <v>112</v>
      </c>
      <c r="Z192" t="s">
        <v>113</v>
      </c>
      <c r="AA192" t="s">
        <v>114</v>
      </c>
      <c r="AB192" t="s">
        <v>115</v>
      </c>
      <c r="AC192" t="s">
        <v>116</v>
      </c>
      <c r="AD192" t="s">
        <v>225</v>
      </c>
      <c r="AE192" t="s">
        <v>274</v>
      </c>
      <c r="AF192" t="s">
        <v>291</v>
      </c>
      <c r="AG192" t="s">
        <v>292</v>
      </c>
      <c r="AH192" t="s">
        <v>293</v>
      </c>
      <c r="AI192" t="s">
        <v>121</v>
      </c>
      <c r="AJ192">
        <v>2594</v>
      </c>
      <c r="AK192">
        <v>3330</v>
      </c>
      <c r="AL192">
        <v>5924</v>
      </c>
      <c r="AM192">
        <v>5490</v>
      </c>
      <c r="AN192">
        <v>5490</v>
      </c>
      <c r="AO192">
        <v>276.79000000000002</v>
      </c>
      <c r="AP192">
        <v>277.31</v>
      </c>
      <c r="AQ192">
        <v>617.22</v>
      </c>
      <c r="AR192">
        <v>617.9</v>
      </c>
      <c r="AS192">
        <v>413.74</v>
      </c>
      <c r="AT192">
        <v>409.16</v>
      </c>
      <c r="AU192">
        <v>416.84</v>
      </c>
      <c r="AV192">
        <v>502.38</v>
      </c>
      <c r="AW192">
        <v>860.88</v>
      </c>
      <c r="AX192">
        <v>0</v>
      </c>
      <c r="AY192">
        <v>0</v>
      </c>
      <c r="AZ192">
        <v>0</v>
      </c>
      <c r="BA192">
        <v>276.79000000000002</v>
      </c>
      <c r="BB192">
        <v>277.31</v>
      </c>
      <c r="BC192">
        <v>617.22</v>
      </c>
      <c r="BD192">
        <v>617.9</v>
      </c>
      <c r="BE192">
        <v>413.74</v>
      </c>
      <c r="BF192">
        <v>409.16</v>
      </c>
      <c r="BG192">
        <v>416.84</v>
      </c>
      <c r="BH192">
        <v>502.38</v>
      </c>
      <c r="BI192">
        <v>860.88</v>
      </c>
      <c r="BJ192">
        <v>611.32000000000005</v>
      </c>
      <c r="BK192">
        <v>543.12</v>
      </c>
      <c r="BL192">
        <v>543.12</v>
      </c>
      <c r="BM192">
        <v>276.79000000000002</v>
      </c>
      <c r="BN192">
        <v>277.31</v>
      </c>
      <c r="BO192">
        <v>617.22</v>
      </c>
      <c r="BP192">
        <v>617.9</v>
      </c>
      <c r="BQ192">
        <v>413.74</v>
      </c>
      <c r="BR192">
        <v>409.16</v>
      </c>
      <c r="BS192">
        <v>416.84</v>
      </c>
      <c r="BT192">
        <v>502.38</v>
      </c>
      <c r="BU192">
        <v>860.88</v>
      </c>
      <c r="BV192">
        <v>0</v>
      </c>
      <c r="BW192">
        <v>0</v>
      </c>
      <c r="BX192">
        <v>0</v>
      </c>
      <c r="BY192">
        <v>276.79000000000002</v>
      </c>
      <c r="BZ192">
        <v>277.31</v>
      </c>
      <c r="CA192">
        <v>617.22</v>
      </c>
      <c r="CB192">
        <v>617.9</v>
      </c>
      <c r="CC192">
        <v>413.74</v>
      </c>
      <c r="CD192">
        <v>409.16</v>
      </c>
      <c r="CE192">
        <v>416.84</v>
      </c>
      <c r="CF192">
        <v>502.38</v>
      </c>
      <c r="CG192">
        <v>860.88</v>
      </c>
      <c r="CH192">
        <v>0</v>
      </c>
      <c r="CI192">
        <v>0</v>
      </c>
      <c r="CJ192">
        <v>0</v>
      </c>
      <c r="CK192" s="13" t="str">
        <f t="shared" si="14"/>
        <v>1 - 00. RECURSOS ORDINARIOS</v>
      </c>
      <c r="CL192" s="13" t="str">
        <f t="shared" si="15"/>
        <v>2.3. BIENES Y SERVICIOS</v>
      </c>
      <c r="CM192" s="13" t="str">
        <f t="shared" si="16"/>
        <v>2.3. 2. CONTRATACION DE SERVICIOS</v>
      </c>
      <c r="CN192" s="13" t="str">
        <f t="shared" si="17"/>
        <v>2.3. 2. 6. 3. 1. SEGURO DE VIDA</v>
      </c>
      <c r="CO192" s="13">
        <f t="shared" si="18"/>
        <v>6089.78</v>
      </c>
      <c r="CP192" s="17">
        <f t="shared" si="19"/>
        <v>-165.77999999999975</v>
      </c>
      <c r="CQ192" s="20"/>
      <c r="CR192" s="20"/>
      <c r="CS192" s="13">
        <f t="shared" si="20"/>
        <v>-165.77999999999975</v>
      </c>
      <c r="CT192" s="13">
        <v>0</v>
      </c>
    </row>
    <row r="193" spans="1:98" hidden="1" x14ac:dyDescent="0.2">
      <c r="A193" t="s">
        <v>93</v>
      </c>
      <c r="B193" t="s">
        <v>94</v>
      </c>
      <c r="C193" t="s">
        <v>95</v>
      </c>
      <c r="D193" t="s">
        <v>96</v>
      </c>
      <c r="E193" t="s">
        <v>97</v>
      </c>
      <c r="F193" t="s">
        <v>98</v>
      </c>
      <c r="G193" t="s">
        <v>170</v>
      </c>
      <c r="H193" t="s">
        <v>100</v>
      </c>
      <c r="I193" t="s">
        <v>101</v>
      </c>
      <c r="J193" t="s">
        <v>102</v>
      </c>
      <c r="K193" t="s">
        <v>183</v>
      </c>
      <c r="L193" t="s">
        <v>104</v>
      </c>
      <c r="M193" t="s">
        <v>132</v>
      </c>
      <c r="N193" t="s">
        <v>133</v>
      </c>
      <c r="O193" t="s">
        <v>107</v>
      </c>
      <c r="P193" t="s">
        <v>184</v>
      </c>
      <c r="Q193" t="s">
        <v>185</v>
      </c>
      <c r="R193">
        <v>3636</v>
      </c>
      <c r="S193">
        <v>1441</v>
      </c>
      <c r="T193">
        <v>1441</v>
      </c>
      <c r="U193">
        <v>1441</v>
      </c>
      <c r="V193" s="26" t="s">
        <v>186</v>
      </c>
      <c r="W193" t="s">
        <v>111</v>
      </c>
      <c r="X193" t="s">
        <v>112</v>
      </c>
      <c r="Y193" t="s">
        <v>112</v>
      </c>
      <c r="Z193" t="s">
        <v>113</v>
      </c>
      <c r="AA193" t="s">
        <v>114</v>
      </c>
      <c r="AB193" t="s">
        <v>115</v>
      </c>
      <c r="AC193" t="s">
        <v>116</v>
      </c>
      <c r="AD193" t="s">
        <v>225</v>
      </c>
      <c r="AE193" t="s">
        <v>274</v>
      </c>
      <c r="AF193" t="s">
        <v>291</v>
      </c>
      <c r="AG193" t="s">
        <v>292</v>
      </c>
      <c r="AH193" t="s">
        <v>293</v>
      </c>
      <c r="AI193" t="s">
        <v>121</v>
      </c>
      <c r="AJ193">
        <v>909</v>
      </c>
      <c r="AK193">
        <v>314</v>
      </c>
      <c r="AL193">
        <v>1223</v>
      </c>
      <c r="AM193">
        <v>1223</v>
      </c>
      <c r="AN193">
        <v>1223</v>
      </c>
      <c r="AO193">
        <v>75.67</v>
      </c>
      <c r="AP193">
        <v>68.2</v>
      </c>
      <c r="AQ193">
        <v>107.88</v>
      </c>
      <c r="AR193">
        <v>107.92</v>
      </c>
      <c r="AS193">
        <v>83.2</v>
      </c>
      <c r="AT193">
        <v>83.03</v>
      </c>
      <c r="AU193">
        <v>83.72</v>
      </c>
      <c r="AV193">
        <v>82.97</v>
      </c>
      <c r="AW193">
        <v>171.99</v>
      </c>
      <c r="AX193">
        <v>0</v>
      </c>
      <c r="AY193">
        <v>0</v>
      </c>
      <c r="AZ193">
        <v>0</v>
      </c>
      <c r="BA193">
        <v>75.67</v>
      </c>
      <c r="BB193">
        <v>68.2</v>
      </c>
      <c r="BC193">
        <v>107.88</v>
      </c>
      <c r="BD193">
        <v>107.92</v>
      </c>
      <c r="BE193">
        <v>83.2</v>
      </c>
      <c r="BF193">
        <v>83.03</v>
      </c>
      <c r="BG193">
        <v>83.72</v>
      </c>
      <c r="BH193">
        <v>82.97</v>
      </c>
      <c r="BI193">
        <v>171.99</v>
      </c>
      <c r="BJ193">
        <v>176.08</v>
      </c>
      <c r="BK193">
        <v>83.08</v>
      </c>
      <c r="BL193">
        <v>83.08</v>
      </c>
      <c r="BM193">
        <v>75.67</v>
      </c>
      <c r="BN193">
        <v>68.2</v>
      </c>
      <c r="BO193">
        <v>107.88</v>
      </c>
      <c r="BP193">
        <v>107.92</v>
      </c>
      <c r="BQ193">
        <v>83.2</v>
      </c>
      <c r="BR193">
        <v>83.03</v>
      </c>
      <c r="BS193">
        <v>83.72</v>
      </c>
      <c r="BT193">
        <v>82.97</v>
      </c>
      <c r="BU193">
        <v>171.99</v>
      </c>
      <c r="BV193">
        <v>0</v>
      </c>
      <c r="BW193">
        <v>0</v>
      </c>
      <c r="BX193">
        <v>0</v>
      </c>
      <c r="BY193">
        <v>75.67</v>
      </c>
      <c r="BZ193">
        <v>68.2</v>
      </c>
      <c r="CA193">
        <v>107.88</v>
      </c>
      <c r="CB193">
        <v>107.92</v>
      </c>
      <c r="CC193">
        <v>83.2</v>
      </c>
      <c r="CD193">
        <v>83.03</v>
      </c>
      <c r="CE193">
        <v>83.72</v>
      </c>
      <c r="CF193">
        <v>82.97</v>
      </c>
      <c r="CG193">
        <v>171.99</v>
      </c>
      <c r="CH193">
        <v>0</v>
      </c>
      <c r="CI193">
        <v>0</v>
      </c>
      <c r="CJ193">
        <v>0</v>
      </c>
      <c r="CK193" s="13" t="str">
        <f t="shared" si="14"/>
        <v>1 - 00. RECURSOS ORDINARIOS</v>
      </c>
      <c r="CL193" s="13" t="str">
        <f t="shared" si="15"/>
        <v>2.3. BIENES Y SERVICIOS</v>
      </c>
      <c r="CM193" s="13" t="str">
        <f t="shared" si="16"/>
        <v>2.3. 2. CONTRATACION DE SERVICIOS</v>
      </c>
      <c r="CN193" s="13" t="str">
        <f t="shared" si="17"/>
        <v>2.3. 2. 6. 3. 1. SEGURO DE VIDA</v>
      </c>
      <c r="CO193" s="13">
        <f t="shared" si="18"/>
        <v>1206.82</v>
      </c>
      <c r="CP193" s="17">
        <f t="shared" si="19"/>
        <v>16.180000000000064</v>
      </c>
      <c r="CQ193" s="20"/>
      <c r="CR193" s="20"/>
      <c r="CS193" s="13">
        <f t="shared" si="20"/>
        <v>16.180000000000064</v>
      </c>
      <c r="CT193" s="13">
        <v>0</v>
      </c>
    </row>
    <row r="194" spans="1:98" hidden="1" x14ac:dyDescent="0.2">
      <c r="A194" t="s">
        <v>93</v>
      </c>
      <c r="B194" t="s">
        <v>94</v>
      </c>
      <c r="C194" t="s">
        <v>95</v>
      </c>
      <c r="D194" t="s">
        <v>96</v>
      </c>
      <c r="E194" t="s">
        <v>97</v>
      </c>
      <c r="F194" t="s">
        <v>98</v>
      </c>
      <c r="G194" t="s">
        <v>170</v>
      </c>
      <c r="H194" t="s">
        <v>100</v>
      </c>
      <c r="I194" t="s">
        <v>101</v>
      </c>
      <c r="J194" t="s">
        <v>102</v>
      </c>
      <c r="K194" t="s">
        <v>187</v>
      </c>
      <c r="L194" t="s">
        <v>104</v>
      </c>
      <c r="M194" t="s">
        <v>132</v>
      </c>
      <c r="N194" t="s">
        <v>176</v>
      </c>
      <c r="O194" t="s">
        <v>107</v>
      </c>
      <c r="P194" t="s">
        <v>188</v>
      </c>
      <c r="Q194" t="s">
        <v>189</v>
      </c>
      <c r="R194">
        <v>105000</v>
      </c>
      <c r="S194">
        <v>29200</v>
      </c>
      <c r="T194">
        <v>29143</v>
      </c>
      <c r="U194">
        <v>29143</v>
      </c>
      <c r="V194" s="26" t="s">
        <v>190</v>
      </c>
      <c r="W194" t="s">
        <v>111</v>
      </c>
      <c r="X194" t="s">
        <v>112</v>
      </c>
      <c r="Y194" t="s">
        <v>112</v>
      </c>
      <c r="Z194" t="s">
        <v>113</v>
      </c>
      <c r="AA194" t="s">
        <v>114</v>
      </c>
      <c r="AB194" t="s">
        <v>115</v>
      </c>
      <c r="AC194" t="s">
        <v>116</v>
      </c>
      <c r="AD194" t="s">
        <v>225</v>
      </c>
      <c r="AE194" t="s">
        <v>274</v>
      </c>
      <c r="AF194" t="s">
        <v>291</v>
      </c>
      <c r="AG194" t="s">
        <v>292</v>
      </c>
      <c r="AH194" t="s">
        <v>293</v>
      </c>
      <c r="AI194" t="s">
        <v>121</v>
      </c>
      <c r="AJ194">
        <v>433</v>
      </c>
      <c r="AK194">
        <v>0</v>
      </c>
      <c r="AL194">
        <v>433</v>
      </c>
      <c r="AM194">
        <v>433</v>
      </c>
      <c r="AN194">
        <v>433</v>
      </c>
      <c r="AO194">
        <v>7.56</v>
      </c>
      <c r="AP194">
        <v>14.88</v>
      </c>
      <c r="AQ194">
        <v>14.88</v>
      </c>
      <c r="AR194">
        <v>14.78</v>
      </c>
      <c r="AS194">
        <v>14.73</v>
      </c>
      <c r="AT194">
        <v>15.02</v>
      </c>
      <c r="AU194">
        <v>14.88</v>
      </c>
      <c r="AV194">
        <v>14.88</v>
      </c>
      <c r="AW194">
        <v>14.88</v>
      </c>
      <c r="AX194">
        <v>0</v>
      </c>
      <c r="AY194">
        <v>0</v>
      </c>
      <c r="AZ194">
        <v>0</v>
      </c>
      <c r="BA194">
        <v>7.56</v>
      </c>
      <c r="BB194">
        <v>14.88</v>
      </c>
      <c r="BC194">
        <v>14.88</v>
      </c>
      <c r="BD194">
        <v>14.78</v>
      </c>
      <c r="BE194">
        <v>14.73</v>
      </c>
      <c r="BF194">
        <v>15.02</v>
      </c>
      <c r="BG194">
        <v>14.88</v>
      </c>
      <c r="BH194">
        <v>14.79</v>
      </c>
      <c r="BI194">
        <v>14.88</v>
      </c>
      <c r="BJ194">
        <v>14.88</v>
      </c>
      <c r="BK194">
        <v>14.88</v>
      </c>
      <c r="BL194">
        <v>14.88</v>
      </c>
      <c r="BM194">
        <v>7.56</v>
      </c>
      <c r="BN194">
        <v>14.88</v>
      </c>
      <c r="BO194">
        <v>14.88</v>
      </c>
      <c r="BP194">
        <v>14.78</v>
      </c>
      <c r="BQ194">
        <v>14.73</v>
      </c>
      <c r="BR194">
        <v>15.02</v>
      </c>
      <c r="BS194">
        <v>14.88</v>
      </c>
      <c r="BT194">
        <v>14.79</v>
      </c>
      <c r="BU194">
        <v>14.88</v>
      </c>
      <c r="BV194">
        <v>0</v>
      </c>
      <c r="BW194">
        <v>0</v>
      </c>
      <c r="BX194">
        <v>0</v>
      </c>
      <c r="BY194">
        <v>7.56</v>
      </c>
      <c r="BZ194">
        <v>14.88</v>
      </c>
      <c r="CA194">
        <v>14.88</v>
      </c>
      <c r="CB194">
        <v>14.78</v>
      </c>
      <c r="CC194">
        <v>14.73</v>
      </c>
      <c r="CD194">
        <v>15.02</v>
      </c>
      <c r="CE194">
        <v>14.88</v>
      </c>
      <c r="CF194">
        <v>14.79</v>
      </c>
      <c r="CG194">
        <v>14.88</v>
      </c>
      <c r="CH194">
        <v>0</v>
      </c>
      <c r="CI194">
        <v>0</v>
      </c>
      <c r="CJ194">
        <v>0</v>
      </c>
      <c r="CK194" s="13" t="str">
        <f t="shared" ref="CK194:CK257" si="21">CONCATENATE(LEFT(Z194,1)," ","- ",AA194)</f>
        <v>1 - 00. RECURSOS ORDINARIOS</v>
      </c>
      <c r="CL194" s="13" t="str">
        <f t="shared" ref="CL194:CL257" si="22">CONCATENATE(LEFT(AC194,2),AD194)</f>
        <v>2.3. BIENES Y SERVICIOS</v>
      </c>
      <c r="CM194" s="13" t="str">
        <f t="shared" ref="CM194:CM257" si="23">CONCATENATE(LEFT(CL194,4),AE194)</f>
        <v>2.3. 2. CONTRATACION DE SERVICIOS</v>
      </c>
      <c r="CN194" s="13" t="str">
        <f t="shared" ref="CN194:CN257" si="24">CONCATENATE(LEFT(CM194,7)&amp;LEFT(AF194,3)&amp;LEFT(AG194,3),AH194)</f>
        <v>2.3. 2. 6. 3. 1. SEGURO DE VIDA</v>
      </c>
      <c r="CO194" s="13">
        <f t="shared" ref="CO194:CO257" si="25">SUM(AZ194:BL194)</f>
        <v>171.03999999999996</v>
      </c>
      <c r="CP194" s="17">
        <f t="shared" ref="CP194:CP257" si="26">AL194-CO194</f>
        <v>261.96000000000004</v>
      </c>
      <c r="CQ194" s="20"/>
      <c r="CR194" s="20"/>
      <c r="CS194" s="13">
        <f t="shared" ref="CS194:CS257" si="27">CP194+CQ194+CR194</f>
        <v>261.96000000000004</v>
      </c>
      <c r="CT194" s="13">
        <v>0</v>
      </c>
    </row>
    <row r="195" spans="1:98" hidden="1" x14ac:dyDescent="0.2">
      <c r="A195" t="s">
        <v>93</v>
      </c>
      <c r="B195" t="s">
        <v>94</v>
      </c>
      <c r="C195" t="s">
        <v>95</v>
      </c>
      <c r="D195" t="s">
        <v>96</v>
      </c>
      <c r="E195" t="s">
        <v>97</v>
      </c>
      <c r="F195" t="s">
        <v>98</v>
      </c>
      <c r="G195" t="s">
        <v>170</v>
      </c>
      <c r="H195" t="s">
        <v>100</v>
      </c>
      <c r="I195" t="s">
        <v>101</v>
      </c>
      <c r="J195" t="s">
        <v>102</v>
      </c>
      <c r="K195" t="s">
        <v>367</v>
      </c>
      <c r="L195" t="s">
        <v>104</v>
      </c>
      <c r="M195" t="s">
        <v>159</v>
      </c>
      <c r="N195" t="s">
        <v>160</v>
      </c>
      <c r="O195" t="s">
        <v>423</v>
      </c>
      <c r="P195" t="s">
        <v>368</v>
      </c>
      <c r="Q195" t="s">
        <v>185</v>
      </c>
      <c r="R195">
        <v>1</v>
      </c>
      <c r="S195">
        <v>0</v>
      </c>
      <c r="T195">
        <v>0</v>
      </c>
      <c r="U195">
        <v>0</v>
      </c>
      <c r="V195" s="26" t="s">
        <v>434</v>
      </c>
      <c r="W195" t="s">
        <v>111</v>
      </c>
      <c r="X195" t="s">
        <v>112</v>
      </c>
      <c r="Y195" t="s">
        <v>112</v>
      </c>
      <c r="Z195" t="s">
        <v>113</v>
      </c>
      <c r="AA195" t="s">
        <v>114</v>
      </c>
      <c r="AB195" t="s">
        <v>115</v>
      </c>
      <c r="AC195" t="s">
        <v>116</v>
      </c>
      <c r="AD195" t="s">
        <v>225</v>
      </c>
      <c r="AE195" t="s">
        <v>274</v>
      </c>
      <c r="AF195" t="s">
        <v>291</v>
      </c>
      <c r="AG195" t="s">
        <v>292</v>
      </c>
      <c r="AH195" t="s">
        <v>293</v>
      </c>
      <c r="AI195" t="s">
        <v>121</v>
      </c>
      <c r="AJ195">
        <v>0</v>
      </c>
      <c r="AK195">
        <v>614</v>
      </c>
      <c r="AL195">
        <v>614</v>
      </c>
      <c r="AM195">
        <v>614</v>
      </c>
      <c r="AN195">
        <v>614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 s="13" t="str">
        <f t="shared" si="21"/>
        <v>1 - 00. RECURSOS ORDINARIOS</v>
      </c>
      <c r="CL195" s="13" t="str">
        <f t="shared" si="22"/>
        <v>2.3. BIENES Y SERVICIOS</v>
      </c>
      <c r="CM195" s="13" t="str">
        <f t="shared" si="23"/>
        <v>2.3. 2. CONTRATACION DE SERVICIOS</v>
      </c>
      <c r="CN195" s="13" t="str">
        <f t="shared" si="24"/>
        <v>2.3. 2. 6. 3. 1. SEGURO DE VIDA</v>
      </c>
      <c r="CO195" s="13">
        <f t="shared" si="25"/>
        <v>0</v>
      </c>
      <c r="CP195" s="17">
        <f t="shared" si="26"/>
        <v>614</v>
      </c>
      <c r="CQ195" s="20"/>
      <c r="CR195" s="20"/>
      <c r="CS195" s="13">
        <f t="shared" si="27"/>
        <v>614</v>
      </c>
      <c r="CT195" s="13">
        <v>0</v>
      </c>
    </row>
    <row r="196" spans="1:98" hidden="1" x14ac:dyDescent="0.2">
      <c r="A196" t="s">
        <v>93</v>
      </c>
      <c r="B196" t="s">
        <v>94</v>
      </c>
      <c r="C196" t="s">
        <v>95</v>
      </c>
      <c r="D196" t="s">
        <v>96</v>
      </c>
      <c r="E196" t="s">
        <v>97</v>
      </c>
      <c r="F196" t="s">
        <v>98</v>
      </c>
      <c r="G196" t="s">
        <v>99</v>
      </c>
      <c r="H196" t="s">
        <v>100</v>
      </c>
      <c r="I196" t="s">
        <v>101</v>
      </c>
      <c r="J196" t="s">
        <v>102</v>
      </c>
      <c r="K196" t="s">
        <v>103</v>
      </c>
      <c r="L196" t="s">
        <v>104</v>
      </c>
      <c r="M196" t="s">
        <v>105</v>
      </c>
      <c r="N196" t="s">
        <v>106</v>
      </c>
      <c r="O196" t="s">
        <v>107</v>
      </c>
      <c r="P196" t="s">
        <v>108</v>
      </c>
      <c r="Q196" t="s">
        <v>109</v>
      </c>
      <c r="R196">
        <v>100</v>
      </c>
      <c r="S196">
        <v>50</v>
      </c>
      <c r="T196">
        <v>50</v>
      </c>
      <c r="U196">
        <v>50</v>
      </c>
      <c r="V196" t="s">
        <v>110</v>
      </c>
      <c r="W196" t="s">
        <v>111</v>
      </c>
      <c r="X196" t="s">
        <v>112</v>
      </c>
      <c r="Y196" t="s">
        <v>112</v>
      </c>
      <c r="Z196" t="s">
        <v>113</v>
      </c>
      <c r="AA196" t="s">
        <v>114</v>
      </c>
      <c r="AB196" t="s">
        <v>115</v>
      </c>
      <c r="AC196" t="s">
        <v>116</v>
      </c>
      <c r="AD196" t="s">
        <v>225</v>
      </c>
      <c r="AE196" t="s">
        <v>274</v>
      </c>
      <c r="AF196" t="s">
        <v>300</v>
      </c>
      <c r="AG196" t="s">
        <v>419</v>
      </c>
      <c r="AH196" t="s">
        <v>438</v>
      </c>
      <c r="AI196" t="s">
        <v>121</v>
      </c>
      <c r="AJ196">
        <v>0</v>
      </c>
      <c r="AK196">
        <v>8000</v>
      </c>
      <c r="AL196">
        <v>8000</v>
      </c>
      <c r="AM196">
        <v>8000</v>
      </c>
      <c r="AN196">
        <v>8000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4000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4000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4000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4000</v>
      </c>
      <c r="CI196">
        <v>0</v>
      </c>
      <c r="CJ196">
        <v>0</v>
      </c>
      <c r="CK196" s="13" t="str">
        <f t="shared" si="21"/>
        <v>1 - 00. RECURSOS ORDINARIOS</v>
      </c>
      <c r="CL196" s="13" t="str">
        <f t="shared" si="22"/>
        <v>2.3. BIENES Y SERVICIOS</v>
      </c>
      <c r="CM196" s="13" t="str">
        <f t="shared" si="23"/>
        <v>2.3. 2. CONTRATACION DE SERVICIOS</v>
      </c>
      <c r="CN196" s="13" t="str">
        <f t="shared" si="24"/>
        <v>2.3. 2. 7. 2. 1. CONSULTORIAS</v>
      </c>
      <c r="CO196" s="13">
        <f t="shared" si="25"/>
        <v>4000</v>
      </c>
      <c r="CP196" s="13">
        <f t="shared" si="26"/>
        <v>4000</v>
      </c>
      <c r="CQ196" s="13"/>
      <c r="CR196" s="13"/>
      <c r="CS196" s="13">
        <f t="shared" si="27"/>
        <v>4000</v>
      </c>
      <c r="CT196" s="13">
        <v>0</v>
      </c>
    </row>
    <row r="197" spans="1:98" hidden="1" x14ac:dyDescent="0.2">
      <c r="A197" t="s">
        <v>93</v>
      </c>
      <c r="B197" t="s">
        <v>94</v>
      </c>
      <c r="C197" t="s">
        <v>95</v>
      </c>
      <c r="D197" t="s">
        <v>96</v>
      </c>
      <c r="E197" t="s">
        <v>97</v>
      </c>
      <c r="F197" t="s">
        <v>98</v>
      </c>
      <c r="G197" t="s">
        <v>170</v>
      </c>
      <c r="H197" t="s">
        <v>100</v>
      </c>
      <c r="I197" t="s">
        <v>101</v>
      </c>
      <c r="J197" t="s">
        <v>102</v>
      </c>
      <c r="K197" t="s">
        <v>367</v>
      </c>
      <c r="L197" t="s">
        <v>104</v>
      </c>
      <c r="M197" t="s">
        <v>159</v>
      </c>
      <c r="N197" t="s">
        <v>160</v>
      </c>
      <c r="O197" t="s">
        <v>107</v>
      </c>
      <c r="P197" t="s">
        <v>368</v>
      </c>
      <c r="Q197" t="s">
        <v>185</v>
      </c>
      <c r="R197">
        <v>36</v>
      </c>
      <c r="S197">
        <v>18</v>
      </c>
      <c r="T197">
        <v>18</v>
      </c>
      <c r="U197">
        <v>18</v>
      </c>
      <c r="V197" t="s">
        <v>369</v>
      </c>
      <c r="W197" t="s">
        <v>111</v>
      </c>
      <c r="X197" t="s">
        <v>112</v>
      </c>
      <c r="Y197" t="s">
        <v>112</v>
      </c>
      <c r="Z197" t="s">
        <v>113</v>
      </c>
      <c r="AA197" t="s">
        <v>114</v>
      </c>
      <c r="AB197" t="s">
        <v>115</v>
      </c>
      <c r="AC197" t="s">
        <v>116</v>
      </c>
      <c r="AD197" t="s">
        <v>225</v>
      </c>
      <c r="AE197" t="s">
        <v>274</v>
      </c>
      <c r="AF197" t="s">
        <v>300</v>
      </c>
      <c r="AG197" t="s">
        <v>419</v>
      </c>
      <c r="AH197" t="s">
        <v>420</v>
      </c>
      <c r="AI197" t="s">
        <v>121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 s="13" t="str">
        <f t="shared" si="21"/>
        <v>1 - 00. RECURSOS ORDINARIOS</v>
      </c>
      <c r="CL197" s="13" t="str">
        <f t="shared" si="22"/>
        <v>2.3. BIENES Y SERVICIOS</v>
      </c>
      <c r="CM197" s="13" t="str">
        <f t="shared" si="23"/>
        <v>2.3. 2. CONTRATACION DE SERVICIOS</v>
      </c>
      <c r="CN197" s="13" t="str">
        <f t="shared" si="24"/>
        <v>2.3. 2. 7. 2.12. ENTREGA ECONÓMICA POR PRESTACIONES ADICIONALES EN SALUD</v>
      </c>
      <c r="CO197" s="13">
        <f t="shared" si="25"/>
        <v>0</v>
      </c>
      <c r="CP197" s="13">
        <f t="shared" si="26"/>
        <v>0</v>
      </c>
      <c r="CQ197" s="13"/>
      <c r="CR197" s="13"/>
      <c r="CS197" s="13">
        <f t="shared" si="27"/>
        <v>0</v>
      </c>
      <c r="CT197" s="13">
        <v>0</v>
      </c>
    </row>
    <row r="198" spans="1:98" hidden="1" x14ac:dyDescent="0.2">
      <c r="A198" t="s">
        <v>93</v>
      </c>
      <c r="B198" t="s">
        <v>94</v>
      </c>
      <c r="C198" t="s">
        <v>95</v>
      </c>
      <c r="D198" t="s">
        <v>96</v>
      </c>
      <c r="E198" t="s">
        <v>97</v>
      </c>
      <c r="F198" t="s">
        <v>98</v>
      </c>
      <c r="G198" t="s">
        <v>99</v>
      </c>
      <c r="H198" t="s">
        <v>100</v>
      </c>
      <c r="I198" t="s">
        <v>101</v>
      </c>
      <c r="J198" t="s">
        <v>102</v>
      </c>
      <c r="K198" t="s">
        <v>103</v>
      </c>
      <c r="L198" t="s">
        <v>104</v>
      </c>
      <c r="M198" t="s">
        <v>105</v>
      </c>
      <c r="N198" t="s">
        <v>106</v>
      </c>
      <c r="O198" t="s">
        <v>107</v>
      </c>
      <c r="P198" t="s">
        <v>108</v>
      </c>
      <c r="Q198" t="s">
        <v>109</v>
      </c>
      <c r="R198">
        <v>100</v>
      </c>
      <c r="S198">
        <v>50</v>
      </c>
      <c r="T198">
        <v>50</v>
      </c>
      <c r="U198">
        <v>50</v>
      </c>
      <c r="V198" t="s">
        <v>110</v>
      </c>
      <c r="W198" t="s">
        <v>111</v>
      </c>
      <c r="X198" t="s">
        <v>112</v>
      </c>
      <c r="Y198" t="s">
        <v>112</v>
      </c>
      <c r="Z198" t="s">
        <v>113</v>
      </c>
      <c r="AA198" t="s">
        <v>114</v>
      </c>
      <c r="AB198" t="s">
        <v>115</v>
      </c>
      <c r="AC198" t="s">
        <v>116</v>
      </c>
      <c r="AD198" t="s">
        <v>225</v>
      </c>
      <c r="AE198" t="s">
        <v>274</v>
      </c>
      <c r="AF198" t="s">
        <v>300</v>
      </c>
      <c r="AG198" t="s">
        <v>301</v>
      </c>
      <c r="AH198" t="s">
        <v>302</v>
      </c>
      <c r="AI198" t="s">
        <v>121</v>
      </c>
      <c r="AJ198">
        <v>44000</v>
      </c>
      <c r="AK198">
        <v>2976</v>
      </c>
      <c r="AL198">
        <v>46976</v>
      </c>
      <c r="AM198">
        <v>38009.26</v>
      </c>
      <c r="AN198">
        <v>37655.99</v>
      </c>
      <c r="AO198">
        <v>0</v>
      </c>
      <c r="AP198">
        <v>5025.4799999999996</v>
      </c>
      <c r="AQ198">
        <v>5254.03</v>
      </c>
      <c r="AR198">
        <v>5663.43</v>
      </c>
      <c r="AS198">
        <v>2110.15</v>
      </c>
      <c r="AT198">
        <v>0</v>
      </c>
      <c r="AU198">
        <v>0</v>
      </c>
      <c r="AV198">
        <v>0</v>
      </c>
      <c r="AW198">
        <v>5309.49</v>
      </c>
      <c r="AX198">
        <v>0</v>
      </c>
      <c r="AY198">
        <v>0</v>
      </c>
      <c r="AZ198">
        <v>0</v>
      </c>
      <c r="BA198">
        <v>0</v>
      </c>
      <c r="BB198">
        <v>5025.4799999999996</v>
      </c>
      <c r="BC198">
        <v>5254.03</v>
      </c>
      <c r="BD198">
        <v>5663.43</v>
      </c>
      <c r="BE198">
        <v>2110.15</v>
      </c>
      <c r="BF198">
        <v>0</v>
      </c>
      <c r="BG198">
        <v>0</v>
      </c>
      <c r="BH198">
        <v>0</v>
      </c>
      <c r="BI198">
        <v>0</v>
      </c>
      <c r="BJ198">
        <v>5309.49</v>
      </c>
      <c r="BK198">
        <v>0</v>
      </c>
      <c r="BL198">
        <v>0</v>
      </c>
      <c r="BM198">
        <v>0</v>
      </c>
      <c r="BN198">
        <v>5025.4799999999996</v>
      </c>
      <c r="BO198">
        <v>5254.03</v>
      </c>
      <c r="BP198">
        <v>5663.43</v>
      </c>
      <c r="BQ198">
        <v>2110.15</v>
      </c>
      <c r="BR198">
        <v>0</v>
      </c>
      <c r="BS198">
        <v>0</v>
      </c>
      <c r="BT198">
        <v>0</v>
      </c>
      <c r="BU198">
        <v>0</v>
      </c>
      <c r="BV198">
        <v>5309.49</v>
      </c>
      <c r="BW198">
        <v>0</v>
      </c>
      <c r="BX198">
        <v>0</v>
      </c>
      <c r="BY198">
        <v>0</v>
      </c>
      <c r="BZ198">
        <v>5025.4799999999996</v>
      </c>
      <c r="CA198">
        <v>5254.03</v>
      </c>
      <c r="CB198">
        <v>5663.43</v>
      </c>
      <c r="CC198">
        <v>2110.15</v>
      </c>
      <c r="CD198">
        <v>0</v>
      </c>
      <c r="CE198">
        <v>0</v>
      </c>
      <c r="CF198">
        <v>0</v>
      </c>
      <c r="CG198">
        <v>0</v>
      </c>
      <c r="CH198">
        <v>5309.49</v>
      </c>
      <c r="CI198">
        <v>0</v>
      </c>
      <c r="CJ198">
        <v>0</v>
      </c>
      <c r="CK198" s="13" t="str">
        <f t="shared" si="21"/>
        <v>1 - 00. RECURSOS ORDINARIOS</v>
      </c>
      <c r="CL198" s="13" t="str">
        <f t="shared" si="22"/>
        <v>2.3. BIENES Y SERVICIOS</v>
      </c>
      <c r="CM198" s="13" t="str">
        <f t="shared" si="23"/>
        <v>2.3. 2. CONTRATACION DE SERVICIOS</v>
      </c>
      <c r="CN198" s="13" t="str">
        <f t="shared" si="24"/>
        <v>2.3. 2. 7.11. 2. TRANSPORTE Y TRASLADO DE CARGA, BIENES Y MATERIALES</v>
      </c>
      <c r="CO198" s="13">
        <f t="shared" si="25"/>
        <v>23362.58</v>
      </c>
      <c r="CP198" s="13">
        <f t="shared" si="26"/>
        <v>23613.42</v>
      </c>
      <c r="CQ198" s="13"/>
      <c r="CR198" s="13"/>
      <c r="CS198" s="13">
        <f t="shared" si="27"/>
        <v>23613.42</v>
      </c>
      <c r="CT198" s="13">
        <v>0</v>
      </c>
    </row>
    <row r="199" spans="1:98" hidden="1" x14ac:dyDescent="0.2">
      <c r="A199" t="s">
        <v>93</v>
      </c>
      <c r="B199" t="s">
        <v>94</v>
      </c>
      <c r="C199" t="s">
        <v>95</v>
      </c>
      <c r="D199" t="s">
        <v>96</v>
      </c>
      <c r="E199" t="s">
        <v>97</v>
      </c>
      <c r="F199" t="s">
        <v>98</v>
      </c>
      <c r="G199" t="s">
        <v>170</v>
      </c>
      <c r="H199" t="s">
        <v>100</v>
      </c>
      <c r="I199" t="s">
        <v>101</v>
      </c>
      <c r="J199" t="s">
        <v>102</v>
      </c>
      <c r="K199" t="s">
        <v>367</v>
      </c>
      <c r="L199" t="s">
        <v>104</v>
      </c>
      <c r="M199" t="s">
        <v>159</v>
      </c>
      <c r="N199" t="s">
        <v>160</v>
      </c>
      <c r="O199" t="s">
        <v>107</v>
      </c>
      <c r="P199" t="s">
        <v>368</v>
      </c>
      <c r="Q199" t="s">
        <v>185</v>
      </c>
      <c r="R199">
        <v>36</v>
      </c>
      <c r="S199">
        <v>18</v>
      </c>
      <c r="T199">
        <v>18</v>
      </c>
      <c r="U199">
        <v>18</v>
      </c>
      <c r="V199" t="s">
        <v>369</v>
      </c>
      <c r="W199" t="s">
        <v>111</v>
      </c>
      <c r="X199" t="s">
        <v>112</v>
      </c>
      <c r="Y199" t="s">
        <v>112</v>
      </c>
      <c r="Z199" t="s">
        <v>113</v>
      </c>
      <c r="AA199" t="s">
        <v>114</v>
      </c>
      <c r="AB199" t="s">
        <v>115</v>
      </c>
      <c r="AC199" t="s">
        <v>116</v>
      </c>
      <c r="AD199" t="s">
        <v>225</v>
      </c>
      <c r="AE199" t="s">
        <v>274</v>
      </c>
      <c r="AF199" t="s">
        <v>300</v>
      </c>
      <c r="AG199" t="s">
        <v>301</v>
      </c>
      <c r="AH199" t="s">
        <v>398</v>
      </c>
      <c r="AI199" t="s">
        <v>121</v>
      </c>
      <c r="AJ199">
        <v>0</v>
      </c>
      <c r="AK199">
        <v>30231</v>
      </c>
      <c r="AL199">
        <v>30231</v>
      </c>
      <c r="AM199">
        <v>30231</v>
      </c>
      <c r="AN199">
        <v>30231</v>
      </c>
      <c r="AO199">
        <v>0</v>
      </c>
      <c r="AP199">
        <v>0</v>
      </c>
      <c r="AQ199">
        <v>2544</v>
      </c>
      <c r="AR199">
        <v>4562.5</v>
      </c>
      <c r="AS199">
        <v>2227.5</v>
      </c>
      <c r="AT199">
        <v>0</v>
      </c>
      <c r="AU199">
        <v>3834.5</v>
      </c>
      <c r="AV199">
        <v>2543.5</v>
      </c>
      <c r="AW199">
        <v>2489.5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2544</v>
      </c>
      <c r="BD199">
        <v>0</v>
      </c>
      <c r="BE199">
        <v>0</v>
      </c>
      <c r="BF199">
        <v>6790</v>
      </c>
      <c r="BG199">
        <v>3834.5</v>
      </c>
      <c r="BH199">
        <v>2543.5</v>
      </c>
      <c r="BI199">
        <v>2489.5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2544</v>
      </c>
      <c r="BP199">
        <v>0</v>
      </c>
      <c r="BQ199">
        <v>0</v>
      </c>
      <c r="BR199">
        <v>6790</v>
      </c>
      <c r="BS199">
        <v>3834.5</v>
      </c>
      <c r="BT199">
        <v>2543.5</v>
      </c>
      <c r="BU199">
        <v>2489.5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2544</v>
      </c>
      <c r="CB199">
        <v>0</v>
      </c>
      <c r="CC199">
        <v>0</v>
      </c>
      <c r="CD199">
        <v>6790</v>
      </c>
      <c r="CE199">
        <v>3834.5</v>
      </c>
      <c r="CF199">
        <v>2543.5</v>
      </c>
      <c r="CG199">
        <v>2489.5</v>
      </c>
      <c r="CH199">
        <v>0</v>
      </c>
      <c r="CI199">
        <v>0</v>
      </c>
      <c r="CJ199">
        <v>0</v>
      </c>
      <c r="CK199" s="13" t="str">
        <f t="shared" si="21"/>
        <v>1 - 00. RECURSOS ORDINARIOS</v>
      </c>
      <c r="CL199" s="13" t="str">
        <f t="shared" si="22"/>
        <v>2.3. BIENES Y SERVICIOS</v>
      </c>
      <c r="CM199" s="13" t="str">
        <f t="shared" si="23"/>
        <v>2.3. 2. CONTRATACION DE SERVICIOS</v>
      </c>
      <c r="CN199" s="13" t="str">
        <f t="shared" si="24"/>
        <v>2.3. 2. 7.11. 5. SERVICIOS DE ALIMENTACION DE CONSUMO HUMANO</v>
      </c>
      <c r="CO199" s="13">
        <f t="shared" si="25"/>
        <v>18201.5</v>
      </c>
      <c r="CP199" s="13">
        <f t="shared" si="26"/>
        <v>12029.5</v>
      </c>
      <c r="CQ199" s="13"/>
      <c r="CR199" s="13"/>
      <c r="CS199" s="13">
        <f t="shared" si="27"/>
        <v>12029.5</v>
      </c>
      <c r="CT199" s="13">
        <v>0</v>
      </c>
    </row>
    <row r="200" spans="1:98" hidden="1" x14ac:dyDescent="0.2">
      <c r="A200" t="s">
        <v>93</v>
      </c>
      <c r="B200" t="s">
        <v>94</v>
      </c>
      <c r="C200" t="s">
        <v>95</v>
      </c>
      <c r="D200" t="s">
        <v>96</v>
      </c>
      <c r="E200" t="s">
        <v>97</v>
      </c>
      <c r="F200" t="s">
        <v>98</v>
      </c>
      <c r="G200" t="s">
        <v>217</v>
      </c>
      <c r="H200" t="s">
        <v>100</v>
      </c>
      <c r="I200" t="s">
        <v>218</v>
      </c>
      <c r="J200" t="s">
        <v>102</v>
      </c>
      <c r="K200" t="s">
        <v>219</v>
      </c>
      <c r="L200" t="s">
        <v>104</v>
      </c>
      <c r="M200" t="s">
        <v>220</v>
      </c>
      <c r="N200" t="s">
        <v>221</v>
      </c>
      <c r="O200" t="s">
        <v>107</v>
      </c>
      <c r="P200" t="s">
        <v>222</v>
      </c>
      <c r="Q200" t="s">
        <v>223</v>
      </c>
      <c r="R200">
        <v>3</v>
      </c>
      <c r="S200">
        <v>2</v>
      </c>
      <c r="T200">
        <v>1</v>
      </c>
      <c r="U200">
        <v>1</v>
      </c>
      <c r="V200" t="s">
        <v>224</v>
      </c>
      <c r="W200" t="s">
        <v>111</v>
      </c>
      <c r="X200" t="s">
        <v>112</v>
      </c>
      <c r="Y200" t="s">
        <v>112</v>
      </c>
      <c r="Z200" t="s">
        <v>113</v>
      </c>
      <c r="AA200" t="s">
        <v>114</v>
      </c>
      <c r="AB200" t="s">
        <v>115</v>
      </c>
      <c r="AC200" t="s">
        <v>116</v>
      </c>
      <c r="AD200" t="s">
        <v>225</v>
      </c>
      <c r="AE200" t="s">
        <v>274</v>
      </c>
      <c r="AF200" t="s">
        <v>300</v>
      </c>
      <c r="AG200" t="s">
        <v>301</v>
      </c>
      <c r="AH200" t="s">
        <v>303</v>
      </c>
      <c r="AI200" t="s">
        <v>121</v>
      </c>
      <c r="AJ200">
        <v>1000</v>
      </c>
      <c r="AK200">
        <v>0</v>
      </c>
      <c r="AL200">
        <v>1000</v>
      </c>
      <c r="AM200">
        <v>999.9</v>
      </c>
      <c r="AN200">
        <v>999.9</v>
      </c>
      <c r="AO200">
        <v>0</v>
      </c>
      <c r="AP200">
        <v>0</v>
      </c>
      <c r="AQ200">
        <v>0</v>
      </c>
      <c r="AR200">
        <v>0</v>
      </c>
      <c r="AS200">
        <v>448.9</v>
      </c>
      <c r="AT200">
        <v>0</v>
      </c>
      <c r="AU200">
        <v>551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448.9</v>
      </c>
      <c r="BF200">
        <v>0</v>
      </c>
      <c r="BG200">
        <v>551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448.9</v>
      </c>
      <c r="BR200">
        <v>0</v>
      </c>
      <c r="BS200">
        <v>551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448.9</v>
      </c>
      <c r="CD200">
        <v>0</v>
      </c>
      <c r="CE200">
        <v>551</v>
      </c>
      <c r="CF200">
        <v>0</v>
      </c>
      <c r="CG200">
        <v>0</v>
      </c>
      <c r="CH200">
        <v>0</v>
      </c>
      <c r="CI200">
        <v>0</v>
      </c>
      <c r="CJ200">
        <v>0</v>
      </c>
      <c r="CK200" s="13" t="str">
        <f t="shared" si="21"/>
        <v>1 - 00. RECURSOS ORDINARIOS</v>
      </c>
      <c r="CL200" s="13" t="str">
        <f t="shared" si="22"/>
        <v>2.3. BIENES Y SERVICIOS</v>
      </c>
      <c r="CM200" s="13" t="str">
        <f t="shared" si="23"/>
        <v>2.3. 2. CONTRATACION DE SERVICIOS</v>
      </c>
      <c r="CN200" s="13" t="str">
        <f t="shared" si="24"/>
        <v>2.3. 2. 7.11. 6. SERVICIO DE IMPRESIONES, ENCUADERNACION Y EMPASTADO</v>
      </c>
      <c r="CO200" s="13">
        <f t="shared" si="25"/>
        <v>999.9</v>
      </c>
      <c r="CP200" s="13">
        <f t="shared" si="26"/>
        <v>0.10000000000002274</v>
      </c>
      <c r="CQ200" s="13"/>
      <c r="CR200" s="13"/>
      <c r="CS200" s="13">
        <f t="shared" si="27"/>
        <v>0.10000000000002274</v>
      </c>
      <c r="CT200" s="13">
        <v>0</v>
      </c>
    </row>
    <row r="201" spans="1:98" hidden="1" x14ac:dyDescent="0.2">
      <c r="A201" t="s">
        <v>93</v>
      </c>
      <c r="B201" t="s">
        <v>94</v>
      </c>
      <c r="C201" t="s">
        <v>95</v>
      </c>
      <c r="D201" t="s">
        <v>96</v>
      </c>
      <c r="E201" t="s">
        <v>97</v>
      </c>
      <c r="F201" t="s">
        <v>98</v>
      </c>
      <c r="G201" t="s">
        <v>99</v>
      </c>
      <c r="H201" t="s">
        <v>100</v>
      </c>
      <c r="I201" t="s">
        <v>101</v>
      </c>
      <c r="J201" t="s">
        <v>102</v>
      </c>
      <c r="K201" t="s">
        <v>103</v>
      </c>
      <c r="L201" t="s">
        <v>104</v>
      </c>
      <c r="M201" t="s">
        <v>105</v>
      </c>
      <c r="N201" t="s">
        <v>106</v>
      </c>
      <c r="O201" t="s">
        <v>107</v>
      </c>
      <c r="P201" t="s">
        <v>108</v>
      </c>
      <c r="Q201" t="s">
        <v>109</v>
      </c>
      <c r="R201">
        <v>100</v>
      </c>
      <c r="S201">
        <v>50</v>
      </c>
      <c r="T201">
        <v>50</v>
      </c>
      <c r="U201">
        <v>50</v>
      </c>
      <c r="V201" t="s">
        <v>110</v>
      </c>
      <c r="W201" t="s">
        <v>111</v>
      </c>
      <c r="X201" t="s">
        <v>112</v>
      </c>
      <c r="Y201" t="s">
        <v>112</v>
      </c>
      <c r="Z201" t="s">
        <v>113</v>
      </c>
      <c r="AA201" t="s">
        <v>114</v>
      </c>
      <c r="AB201" t="s">
        <v>115</v>
      </c>
      <c r="AC201" t="s">
        <v>116</v>
      </c>
      <c r="AD201" t="s">
        <v>225</v>
      </c>
      <c r="AE201" t="s">
        <v>274</v>
      </c>
      <c r="AF201" t="s">
        <v>300</v>
      </c>
      <c r="AG201" t="s">
        <v>301</v>
      </c>
      <c r="AH201" t="s">
        <v>303</v>
      </c>
      <c r="AI201" t="s">
        <v>121</v>
      </c>
      <c r="AJ201">
        <v>0</v>
      </c>
      <c r="AK201">
        <v>600</v>
      </c>
      <c r="AL201">
        <v>600</v>
      </c>
      <c r="AM201">
        <v>338</v>
      </c>
      <c r="AN201">
        <v>338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338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338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338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338</v>
      </c>
      <c r="CG201">
        <v>0</v>
      </c>
      <c r="CH201">
        <v>0</v>
      </c>
      <c r="CI201">
        <v>0</v>
      </c>
      <c r="CJ201">
        <v>0</v>
      </c>
      <c r="CK201" s="13" t="str">
        <f t="shared" si="21"/>
        <v>1 - 00. RECURSOS ORDINARIOS</v>
      </c>
      <c r="CL201" s="13" t="str">
        <f t="shared" si="22"/>
        <v>2.3. BIENES Y SERVICIOS</v>
      </c>
      <c r="CM201" s="13" t="str">
        <f t="shared" si="23"/>
        <v>2.3. 2. CONTRATACION DE SERVICIOS</v>
      </c>
      <c r="CN201" s="13" t="str">
        <f t="shared" si="24"/>
        <v>2.3. 2. 7.11. 6. SERVICIO DE IMPRESIONES, ENCUADERNACION Y EMPASTADO</v>
      </c>
      <c r="CO201" s="13">
        <f t="shared" si="25"/>
        <v>338</v>
      </c>
      <c r="CP201" s="13">
        <f t="shared" si="26"/>
        <v>262</v>
      </c>
      <c r="CQ201" s="13"/>
      <c r="CR201" s="13"/>
      <c r="CS201" s="13">
        <f t="shared" si="27"/>
        <v>262</v>
      </c>
      <c r="CT201" s="13">
        <v>0</v>
      </c>
    </row>
    <row r="202" spans="1:98" hidden="1" x14ac:dyDescent="0.2">
      <c r="A202" t="s">
        <v>93</v>
      </c>
      <c r="B202" t="s">
        <v>94</v>
      </c>
      <c r="C202" t="s">
        <v>95</v>
      </c>
      <c r="D202" t="s">
        <v>96</v>
      </c>
      <c r="E202" t="s">
        <v>97</v>
      </c>
      <c r="F202" t="s">
        <v>98</v>
      </c>
      <c r="G202" t="s">
        <v>129</v>
      </c>
      <c r="H202" t="s">
        <v>100</v>
      </c>
      <c r="I202" t="s">
        <v>149</v>
      </c>
      <c r="J202" t="s">
        <v>102</v>
      </c>
      <c r="K202" t="s">
        <v>150</v>
      </c>
      <c r="L202" t="s">
        <v>104</v>
      </c>
      <c r="M202" t="s">
        <v>132</v>
      </c>
      <c r="N202" t="s">
        <v>133</v>
      </c>
      <c r="O202" t="s">
        <v>107</v>
      </c>
      <c r="P202" t="s">
        <v>151</v>
      </c>
      <c r="Q202" t="s">
        <v>143</v>
      </c>
      <c r="R202">
        <v>600</v>
      </c>
      <c r="S202">
        <v>100</v>
      </c>
      <c r="T202">
        <v>71</v>
      </c>
      <c r="U202">
        <v>71</v>
      </c>
      <c r="V202" t="s">
        <v>152</v>
      </c>
      <c r="W202" t="s">
        <v>111</v>
      </c>
      <c r="X202" t="s">
        <v>112</v>
      </c>
      <c r="Y202" t="s">
        <v>112</v>
      </c>
      <c r="Z202" t="s">
        <v>113</v>
      </c>
      <c r="AA202" t="s">
        <v>114</v>
      </c>
      <c r="AB202" t="s">
        <v>115</v>
      </c>
      <c r="AC202" t="s">
        <v>116</v>
      </c>
      <c r="AD202" t="s">
        <v>225</v>
      </c>
      <c r="AE202" t="s">
        <v>274</v>
      </c>
      <c r="AF202" t="s">
        <v>300</v>
      </c>
      <c r="AG202" t="s">
        <v>301</v>
      </c>
      <c r="AH202" t="s">
        <v>304</v>
      </c>
      <c r="AI202" t="s">
        <v>121</v>
      </c>
      <c r="AJ202">
        <v>38471</v>
      </c>
      <c r="AK202">
        <v>-29057</v>
      </c>
      <c r="AL202">
        <v>9414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 s="13" t="str">
        <f t="shared" si="21"/>
        <v>1 - 00. RECURSOS ORDINARIOS</v>
      </c>
      <c r="CL202" s="13" t="str">
        <f t="shared" si="22"/>
        <v>2.3. BIENES Y SERVICIOS</v>
      </c>
      <c r="CM202" s="13" t="str">
        <f t="shared" si="23"/>
        <v>2.3. 2. CONTRATACION DE SERVICIOS</v>
      </c>
      <c r="CN202" s="13" t="str">
        <f t="shared" si="24"/>
        <v>2.3. 2. 7.11.99. SERVICIOS DIVERSOS</v>
      </c>
      <c r="CO202" s="13">
        <f t="shared" si="25"/>
        <v>0</v>
      </c>
      <c r="CP202" s="13">
        <f t="shared" si="26"/>
        <v>9414</v>
      </c>
      <c r="CQ202" s="13"/>
      <c r="CR202" s="13"/>
      <c r="CS202" s="13">
        <f t="shared" si="27"/>
        <v>9414</v>
      </c>
      <c r="CT202" s="13">
        <v>0</v>
      </c>
    </row>
    <row r="203" spans="1:98" hidden="1" x14ac:dyDescent="0.2">
      <c r="A203" t="s">
        <v>93</v>
      </c>
      <c r="B203" t="s">
        <v>94</v>
      </c>
      <c r="C203" t="s">
        <v>95</v>
      </c>
      <c r="D203" t="s">
        <v>96</v>
      </c>
      <c r="E203" t="s">
        <v>97</v>
      </c>
      <c r="F203" t="s">
        <v>98</v>
      </c>
      <c r="G203" t="s">
        <v>99</v>
      </c>
      <c r="H203" t="s">
        <v>100</v>
      </c>
      <c r="I203" t="s">
        <v>101</v>
      </c>
      <c r="J203" t="s">
        <v>102</v>
      </c>
      <c r="K203" t="s">
        <v>103</v>
      </c>
      <c r="L203" t="s">
        <v>104</v>
      </c>
      <c r="M203" t="s">
        <v>105</v>
      </c>
      <c r="N203" t="s">
        <v>106</v>
      </c>
      <c r="O203" t="s">
        <v>107</v>
      </c>
      <c r="P203" t="s">
        <v>108</v>
      </c>
      <c r="Q203" t="s">
        <v>109</v>
      </c>
      <c r="R203">
        <v>100</v>
      </c>
      <c r="S203">
        <v>50</v>
      </c>
      <c r="T203">
        <v>50</v>
      </c>
      <c r="U203">
        <v>50</v>
      </c>
      <c r="V203" t="s">
        <v>110</v>
      </c>
      <c r="W203" t="s">
        <v>111</v>
      </c>
      <c r="X203" t="s">
        <v>112</v>
      </c>
      <c r="Y203" t="s">
        <v>112</v>
      </c>
      <c r="Z203" t="s">
        <v>113</v>
      </c>
      <c r="AA203" t="s">
        <v>114</v>
      </c>
      <c r="AB203" t="s">
        <v>115</v>
      </c>
      <c r="AC203" t="s">
        <v>116</v>
      </c>
      <c r="AD203" t="s">
        <v>225</v>
      </c>
      <c r="AE203" t="s">
        <v>274</v>
      </c>
      <c r="AF203" t="s">
        <v>300</v>
      </c>
      <c r="AG203" t="s">
        <v>301</v>
      </c>
      <c r="AH203" t="s">
        <v>304</v>
      </c>
      <c r="AI203" t="s">
        <v>121</v>
      </c>
      <c r="AJ203">
        <v>9204</v>
      </c>
      <c r="AK203">
        <v>-5330</v>
      </c>
      <c r="AL203">
        <v>3874</v>
      </c>
      <c r="AM203">
        <v>3068</v>
      </c>
      <c r="AN203">
        <v>3068</v>
      </c>
      <c r="AO203">
        <v>0</v>
      </c>
      <c r="AP203">
        <v>767</v>
      </c>
      <c r="AQ203">
        <v>0</v>
      </c>
      <c r="AR203">
        <v>1534</v>
      </c>
      <c r="AS203">
        <v>767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767</v>
      </c>
      <c r="BC203">
        <v>0</v>
      </c>
      <c r="BD203">
        <v>1534</v>
      </c>
      <c r="BE203">
        <v>767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767</v>
      </c>
      <c r="BO203">
        <v>0</v>
      </c>
      <c r="BP203">
        <v>1534</v>
      </c>
      <c r="BQ203">
        <v>767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767</v>
      </c>
      <c r="CA203">
        <v>0</v>
      </c>
      <c r="CB203">
        <v>1534</v>
      </c>
      <c r="CC203">
        <v>767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 s="13" t="str">
        <f t="shared" si="21"/>
        <v>1 - 00. RECURSOS ORDINARIOS</v>
      </c>
      <c r="CL203" s="13" t="str">
        <f t="shared" si="22"/>
        <v>2.3. BIENES Y SERVICIOS</v>
      </c>
      <c r="CM203" s="13" t="str">
        <f t="shared" si="23"/>
        <v>2.3. 2. CONTRATACION DE SERVICIOS</v>
      </c>
      <c r="CN203" s="13" t="str">
        <f t="shared" si="24"/>
        <v>2.3. 2. 7.11.99. SERVICIOS DIVERSOS</v>
      </c>
      <c r="CO203" s="13">
        <f t="shared" si="25"/>
        <v>3068</v>
      </c>
      <c r="CP203" s="13">
        <f t="shared" si="26"/>
        <v>806</v>
      </c>
      <c r="CQ203" s="13"/>
      <c r="CR203" s="13"/>
      <c r="CS203" s="13">
        <f t="shared" si="27"/>
        <v>806</v>
      </c>
      <c r="CT203" s="13">
        <v>0</v>
      </c>
    </row>
    <row r="204" spans="1:98" hidden="1" x14ac:dyDescent="0.2">
      <c r="A204" t="s">
        <v>93</v>
      </c>
      <c r="B204" t="s">
        <v>94</v>
      </c>
      <c r="C204" t="s">
        <v>95</v>
      </c>
      <c r="D204" t="s">
        <v>96</v>
      </c>
      <c r="E204" t="s">
        <v>97</v>
      </c>
      <c r="F204" t="s">
        <v>98</v>
      </c>
      <c r="G204" t="s">
        <v>129</v>
      </c>
      <c r="H204" t="s">
        <v>100</v>
      </c>
      <c r="I204" t="s">
        <v>130</v>
      </c>
      <c r="J204" t="s">
        <v>102</v>
      </c>
      <c r="K204" t="s">
        <v>131</v>
      </c>
      <c r="L204" t="s">
        <v>104</v>
      </c>
      <c r="M204" t="s">
        <v>132</v>
      </c>
      <c r="N204" t="s">
        <v>133</v>
      </c>
      <c r="O204" t="s">
        <v>107</v>
      </c>
      <c r="P204" t="s">
        <v>134</v>
      </c>
      <c r="Q204" t="s">
        <v>135</v>
      </c>
      <c r="R204">
        <v>3000</v>
      </c>
      <c r="S204">
        <v>1100</v>
      </c>
      <c r="T204">
        <v>1072</v>
      </c>
      <c r="U204">
        <v>1072</v>
      </c>
      <c r="V204" s="26" t="s">
        <v>136</v>
      </c>
      <c r="W204" t="s">
        <v>111</v>
      </c>
      <c r="X204" t="s">
        <v>112</v>
      </c>
      <c r="Y204" t="s">
        <v>112</v>
      </c>
      <c r="Z204" t="s">
        <v>113</v>
      </c>
      <c r="AA204" t="s">
        <v>114</v>
      </c>
      <c r="AB204" t="s">
        <v>115</v>
      </c>
      <c r="AC204" t="s">
        <v>116</v>
      </c>
      <c r="AD204" t="s">
        <v>225</v>
      </c>
      <c r="AE204" t="s">
        <v>274</v>
      </c>
      <c r="AF204" t="s">
        <v>305</v>
      </c>
      <c r="AG204" t="s">
        <v>306</v>
      </c>
      <c r="AH204" t="s">
        <v>306</v>
      </c>
      <c r="AI204" t="s">
        <v>121</v>
      </c>
      <c r="AJ204">
        <v>43200</v>
      </c>
      <c r="AK204">
        <v>10000</v>
      </c>
      <c r="AL204">
        <v>53200</v>
      </c>
      <c r="AM204">
        <v>43200</v>
      </c>
      <c r="AN204">
        <v>43200</v>
      </c>
      <c r="AO204">
        <v>3600</v>
      </c>
      <c r="AP204">
        <v>3600</v>
      </c>
      <c r="AQ204">
        <v>3600</v>
      </c>
      <c r="AR204">
        <v>3600</v>
      </c>
      <c r="AS204">
        <v>3600</v>
      </c>
      <c r="AT204">
        <v>3600</v>
      </c>
      <c r="AU204">
        <v>3600</v>
      </c>
      <c r="AV204">
        <v>5600</v>
      </c>
      <c r="AW204">
        <v>5600</v>
      </c>
      <c r="AX204">
        <v>0</v>
      </c>
      <c r="AY204">
        <v>0</v>
      </c>
      <c r="AZ204">
        <v>0</v>
      </c>
      <c r="BA204">
        <v>3600</v>
      </c>
      <c r="BB204">
        <v>3600</v>
      </c>
      <c r="BC204">
        <v>3600</v>
      </c>
      <c r="BD204">
        <v>3600</v>
      </c>
      <c r="BE204">
        <v>3600</v>
      </c>
      <c r="BF204">
        <v>3600</v>
      </c>
      <c r="BG204">
        <v>3600</v>
      </c>
      <c r="BH204">
        <v>5600</v>
      </c>
      <c r="BI204">
        <v>5600</v>
      </c>
      <c r="BJ204">
        <v>5600</v>
      </c>
      <c r="BK204">
        <v>5600</v>
      </c>
      <c r="BL204">
        <v>5600</v>
      </c>
      <c r="BM204">
        <v>3600</v>
      </c>
      <c r="BN204">
        <v>3600</v>
      </c>
      <c r="BO204">
        <v>3600</v>
      </c>
      <c r="BP204">
        <v>3600</v>
      </c>
      <c r="BQ204">
        <v>3600</v>
      </c>
      <c r="BR204">
        <v>3600</v>
      </c>
      <c r="BS204">
        <v>3600</v>
      </c>
      <c r="BT204">
        <v>5600</v>
      </c>
      <c r="BU204">
        <v>5600</v>
      </c>
      <c r="BV204">
        <v>0</v>
      </c>
      <c r="BW204">
        <v>0</v>
      </c>
      <c r="BX204">
        <v>0</v>
      </c>
      <c r="BY204">
        <v>3600</v>
      </c>
      <c r="BZ204">
        <v>3600</v>
      </c>
      <c r="CA204">
        <v>3600</v>
      </c>
      <c r="CB204">
        <v>3600</v>
      </c>
      <c r="CC204">
        <v>3600</v>
      </c>
      <c r="CD204">
        <v>3600</v>
      </c>
      <c r="CE204">
        <v>3600</v>
      </c>
      <c r="CF204">
        <v>5600</v>
      </c>
      <c r="CG204">
        <v>5556</v>
      </c>
      <c r="CH204">
        <v>0</v>
      </c>
      <c r="CI204">
        <v>0</v>
      </c>
      <c r="CJ204">
        <v>0</v>
      </c>
      <c r="CK204" s="13" t="str">
        <f t="shared" si="21"/>
        <v>1 - 00. RECURSOS ORDINARIOS</v>
      </c>
      <c r="CL204" s="13" t="str">
        <f t="shared" si="22"/>
        <v>2.3. BIENES Y SERVICIOS</v>
      </c>
      <c r="CM204" s="13" t="str">
        <f t="shared" si="23"/>
        <v>2.3. 2. CONTRATACION DE SERVICIOS</v>
      </c>
      <c r="CN204" s="13" t="str">
        <f t="shared" si="24"/>
        <v>2.3. 2. 8. 1. 1. CONTRATO ADMINISTRATIVO DE SERVICIOS</v>
      </c>
      <c r="CO204" s="13">
        <f t="shared" si="25"/>
        <v>53200</v>
      </c>
      <c r="CP204" s="17">
        <f t="shared" si="26"/>
        <v>0</v>
      </c>
      <c r="CQ204" s="20"/>
      <c r="CR204" s="20"/>
      <c r="CS204" s="13">
        <f t="shared" si="27"/>
        <v>0</v>
      </c>
      <c r="CT204" s="13">
        <v>0</v>
      </c>
    </row>
    <row r="205" spans="1:98" hidden="1" x14ac:dyDescent="0.2">
      <c r="A205" t="s">
        <v>93</v>
      </c>
      <c r="B205" t="s">
        <v>94</v>
      </c>
      <c r="C205" t="s">
        <v>95</v>
      </c>
      <c r="D205" t="s">
        <v>96</v>
      </c>
      <c r="E205" t="s">
        <v>97</v>
      </c>
      <c r="F205" t="s">
        <v>98</v>
      </c>
      <c r="G205" t="s">
        <v>129</v>
      </c>
      <c r="H205" t="s">
        <v>100</v>
      </c>
      <c r="I205" t="s">
        <v>140</v>
      </c>
      <c r="J205" t="s">
        <v>102</v>
      </c>
      <c r="K205" t="s">
        <v>141</v>
      </c>
      <c r="L205" t="s">
        <v>104</v>
      </c>
      <c r="M205" t="s">
        <v>132</v>
      </c>
      <c r="N205" t="s">
        <v>133</v>
      </c>
      <c r="O205" t="s">
        <v>107</v>
      </c>
      <c r="P205" t="s">
        <v>142</v>
      </c>
      <c r="Q205" t="s">
        <v>143</v>
      </c>
      <c r="R205">
        <v>1000</v>
      </c>
      <c r="S205">
        <v>560</v>
      </c>
      <c r="T205">
        <v>566</v>
      </c>
      <c r="U205">
        <v>566</v>
      </c>
      <c r="V205" s="26" t="s">
        <v>144</v>
      </c>
      <c r="W205" t="s">
        <v>111</v>
      </c>
      <c r="X205" t="s">
        <v>112</v>
      </c>
      <c r="Y205" t="s">
        <v>112</v>
      </c>
      <c r="Z205" t="s">
        <v>113</v>
      </c>
      <c r="AA205" t="s">
        <v>114</v>
      </c>
      <c r="AB205" t="s">
        <v>115</v>
      </c>
      <c r="AC205" t="s">
        <v>116</v>
      </c>
      <c r="AD205" t="s">
        <v>225</v>
      </c>
      <c r="AE205" t="s">
        <v>274</v>
      </c>
      <c r="AF205" t="s">
        <v>305</v>
      </c>
      <c r="AG205" t="s">
        <v>306</v>
      </c>
      <c r="AH205" t="s">
        <v>306</v>
      </c>
      <c r="AI205" t="s">
        <v>121</v>
      </c>
      <c r="AJ205">
        <v>43200</v>
      </c>
      <c r="AK205">
        <v>0</v>
      </c>
      <c r="AL205">
        <v>43200</v>
      </c>
      <c r="AM205">
        <v>43200</v>
      </c>
      <c r="AN205">
        <v>43200</v>
      </c>
      <c r="AO205">
        <v>3600</v>
      </c>
      <c r="AP205">
        <v>3600</v>
      </c>
      <c r="AQ205">
        <v>3600</v>
      </c>
      <c r="AR205">
        <v>3600</v>
      </c>
      <c r="AS205">
        <v>3600</v>
      </c>
      <c r="AT205">
        <v>3600</v>
      </c>
      <c r="AU205">
        <v>3600</v>
      </c>
      <c r="AV205">
        <v>3600</v>
      </c>
      <c r="AW205">
        <v>3600</v>
      </c>
      <c r="AX205">
        <v>0</v>
      </c>
      <c r="AY205">
        <v>0</v>
      </c>
      <c r="AZ205">
        <v>0</v>
      </c>
      <c r="BA205">
        <v>3600</v>
      </c>
      <c r="BB205">
        <v>3600</v>
      </c>
      <c r="BC205">
        <v>3600</v>
      </c>
      <c r="BD205">
        <v>3600</v>
      </c>
      <c r="BE205">
        <v>3600</v>
      </c>
      <c r="BF205">
        <v>3600</v>
      </c>
      <c r="BG205">
        <v>3600</v>
      </c>
      <c r="BH205">
        <v>3600</v>
      </c>
      <c r="BI205">
        <v>3600</v>
      </c>
      <c r="BJ205">
        <v>3600</v>
      </c>
      <c r="BK205">
        <v>3600</v>
      </c>
      <c r="BL205">
        <v>3600</v>
      </c>
      <c r="BM205">
        <v>3600</v>
      </c>
      <c r="BN205">
        <v>3600</v>
      </c>
      <c r="BO205">
        <v>3600</v>
      </c>
      <c r="BP205">
        <v>3600</v>
      </c>
      <c r="BQ205">
        <v>3600</v>
      </c>
      <c r="BR205">
        <v>3600</v>
      </c>
      <c r="BS205">
        <v>3600</v>
      </c>
      <c r="BT205">
        <v>3600</v>
      </c>
      <c r="BU205">
        <v>3600</v>
      </c>
      <c r="BV205">
        <v>0</v>
      </c>
      <c r="BW205">
        <v>0</v>
      </c>
      <c r="BX205">
        <v>0</v>
      </c>
      <c r="BY205">
        <v>3600</v>
      </c>
      <c r="BZ205">
        <v>3600</v>
      </c>
      <c r="CA205">
        <v>3600</v>
      </c>
      <c r="CB205">
        <v>3600</v>
      </c>
      <c r="CC205">
        <v>3600</v>
      </c>
      <c r="CD205">
        <v>3600</v>
      </c>
      <c r="CE205">
        <v>3600</v>
      </c>
      <c r="CF205">
        <v>3600</v>
      </c>
      <c r="CG205">
        <v>3584</v>
      </c>
      <c r="CH205">
        <v>0</v>
      </c>
      <c r="CI205">
        <v>0</v>
      </c>
      <c r="CJ205">
        <v>0</v>
      </c>
      <c r="CK205" s="13" t="str">
        <f t="shared" si="21"/>
        <v>1 - 00. RECURSOS ORDINARIOS</v>
      </c>
      <c r="CL205" s="13" t="str">
        <f t="shared" si="22"/>
        <v>2.3. BIENES Y SERVICIOS</v>
      </c>
      <c r="CM205" s="13" t="str">
        <f t="shared" si="23"/>
        <v>2.3. 2. CONTRATACION DE SERVICIOS</v>
      </c>
      <c r="CN205" s="13" t="str">
        <f t="shared" si="24"/>
        <v>2.3. 2. 8. 1. 1. CONTRATO ADMINISTRATIVO DE SERVICIOS</v>
      </c>
      <c r="CO205" s="13">
        <f t="shared" si="25"/>
        <v>43200</v>
      </c>
      <c r="CP205" s="17">
        <f t="shared" si="26"/>
        <v>0</v>
      </c>
      <c r="CQ205" s="20"/>
      <c r="CR205" s="20"/>
      <c r="CS205" s="13">
        <f t="shared" si="27"/>
        <v>0</v>
      </c>
      <c r="CT205" s="13">
        <v>0</v>
      </c>
    </row>
    <row r="206" spans="1:98" hidden="1" x14ac:dyDescent="0.2">
      <c r="A206" t="s">
        <v>93</v>
      </c>
      <c r="B206" t="s">
        <v>94</v>
      </c>
      <c r="C206" t="s">
        <v>95</v>
      </c>
      <c r="D206" t="s">
        <v>96</v>
      </c>
      <c r="E206" t="s">
        <v>97</v>
      </c>
      <c r="F206" t="s">
        <v>98</v>
      </c>
      <c r="G206" t="s">
        <v>129</v>
      </c>
      <c r="H206" t="s">
        <v>100</v>
      </c>
      <c r="I206" t="s">
        <v>145</v>
      </c>
      <c r="J206" t="s">
        <v>102</v>
      </c>
      <c r="K206" t="s">
        <v>146</v>
      </c>
      <c r="L206" t="s">
        <v>104</v>
      </c>
      <c r="M206" t="s">
        <v>132</v>
      </c>
      <c r="N206" t="s">
        <v>133</v>
      </c>
      <c r="O206" t="s">
        <v>107</v>
      </c>
      <c r="P206" t="s">
        <v>147</v>
      </c>
      <c r="Q206" t="s">
        <v>135</v>
      </c>
      <c r="R206">
        <v>600</v>
      </c>
      <c r="S206">
        <v>360</v>
      </c>
      <c r="T206">
        <v>357</v>
      </c>
      <c r="U206">
        <v>357</v>
      </c>
      <c r="V206" s="26" t="s">
        <v>148</v>
      </c>
      <c r="W206" t="s">
        <v>111</v>
      </c>
      <c r="X206" t="s">
        <v>112</v>
      </c>
      <c r="Y206" t="s">
        <v>112</v>
      </c>
      <c r="Z206" t="s">
        <v>113</v>
      </c>
      <c r="AA206" t="s">
        <v>114</v>
      </c>
      <c r="AB206" t="s">
        <v>115</v>
      </c>
      <c r="AC206" t="s">
        <v>116</v>
      </c>
      <c r="AD206" t="s">
        <v>225</v>
      </c>
      <c r="AE206" t="s">
        <v>274</v>
      </c>
      <c r="AF206" t="s">
        <v>305</v>
      </c>
      <c r="AG206" t="s">
        <v>306</v>
      </c>
      <c r="AH206" t="s">
        <v>306</v>
      </c>
      <c r="AI206" t="s">
        <v>121</v>
      </c>
      <c r="AJ206">
        <v>66000</v>
      </c>
      <c r="AK206">
        <v>1639</v>
      </c>
      <c r="AL206">
        <v>67639</v>
      </c>
      <c r="AM206">
        <v>66000</v>
      </c>
      <c r="AN206">
        <v>66000</v>
      </c>
      <c r="AO206">
        <v>5500</v>
      </c>
      <c r="AP206">
        <v>5500</v>
      </c>
      <c r="AQ206">
        <v>5500</v>
      </c>
      <c r="AR206">
        <v>5500</v>
      </c>
      <c r="AS206">
        <v>5500</v>
      </c>
      <c r="AT206">
        <v>5316.67</v>
      </c>
      <c r="AU206">
        <v>5500</v>
      </c>
      <c r="AV206">
        <v>5322.58</v>
      </c>
      <c r="AW206">
        <v>7500</v>
      </c>
      <c r="AX206">
        <v>0</v>
      </c>
      <c r="AY206">
        <v>0</v>
      </c>
      <c r="AZ206">
        <v>0</v>
      </c>
      <c r="BA206">
        <v>5500</v>
      </c>
      <c r="BB206">
        <v>5500</v>
      </c>
      <c r="BC206">
        <v>5500</v>
      </c>
      <c r="BD206">
        <v>5500</v>
      </c>
      <c r="BE206">
        <v>5500</v>
      </c>
      <c r="BF206">
        <v>5316.67</v>
      </c>
      <c r="BG206">
        <v>5500</v>
      </c>
      <c r="BH206">
        <v>5321.81</v>
      </c>
      <c r="BI206">
        <v>7500</v>
      </c>
      <c r="BJ206">
        <v>7500</v>
      </c>
      <c r="BK206">
        <v>5500</v>
      </c>
      <c r="BL206">
        <v>5500</v>
      </c>
      <c r="BM206">
        <v>5500</v>
      </c>
      <c r="BN206">
        <v>5500</v>
      </c>
      <c r="BO206">
        <v>5500</v>
      </c>
      <c r="BP206">
        <v>5500</v>
      </c>
      <c r="BQ206">
        <v>5500</v>
      </c>
      <c r="BR206">
        <v>5316.67</v>
      </c>
      <c r="BS206">
        <v>5500</v>
      </c>
      <c r="BT206">
        <v>5321.81</v>
      </c>
      <c r="BU206">
        <v>7500</v>
      </c>
      <c r="BV206">
        <v>0</v>
      </c>
      <c r="BW206">
        <v>0</v>
      </c>
      <c r="BX206">
        <v>0</v>
      </c>
      <c r="BY206">
        <v>5500</v>
      </c>
      <c r="BZ206">
        <v>5500</v>
      </c>
      <c r="CA206">
        <v>5500</v>
      </c>
      <c r="CB206">
        <v>5500</v>
      </c>
      <c r="CC206">
        <v>5500</v>
      </c>
      <c r="CD206">
        <v>5316.67</v>
      </c>
      <c r="CE206">
        <v>5500</v>
      </c>
      <c r="CF206">
        <v>5321.81</v>
      </c>
      <c r="CG206">
        <v>7464.5</v>
      </c>
      <c r="CH206">
        <v>0</v>
      </c>
      <c r="CI206">
        <v>0</v>
      </c>
      <c r="CJ206">
        <v>0</v>
      </c>
      <c r="CK206" s="13" t="str">
        <f t="shared" si="21"/>
        <v>1 - 00. RECURSOS ORDINARIOS</v>
      </c>
      <c r="CL206" s="13" t="str">
        <f t="shared" si="22"/>
        <v>2.3. BIENES Y SERVICIOS</v>
      </c>
      <c r="CM206" s="13" t="str">
        <f t="shared" si="23"/>
        <v>2.3. 2. CONTRATACION DE SERVICIOS</v>
      </c>
      <c r="CN206" s="13" t="str">
        <f t="shared" si="24"/>
        <v>2.3. 2. 8. 1. 1. CONTRATO ADMINISTRATIVO DE SERVICIOS</v>
      </c>
      <c r="CO206" s="13">
        <f t="shared" si="25"/>
        <v>69638.48</v>
      </c>
      <c r="CP206" s="17">
        <f t="shared" si="26"/>
        <v>-1999.4799999999959</v>
      </c>
      <c r="CQ206" s="20"/>
      <c r="CR206" s="20">
        <v>2000</v>
      </c>
      <c r="CS206" s="13">
        <f t="shared" si="27"/>
        <v>0.52000000000407454</v>
      </c>
      <c r="CT206" s="13">
        <v>0</v>
      </c>
    </row>
    <row r="207" spans="1:98" hidden="1" x14ac:dyDescent="0.2">
      <c r="A207" t="s">
        <v>93</v>
      </c>
      <c r="B207" t="s">
        <v>94</v>
      </c>
      <c r="C207" t="s">
        <v>95</v>
      </c>
      <c r="D207" t="s">
        <v>96</v>
      </c>
      <c r="E207" t="s">
        <v>97</v>
      </c>
      <c r="F207" t="s">
        <v>98</v>
      </c>
      <c r="G207" t="s">
        <v>217</v>
      </c>
      <c r="H207" t="s">
        <v>100</v>
      </c>
      <c r="I207" t="s">
        <v>218</v>
      </c>
      <c r="J207" t="s">
        <v>102</v>
      </c>
      <c r="K207" t="s">
        <v>245</v>
      </c>
      <c r="L207" t="s">
        <v>104</v>
      </c>
      <c r="M207" t="s">
        <v>220</v>
      </c>
      <c r="N207" t="s">
        <v>221</v>
      </c>
      <c r="O207" t="s">
        <v>107</v>
      </c>
      <c r="P207" t="s">
        <v>246</v>
      </c>
      <c r="Q207" t="s">
        <v>223</v>
      </c>
      <c r="R207">
        <v>12</v>
      </c>
      <c r="S207">
        <v>6</v>
      </c>
      <c r="T207">
        <v>6</v>
      </c>
      <c r="U207">
        <v>6</v>
      </c>
      <c r="V207" s="26" t="s">
        <v>247</v>
      </c>
      <c r="W207" t="s">
        <v>111</v>
      </c>
      <c r="X207" t="s">
        <v>112</v>
      </c>
      <c r="Y207" t="s">
        <v>112</v>
      </c>
      <c r="Z207" t="s">
        <v>113</v>
      </c>
      <c r="AA207" t="s">
        <v>114</v>
      </c>
      <c r="AB207" t="s">
        <v>115</v>
      </c>
      <c r="AC207" t="s">
        <v>116</v>
      </c>
      <c r="AD207" t="s">
        <v>225</v>
      </c>
      <c r="AE207" t="s">
        <v>274</v>
      </c>
      <c r="AF207" t="s">
        <v>305</v>
      </c>
      <c r="AG207" t="s">
        <v>306</v>
      </c>
      <c r="AH207" t="s">
        <v>306</v>
      </c>
      <c r="AI207" t="s">
        <v>121</v>
      </c>
      <c r="AJ207">
        <v>14400</v>
      </c>
      <c r="AK207">
        <v>0</v>
      </c>
      <c r="AL207">
        <v>14400</v>
      </c>
      <c r="AM207">
        <v>14400</v>
      </c>
      <c r="AN207">
        <v>14400</v>
      </c>
      <c r="AO207">
        <v>1200</v>
      </c>
      <c r="AP207">
        <v>1200</v>
      </c>
      <c r="AQ207">
        <v>1200</v>
      </c>
      <c r="AR207">
        <v>1200</v>
      </c>
      <c r="AS207">
        <v>1200</v>
      </c>
      <c r="AT207">
        <v>1200</v>
      </c>
      <c r="AU207">
        <v>1200</v>
      </c>
      <c r="AV207">
        <v>1200</v>
      </c>
      <c r="AW207">
        <v>1200</v>
      </c>
      <c r="AX207">
        <v>0</v>
      </c>
      <c r="AY207">
        <v>0</v>
      </c>
      <c r="AZ207">
        <v>0</v>
      </c>
      <c r="BA207">
        <v>1200</v>
      </c>
      <c r="BB207">
        <v>1200</v>
      </c>
      <c r="BC207">
        <v>1200</v>
      </c>
      <c r="BD207">
        <v>1200</v>
      </c>
      <c r="BE207">
        <v>1200</v>
      </c>
      <c r="BF207">
        <v>1200</v>
      </c>
      <c r="BG207">
        <v>1200</v>
      </c>
      <c r="BH207">
        <v>1200</v>
      </c>
      <c r="BI207">
        <v>1200</v>
      </c>
      <c r="BJ207">
        <v>1200</v>
      </c>
      <c r="BK207">
        <v>1200</v>
      </c>
      <c r="BL207">
        <v>1200</v>
      </c>
      <c r="BM207">
        <v>1200</v>
      </c>
      <c r="BN207">
        <v>1200</v>
      </c>
      <c r="BO207">
        <v>1200</v>
      </c>
      <c r="BP207">
        <v>1200</v>
      </c>
      <c r="BQ207">
        <v>1200</v>
      </c>
      <c r="BR207">
        <v>1200</v>
      </c>
      <c r="BS207">
        <v>1200</v>
      </c>
      <c r="BT207">
        <v>1200</v>
      </c>
      <c r="BU207">
        <v>1200</v>
      </c>
      <c r="BV207">
        <v>0</v>
      </c>
      <c r="BW207">
        <v>0</v>
      </c>
      <c r="BX207">
        <v>0</v>
      </c>
      <c r="BY207">
        <v>1200</v>
      </c>
      <c r="BZ207">
        <v>1200</v>
      </c>
      <c r="CA207">
        <v>1200</v>
      </c>
      <c r="CB207">
        <v>1200</v>
      </c>
      <c r="CC207">
        <v>1200</v>
      </c>
      <c r="CD207">
        <v>1200</v>
      </c>
      <c r="CE207">
        <v>1200</v>
      </c>
      <c r="CF207">
        <v>1200</v>
      </c>
      <c r="CG207">
        <v>1200</v>
      </c>
      <c r="CH207">
        <v>0</v>
      </c>
      <c r="CI207">
        <v>0</v>
      </c>
      <c r="CJ207">
        <v>0</v>
      </c>
      <c r="CK207" s="13" t="str">
        <f t="shared" si="21"/>
        <v>1 - 00. RECURSOS ORDINARIOS</v>
      </c>
      <c r="CL207" s="13" t="str">
        <f t="shared" si="22"/>
        <v>2.3. BIENES Y SERVICIOS</v>
      </c>
      <c r="CM207" s="13" t="str">
        <f t="shared" si="23"/>
        <v>2.3. 2. CONTRATACION DE SERVICIOS</v>
      </c>
      <c r="CN207" s="13" t="str">
        <f t="shared" si="24"/>
        <v>2.3. 2. 8. 1. 1. CONTRATO ADMINISTRATIVO DE SERVICIOS</v>
      </c>
      <c r="CO207" s="13">
        <f t="shared" si="25"/>
        <v>14400</v>
      </c>
      <c r="CP207" s="17">
        <f t="shared" si="26"/>
        <v>0</v>
      </c>
      <c r="CQ207" s="20"/>
      <c r="CR207" s="20"/>
      <c r="CS207" s="13">
        <f t="shared" si="27"/>
        <v>0</v>
      </c>
      <c r="CT207" s="13">
        <v>0</v>
      </c>
    </row>
    <row r="208" spans="1:98" hidden="1" x14ac:dyDescent="0.2">
      <c r="A208" t="s">
        <v>93</v>
      </c>
      <c r="B208" t="s">
        <v>94</v>
      </c>
      <c r="C208" t="s">
        <v>95</v>
      </c>
      <c r="D208" t="s">
        <v>96</v>
      </c>
      <c r="E208" t="s">
        <v>97</v>
      </c>
      <c r="F208" t="s">
        <v>98</v>
      </c>
      <c r="G208" t="s">
        <v>99</v>
      </c>
      <c r="H208" t="s">
        <v>100</v>
      </c>
      <c r="I208" t="s">
        <v>101</v>
      </c>
      <c r="J208" t="s">
        <v>102</v>
      </c>
      <c r="K208" t="s">
        <v>122</v>
      </c>
      <c r="L208" t="s">
        <v>104</v>
      </c>
      <c r="M208" t="s">
        <v>123</v>
      </c>
      <c r="N208" t="s">
        <v>124</v>
      </c>
      <c r="O208" t="s">
        <v>107</v>
      </c>
      <c r="P208" t="s">
        <v>108</v>
      </c>
      <c r="Q208" t="s">
        <v>109</v>
      </c>
      <c r="R208">
        <v>100</v>
      </c>
      <c r="S208">
        <v>50</v>
      </c>
      <c r="T208">
        <v>50</v>
      </c>
      <c r="U208">
        <v>50</v>
      </c>
      <c r="V208" s="26" t="s">
        <v>125</v>
      </c>
      <c r="W208" t="s">
        <v>111</v>
      </c>
      <c r="X208" t="s">
        <v>112</v>
      </c>
      <c r="Y208" t="s">
        <v>112</v>
      </c>
      <c r="Z208" t="s">
        <v>113</v>
      </c>
      <c r="AA208" t="s">
        <v>114</v>
      </c>
      <c r="AB208" t="s">
        <v>115</v>
      </c>
      <c r="AC208" t="s">
        <v>116</v>
      </c>
      <c r="AD208" t="s">
        <v>225</v>
      </c>
      <c r="AE208" t="s">
        <v>274</v>
      </c>
      <c r="AF208" t="s">
        <v>305</v>
      </c>
      <c r="AG208" t="s">
        <v>306</v>
      </c>
      <c r="AH208" t="s">
        <v>306</v>
      </c>
      <c r="AI208" t="s">
        <v>121</v>
      </c>
      <c r="AJ208">
        <v>29710</v>
      </c>
      <c r="AK208">
        <v>59635</v>
      </c>
      <c r="AL208">
        <v>89345</v>
      </c>
      <c r="AM208">
        <v>89345</v>
      </c>
      <c r="AN208">
        <v>89345</v>
      </c>
      <c r="AO208">
        <v>1800</v>
      </c>
      <c r="AP208">
        <v>1800</v>
      </c>
      <c r="AQ208">
        <v>8600</v>
      </c>
      <c r="AR208">
        <v>8600</v>
      </c>
      <c r="AS208">
        <v>8558.33</v>
      </c>
      <c r="AT208">
        <v>8552.42</v>
      </c>
      <c r="AU208">
        <v>8536.5</v>
      </c>
      <c r="AV208">
        <v>8546.39</v>
      </c>
      <c r="AW208">
        <v>8550.83</v>
      </c>
      <c r="AX208">
        <v>0</v>
      </c>
      <c r="AY208">
        <v>0</v>
      </c>
      <c r="AZ208">
        <v>0</v>
      </c>
      <c r="BA208">
        <v>1800</v>
      </c>
      <c r="BB208">
        <v>1800</v>
      </c>
      <c r="BC208">
        <v>8600</v>
      </c>
      <c r="BD208">
        <v>8600</v>
      </c>
      <c r="BE208">
        <v>8558.33</v>
      </c>
      <c r="BF208">
        <v>8552.15</v>
      </c>
      <c r="BG208">
        <v>8536.5</v>
      </c>
      <c r="BH208">
        <v>8546.36</v>
      </c>
      <c r="BI208">
        <v>8550.83</v>
      </c>
      <c r="BJ208">
        <v>8600</v>
      </c>
      <c r="BK208">
        <v>8600</v>
      </c>
      <c r="BL208">
        <v>8600</v>
      </c>
      <c r="BM208">
        <v>1800</v>
      </c>
      <c r="BN208">
        <v>1800</v>
      </c>
      <c r="BO208">
        <v>8600</v>
      </c>
      <c r="BP208">
        <v>8600</v>
      </c>
      <c r="BQ208">
        <v>8558.08</v>
      </c>
      <c r="BR208">
        <v>8552.4</v>
      </c>
      <c r="BS208">
        <v>8536.5</v>
      </c>
      <c r="BT208">
        <v>8546.36</v>
      </c>
      <c r="BU208">
        <v>8550.83</v>
      </c>
      <c r="BV208">
        <v>0</v>
      </c>
      <c r="BW208">
        <v>0</v>
      </c>
      <c r="BX208">
        <v>0</v>
      </c>
      <c r="BY208">
        <v>1800</v>
      </c>
      <c r="BZ208">
        <v>1800</v>
      </c>
      <c r="CA208">
        <v>8600</v>
      </c>
      <c r="CB208">
        <v>8600</v>
      </c>
      <c r="CC208">
        <v>8558.08</v>
      </c>
      <c r="CD208">
        <v>8552.4</v>
      </c>
      <c r="CE208">
        <v>8536.5</v>
      </c>
      <c r="CF208">
        <v>8546.36</v>
      </c>
      <c r="CG208">
        <v>8550.83</v>
      </c>
      <c r="CH208">
        <v>0</v>
      </c>
      <c r="CI208">
        <v>0</v>
      </c>
      <c r="CJ208">
        <v>0</v>
      </c>
      <c r="CK208" s="13" t="str">
        <f t="shared" si="21"/>
        <v>1 - 00. RECURSOS ORDINARIOS</v>
      </c>
      <c r="CL208" s="13" t="str">
        <f t="shared" si="22"/>
        <v>2.3. BIENES Y SERVICIOS</v>
      </c>
      <c r="CM208" s="13" t="str">
        <f t="shared" si="23"/>
        <v>2.3. 2. CONTRATACION DE SERVICIOS</v>
      </c>
      <c r="CN208" s="13" t="str">
        <f t="shared" si="24"/>
        <v>2.3. 2. 8. 1. 1. CONTRATO ADMINISTRATIVO DE SERVICIOS</v>
      </c>
      <c r="CO208" s="13">
        <f t="shared" si="25"/>
        <v>89344.170000000013</v>
      </c>
      <c r="CP208" s="17">
        <f t="shared" si="26"/>
        <v>0.82999999998719431</v>
      </c>
      <c r="CQ208" s="20"/>
      <c r="CR208" s="20"/>
      <c r="CS208" s="13">
        <f t="shared" si="27"/>
        <v>0.82999999998719431</v>
      </c>
      <c r="CT208" s="13">
        <v>0</v>
      </c>
    </row>
    <row r="209" spans="1:98" hidden="1" x14ac:dyDescent="0.2">
      <c r="A209" t="s">
        <v>93</v>
      </c>
      <c r="B209" t="s">
        <v>94</v>
      </c>
      <c r="C209" t="s">
        <v>95</v>
      </c>
      <c r="D209" t="s">
        <v>96</v>
      </c>
      <c r="E209" t="s">
        <v>97</v>
      </c>
      <c r="F209" t="s">
        <v>98</v>
      </c>
      <c r="G209" t="s">
        <v>99</v>
      </c>
      <c r="H209" t="s">
        <v>100</v>
      </c>
      <c r="I209" t="s">
        <v>101</v>
      </c>
      <c r="J209" t="s">
        <v>102</v>
      </c>
      <c r="K209" t="s">
        <v>103</v>
      </c>
      <c r="L209" t="s">
        <v>104</v>
      </c>
      <c r="M209" t="s">
        <v>105</v>
      </c>
      <c r="N209" t="s">
        <v>106</v>
      </c>
      <c r="O209" t="s">
        <v>107</v>
      </c>
      <c r="P209" t="s">
        <v>108</v>
      </c>
      <c r="Q209" t="s">
        <v>109</v>
      </c>
      <c r="R209">
        <v>100</v>
      </c>
      <c r="S209">
        <v>50</v>
      </c>
      <c r="T209">
        <v>50</v>
      </c>
      <c r="U209">
        <v>50</v>
      </c>
      <c r="V209" s="26" t="s">
        <v>110</v>
      </c>
      <c r="W209" t="s">
        <v>111</v>
      </c>
      <c r="X209" t="s">
        <v>112</v>
      </c>
      <c r="Y209" t="s">
        <v>112</v>
      </c>
      <c r="Z209" t="s">
        <v>113</v>
      </c>
      <c r="AA209" t="s">
        <v>114</v>
      </c>
      <c r="AB209" t="s">
        <v>115</v>
      </c>
      <c r="AC209" t="s">
        <v>116</v>
      </c>
      <c r="AD209" t="s">
        <v>225</v>
      </c>
      <c r="AE209" t="s">
        <v>274</v>
      </c>
      <c r="AF209" t="s">
        <v>305</v>
      </c>
      <c r="AG209" t="s">
        <v>306</v>
      </c>
      <c r="AH209" t="s">
        <v>306</v>
      </c>
      <c r="AI209" t="s">
        <v>121</v>
      </c>
      <c r="AJ209">
        <v>206400</v>
      </c>
      <c r="AK209">
        <v>374836</v>
      </c>
      <c r="AL209">
        <v>581236</v>
      </c>
      <c r="AM209">
        <v>552438</v>
      </c>
      <c r="AN209">
        <v>552438</v>
      </c>
      <c r="AO209">
        <v>15000</v>
      </c>
      <c r="AP209">
        <v>14839.91</v>
      </c>
      <c r="AQ209">
        <v>49182.54</v>
      </c>
      <c r="AR209">
        <v>49281.04</v>
      </c>
      <c r="AS209">
        <v>44140.83</v>
      </c>
      <c r="AT209">
        <v>43854.17</v>
      </c>
      <c r="AU209">
        <v>44109.13</v>
      </c>
      <c r="AV209">
        <v>58925.440000000002</v>
      </c>
      <c r="AW209">
        <v>67611.48</v>
      </c>
      <c r="AX209">
        <v>0</v>
      </c>
      <c r="AY209">
        <v>0</v>
      </c>
      <c r="AZ209">
        <v>0</v>
      </c>
      <c r="BA209">
        <v>15000</v>
      </c>
      <c r="BB209">
        <v>14839.91</v>
      </c>
      <c r="BC209">
        <v>49182.35</v>
      </c>
      <c r="BD209">
        <v>49280.47</v>
      </c>
      <c r="BE209">
        <v>44140.29</v>
      </c>
      <c r="BF209">
        <v>43853.5</v>
      </c>
      <c r="BG209">
        <v>44109.13</v>
      </c>
      <c r="BH209">
        <v>58924.57</v>
      </c>
      <c r="BI209">
        <v>67611.48</v>
      </c>
      <c r="BJ209">
        <f>0.15+67800</f>
        <v>67800.149999999994</v>
      </c>
      <c r="BK209">
        <v>58300</v>
      </c>
      <c r="BL209">
        <v>58300</v>
      </c>
      <c r="BM209">
        <v>15000</v>
      </c>
      <c r="BN209">
        <v>14839.72</v>
      </c>
      <c r="BO209">
        <v>49181.97</v>
      </c>
      <c r="BP209">
        <v>49280.5</v>
      </c>
      <c r="BQ209">
        <v>44140.31</v>
      </c>
      <c r="BR209">
        <v>43854.02</v>
      </c>
      <c r="BS209">
        <v>44108.34</v>
      </c>
      <c r="BT209">
        <v>58925.36</v>
      </c>
      <c r="BU209">
        <v>67611.33</v>
      </c>
      <c r="BV209">
        <v>0</v>
      </c>
      <c r="BW209">
        <v>0</v>
      </c>
      <c r="BX209">
        <v>0</v>
      </c>
      <c r="BY209">
        <v>15000</v>
      </c>
      <c r="BZ209">
        <v>14839.72</v>
      </c>
      <c r="CA209">
        <v>49181.97</v>
      </c>
      <c r="CB209">
        <v>49280.5</v>
      </c>
      <c r="CC209">
        <v>44140.31</v>
      </c>
      <c r="CD209">
        <v>43854.02</v>
      </c>
      <c r="CE209">
        <v>44108.34</v>
      </c>
      <c r="CF209">
        <v>58925.36</v>
      </c>
      <c r="CG209">
        <v>67491.91</v>
      </c>
      <c r="CH209">
        <v>0</v>
      </c>
      <c r="CI209">
        <v>0</v>
      </c>
      <c r="CJ209">
        <v>0</v>
      </c>
      <c r="CK209" s="13" t="str">
        <f t="shared" si="21"/>
        <v>1 - 00. RECURSOS ORDINARIOS</v>
      </c>
      <c r="CL209" s="13" t="str">
        <f t="shared" si="22"/>
        <v>2.3. BIENES Y SERVICIOS</v>
      </c>
      <c r="CM209" s="13" t="str">
        <f t="shared" si="23"/>
        <v>2.3. 2. CONTRATACION DE SERVICIOS</v>
      </c>
      <c r="CN209" s="13" t="str">
        <f t="shared" si="24"/>
        <v>2.3. 2. 8. 1. 1. CONTRATO ADMINISTRATIVO DE SERVICIOS</v>
      </c>
      <c r="CO209" s="13">
        <f t="shared" si="25"/>
        <v>571341.85</v>
      </c>
      <c r="CP209" s="17">
        <f t="shared" si="26"/>
        <v>9894.1500000000233</v>
      </c>
      <c r="CQ209" s="20">
        <v>-3894</v>
      </c>
      <c r="CR209" s="20"/>
      <c r="CS209" s="13">
        <f t="shared" si="27"/>
        <v>6000.1500000000233</v>
      </c>
      <c r="CT209" s="13">
        <v>0</v>
      </c>
    </row>
    <row r="210" spans="1:98" hidden="1" x14ac:dyDescent="0.2">
      <c r="A210" t="s">
        <v>93</v>
      </c>
      <c r="B210" t="s">
        <v>94</v>
      </c>
      <c r="C210" t="s">
        <v>95</v>
      </c>
      <c r="D210" t="s">
        <v>96</v>
      </c>
      <c r="E210" t="s">
        <v>97</v>
      </c>
      <c r="F210" t="s">
        <v>98</v>
      </c>
      <c r="G210" t="s">
        <v>99</v>
      </c>
      <c r="H210" t="s">
        <v>100</v>
      </c>
      <c r="I210" t="s">
        <v>101</v>
      </c>
      <c r="J210" t="s">
        <v>102</v>
      </c>
      <c r="K210" t="s">
        <v>198</v>
      </c>
      <c r="L210" t="s">
        <v>104</v>
      </c>
      <c r="M210" t="s">
        <v>105</v>
      </c>
      <c r="N210" t="s">
        <v>199</v>
      </c>
      <c r="O210" t="s">
        <v>107</v>
      </c>
      <c r="P210" t="s">
        <v>200</v>
      </c>
      <c r="Q210" t="s">
        <v>201</v>
      </c>
      <c r="R210">
        <v>25</v>
      </c>
      <c r="S210">
        <v>10</v>
      </c>
      <c r="T210">
        <v>0</v>
      </c>
      <c r="U210">
        <v>0</v>
      </c>
      <c r="V210" s="26" t="s">
        <v>202</v>
      </c>
      <c r="W210" t="s">
        <v>111</v>
      </c>
      <c r="X210" t="s">
        <v>112</v>
      </c>
      <c r="Y210" t="s">
        <v>112</v>
      </c>
      <c r="Z210" t="s">
        <v>113</v>
      </c>
      <c r="AA210" t="s">
        <v>114</v>
      </c>
      <c r="AB210" t="s">
        <v>115</v>
      </c>
      <c r="AC210" t="s">
        <v>116</v>
      </c>
      <c r="AD210" t="s">
        <v>225</v>
      </c>
      <c r="AE210" t="s">
        <v>274</v>
      </c>
      <c r="AF210" t="s">
        <v>305</v>
      </c>
      <c r="AG210" t="s">
        <v>306</v>
      </c>
      <c r="AH210" t="s">
        <v>306</v>
      </c>
      <c r="AI210" t="s">
        <v>121</v>
      </c>
      <c r="AJ210">
        <v>0</v>
      </c>
      <c r="AK210">
        <v>75000</v>
      </c>
      <c r="AL210">
        <v>75000</v>
      </c>
      <c r="AM210">
        <v>75000</v>
      </c>
      <c r="AN210">
        <v>75000</v>
      </c>
      <c r="AO210">
        <v>0</v>
      </c>
      <c r="AP210">
        <v>0</v>
      </c>
      <c r="AQ210">
        <v>7500</v>
      </c>
      <c r="AR210">
        <v>7500</v>
      </c>
      <c r="AS210">
        <v>7500</v>
      </c>
      <c r="AT210">
        <v>5000</v>
      </c>
      <c r="AU210">
        <v>5000</v>
      </c>
      <c r="AV210">
        <v>5000</v>
      </c>
      <c r="AW210">
        <v>7250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7500</v>
      </c>
      <c r="BD210">
        <v>7500</v>
      </c>
      <c r="BE210">
        <v>7500</v>
      </c>
      <c r="BF210">
        <v>5000</v>
      </c>
      <c r="BG210">
        <v>5000</v>
      </c>
      <c r="BH210">
        <v>5000</v>
      </c>
      <c r="BI210">
        <v>7250</v>
      </c>
      <c r="BJ210">
        <v>7500</v>
      </c>
      <c r="BK210">
        <f>8700+1320+1100</f>
        <v>11120</v>
      </c>
      <c r="BL210">
        <v>8700</v>
      </c>
      <c r="BM210">
        <v>0</v>
      </c>
      <c r="BN210">
        <v>0</v>
      </c>
      <c r="BO210">
        <v>7500</v>
      </c>
      <c r="BP210">
        <v>7500</v>
      </c>
      <c r="BQ210">
        <v>7500</v>
      </c>
      <c r="BR210">
        <v>5000</v>
      </c>
      <c r="BS210">
        <v>5000</v>
      </c>
      <c r="BT210">
        <v>5000</v>
      </c>
      <c r="BU210">
        <v>7250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7500</v>
      </c>
      <c r="CB210">
        <v>7500</v>
      </c>
      <c r="CC210">
        <v>7500</v>
      </c>
      <c r="CD210">
        <v>5000</v>
      </c>
      <c r="CE210">
        <v>5000</v>
      </c>
      <c r="CF210">
        <v>5000</v>
      </c>
      <c r="CG210">
        <v>7250</v>
      </c>
      <c r="CH210">
        <v>0</v>
      </c>
      <c r="CI210">
        <v>0</v>
      </c>
      <c r="CJ210">
        <v>0</v>
      </c>
      <c r="CK210" s="13" t="str">
        <f t="shared" si="21"/>
        <v>1 - 00. RECURSOS ORDINARIOS</v>
      </c>
      <c r="CL210" s="13" t="str">
        <f t="shared" si="22"/>
        <v>2.3. BIENES Y SERVICIOS</v>
      </c>
      <c r="CM210" s="13" t="str">
        <f t="shared" si="23"/>
        <v>2.3. 2. CONTRATACION DE SERVICIOS</v>
      </c>
      <c r="CN210" s="13" t="str">
        <f t="shared" si="24"/>
        <v>2.3. 2. 8. 1. 1. CONTRATO ADMINISTRATIVO DE SERVICIOS</v>
      </c>
      <c r="CO210" s="13">
        <f t="shared" si="25"/>
        <v>72070</v>
      </c>
      <c r="CP210" s="17">
        <f t="shared" si="26"/>
        <v>2930</v>
      </c>
      <c r="CQ210" s="20">
        <v>-612</v>
      </c>
      <c r="CR210" s="20"/>
      <c r="CS210" s="13">
        <f t="shared" si="27"/>
        <v>2318</v>
      </c>
      <c r="CT210" s="13">
        <v>0</v>
      </c>
    </row>
    <row r="211" spans="1:98" hidden="1" x14ac:dyDescent="0.2">
      <c r="A211" t="s">
        <v>93</v>
      </c>
      <c r="B211" t="s">
        <v>94</v>
      </c>
      <c r="C211" t="s">
        <v>95</v>
      </c>
      <c r="D211" t="s">
        <v>96</v>
      </c>
      <c r="E211" t="s">
        <v>97</v>
      </c>
      <c r="F211" t="s">
        <v>98</v>
      </c>
      <c r="G211" t="s">
        <v>170</v>
      </c>
      <c r="H211" t="s">
        <v>100</v>
      </c>
      <c r="I211" t="s">
        <v>101</v>
      </c>
      <c r="J211" t="s">
        <v>102</v>
      </c>
      <c r="K211" t="s">
        <v>294</v>
      </c>
      <c r="L211" t="s">
        <v>104</v>
      </c>
      <c r="M211" t="s">
        <v>295</v>
      </c>
      <c r="N211" t="s">
        <v>296</v>
      </c>
      <c r="O211" t="s">
        <v>107</v>
      </c>
      <c r="P211" t="s">
        <v>297</v>
      </c>
      <c r="Q211" t="s">
        <v>298</v>
      </c>
      <c r="R211">
        <v>6</v>
      </c>
      <c r="S211">
        <v>3</v>
      </c>
      <c r="T211">
        <v>0</v>
      </c>
      <c r="U211">
        <v>0</v>
      </c>
      <c r="V211" s="26" t="s">
        <v>299</v>
      </c>
      <c r="W211" t="s">
        <v>111</v>
      </c>
      <c r="X211" t="s">
        <v>112</v>
      </c>
      <c r="Y211" t="s">
        <v>112</v>
      </c>
      <c r="Z211" t="s">
        <v>113</v>
      </c>
      <c r="AA211" t="s">
        <v>114</v>
      </c>
      <c r="AB211" t="s">
        <v>115</v>
      </c>
      <c r="AC211" t="s">
        <v>116</v>
      </c>
      <c r="AD211" t="s">
        <v>225</v>
      </c>
      <c r="AE211" t="s">
        <v>274</v>
      </c>
      <c r="AF211" t="s">
        <v>305</v>
      </c>
      <c r="AG211" t="s">
        <v>306</v>
      </c>
      <c r="AH211" t="s">
        <v>306</v>
      </c>
      <c r="AI211" t="s">
        <v>121</v>
      </c>
      <c r="AJ211">
        <v>14400</v>
      </c>
      <c r="AK211">
        <v>12000</v>
      </c>
      <c r="AL211">
        <v>26400</v>
      </c>
      <c r="AM211">
        <v>26400</v>
      </c>
      <c r="AN211">
        <v>26400</v>
      </c>
      <c r="AO211">
        <v>1200</v>
      </c>
      <c r="AP211">
        <v>1200</v>
      </c>
      <c r="AQ211">
        <v>2371.92</v>
      </c>
      <c r="AR211">
        <v>2400</v>
      </c>
      <c r="AS211">
        <v>2400</v>
      </c>
      <c r="AT211">
        <v>2400</v>
      </c>
      <c r="AU211">
        <v>2392.42</v>
      </c>
      <c r="AV211">
        <v>2385.25</v>
      </c>
      <c r="AW211">
        <v>2385.25</v>
      </c>
      <c r="AX211">
        <v>0</v>
      </c>
      <c r="AY211">
        <v>0</v>
      </c>
      <c r="AZ211">
        <v>0</v>
      </c>
      <c r="BA211">
        <v>1200</v>
      </c>
      <c r="BB211">
        <v>1200</v>
      </c>
      <c r="BC211">
        <v>2371.92</v>
      </c>
      <c r="BD211">
        <v>2399.65</v>
      </c>
      <c r="BE211">
        <v>2400</v>
      </c>
      <c r="BF211">
        <v>2400</v>
      </c>
      <c r="BG211">
        <v>2392.42</v>
      </c>
      <c r="BH211">
        <v>2385.17</v>
      </c>
      <c r="BI211">
        <v>2385.25</v>
      </c>
      <c r="BJ211">
        <v>2400</v>
      </c>
      <c r="BK211">
        <v>2400</v>
      </c>
      <c r="BL211">
        <v>2400</v>
      </c>
      <c r="BM211">
        <v>1200</v>
      </c>
      <c r="BN211">
        <v>1200</v>
      </c>
      <c r="BO211">
        <v>2371.5700000000002</v>
      </c>
      <c r="BP211">
        <v>2400</v>
      </c>
      <c r="BQ211">
        <v>2400</v>
      </c>
      <c r="BR211">
        <v>2400</v>
      </c>
      <c r="BS211">
        <v>2392.42</v>
      </c>
      <c r="BT211">
        <v>2385.17</v>
      </c>
      <c r="BU211">
        <v>2385.25</v>
      </c>
      <c r="BV211">
        <v>0</v>
      </c>
      <c r="BW211">
        <v>0</v>
      </c>
      <c r="BX211">
        <v>0</v>
      </c>
      <c r="BY211">
        <v>1200</v>
      </c>
      <c r="BZ211">
        <v>1200</v>
      </c>
      <c r="CA211">
        <v>2371.5700000000002</v>
      </c>
      <c r="CB211">
        <v>2400</v>
      </c>
      <c r="CC211">
        <v>2400</v>
      </c>
      <c r="CD211">
        <v>2400</v>
      </c>
      <c r="CE211">
        <v>2392.42</v>
      </c>
      <c r="CF211">
        <v>2385.17</v>
      </c>
      <c r="CG211">
        <v>2385.25</v>
      </c>
      <c r="CH211">
        <v>0</v>
      </c>
      <c r="CI211">
        <v>0</v>
      </c>
      <c r="CJ211">
        <v>0</v>
      </c>
      <c r="CK211" s="13" t="str">
        <f t="shared" si="21"/>
        <v>1 - 00. RECURSOS ORDINARIOS</v>
      </c>
      <c r="CL211" s="13" t="str">
        <f t="shared" si="22"/>
        <v>2.3. BIENES Y SERVICIOS</v>
      </c>
      <c r="CM211" s="13" t="str">
        <f t="shared" si="23"/>
        <v>2.3. 2. CONTRATACION DE SERVICIOS</v>
      </c>
      <c r="CN211" s="13" t="str">
        <f t="shared" si="24"/>
        <v>2.3. 2. 8. 1. 1. CONTRATO ADMINISTRATIVO DE SERVICIOS</v>
      </c>
      <c r="CO211" s="13">
        <f t="shared" si="25"/>
        <v>26334.41</v>
      </c>
      <c r="CP211" s="17">
        <f t="shared" si="26"/>
        <v>65.590000000000146</v>
      </c>
      <c r="CQ211" s="20"/>
      <c r="CR211" s="20"/>
      <c r="CS211" s="13">
        <f t="shared" si="27"/>
        <v>65.590000000000146</v>
      </c>
      <c r="CT211" s="13">
        <v>0</v>
      </c>
    </row>
    <row r="212" spans="1:98" x14ac:dyDescent="0.2">
      <c r="A212" t="s">
        <v>93</v>
      </c>
      <c r="B212" t="s">
        <v>94</v>
      </c>
      <c r="C212" t="s">
        <v>95</v>
      </c>
      <c r="D212" t="s">
        <v>96</v>
      </c>
      <c r="E212" t="s">
        <v>97</v>
      </c>
      <c r="F212" t="s">
        <v>98</v>
      </c>
      <c r="G212" t="s">
        <v>170</v>
      </c>
      <c r="H212" t="s">
        <v>100</v>
      </c>
      <c r="I212" t="s">
        <v>101</v>
      </c>
      <c r="J212" t="s">
        <v>102</v>
      </c>
      <c r="K212" t="s">
        <v>180</v>
      </c>
      <c r="L212" t="s">
        <v>104</v>
      </c>
      <c r="M212" t="s">
        <v>132</v>
      </c>
      <c r="N212" t="s">
        <v>133</v>
      </c>
      <c r="O212" t="s">
        <v>107</v>
      </c>
      <c r="P212" t="s">
        <v>181</v>
      </c>
      <c r="Q212" t="s">
        <v>168</v>
      </c>
      <c r="R212">
        <v>47000</v>
      </c>
      <c r="S212">
        <v>26240</v>
      </c>
      <c r="T212">
        <v>26237</v>
      </c>
      <c r="U212">
        <v>26237</v>
      </c>
      <c r="V212" s="26" t="s">
        <v>182</v>
      </c>
      <c r="W212" t="s">
        <v>111</v>
      </c>
      <c r="X212" t="s">
        <v>112</v>
      </c>
      <c r="Y212" t="s">
        <v>112</v>
      </c>
      <c r="Z212" t="s">
        <v>113</v>
      </c>
      <c r="AA212" t="s">
        <v>114</v>
      </c>
      <c r="AB212" t="s">
        <v>115</v>
      </c>
      <c r="AC212" t="s">
        <v>116</v>
      </c>
      <c r="AD212" t="s">
        <v>225</v>
      </c>
      <c r="AE212" t="s">
        <v>274</v>
      </c>
      <c r="AF212" t="s">
        <v>305</v>
      </c>
      <c r="AG212" t="s">
        <v>306</v>
      </c>
      <c r="AH212" t="s">
        <v>306</v>
      </c>
      <c r="AI212" t="s">
        <v>121</v>
      </c>
      <c r="AJ212">
        <v>283200</v>
      </c>
      <c r="AK212">
        <v>202398</v>
      </c>
      <c r="AL212">
        <v>485598</v>
      </c>
      <c r="AM212">
        <v>442693</v>
      </c>
      <c r="AN212">
        <v>442693</v>
      </c>
      <c r="AO212">
        <v>22328.13</v>
      </c>
      <c r="AP212">
        <v>22364.06</v>
      </c>
      <c r="AQ212">
        <v>49754.84</v>
      </c>
      <c r="AR212">
        <v>49820.31</v>
      </c>
      <c r="AS212">
        <v>33366.25</v>
      </c>
      <c r="AT212">
        <v>32996.43</v>
      </c>
      <c r="AU212">
        <v>33616.410000000003</v>
      </c>
      <c r="AV212">
        <v>40515.51</v>
      </c>
      <c r="AW212">
        <v>69435.199999999997</v>
      </c>
      <c r="AX212">
        <v>0</v>
      </c>
      <c r="AY212">
        <v>0</v>
      </c>
      <c r="AZ212">
        <v>0</v>
      </c>
      <c r="BA212">
        <v>22328.13</v>
      </c>
      <c r="BB212">
        <v>22364.06</v>
      </c>
      <c r="BC212">
        <v>49754.84</v>
      </c>
      <c r="BD212">
        <v>49820.31</v>
      </c>
      <c r="BE212">
        <v>33366.25</v>
      </c>
      <c r="BF212">
        <v>32996.43</v>
      </c>
      <c r="BG212">
        <v>33616.410000000003</v>
      </c>
      <c r="BH212">
        <v>40515.51</v>
      </c>
      <c r="BI212">
        <v>69435.199999999997</v>
      </c>
      <c r="BJ212">
        <v>49300</v>
      </c>
      <c r="BK212">
        <v>43800</v>
      </c>
      <c r="BL212">
        <v>43800</v>
      </c>
      <c r="BM212">
        <v>22328.13</v>
      </c>
      <c r="BN212">
        <v>22364.06</v>
      </c>
      <c r="BO212">
        <v>49754.84</v>
      </c>
      <c r="BP212">
        <v>49820.31</v>
      </c>
      <c r="BQ212">
        <v>33366.25</v>
      </c>
      <c r="BR212">
        <v>32996.43</v>
      </c>
      <c r="BS212">
        <v>33616.410000000003</v>
      </c>
      <c r="BT212">
        <v>40515.51</v>
      </c>
      <c r="BU212">
        <v>69435.05</v>
      </c>
      <c r="BV212">
        <v>0</v>
      </c>
      <c r="BW212">
        <v>0</v>
      </c>
      <c r="BX212">
        <v>0</v>
      </c>
      <c r="BY212">
        <v>22328.13</v>
      </c>
      <c r="BZ212">
        <v>22364.06</v>
      </c>
      <c r="CA212">
        <v>49754.84</v>
      </c>
      <c r="CB212">
        <v>49820.31</v>
      </c>
      <c r="CC212">
        <v>33366.25</v>
      </c>
      <c r="CD212">
        <v>32996.43</v>
      </c>
      <c r="CE212">
        <v>33616.410000000003</v>
      </c>
      <c r="CF212">
        <v>40515.51</v>
      </c>
      <c r="CG212">
        <v>69262.05</v>
      </c>
      <c r="CH212">
        <v>0</v>
      </c>
      <c r="CI212">
        <v>0</v>
      </c>
      <c r="CJ212">
        <v>0</v>
      </c>
      <c r="CK212" s="13" t="str">
        <f t="shared" si="21"/>
        <v>1 - 00. RECURSOS ORDINARIOS</v>
      </c>
      <c r="CL212" s="13" t="str">
        <f t="shared" si="22"/>
        <v>2.3. BIENES Y SERVICIOS</v>
      </c>
      <c r="CM212" s="13" t="str">
        <f t="shared" si="23"/>
        <v>2.3. 2. CONTRATACION DE SERVICIOS</v>
      </c>
      <c r="CN212" s="13" t="str">
        <f t="shared" si="24"/>
        <v>2.3. 2. 8. 1. 1. CONTRATO ADMINISTRATIVO DE SERVICIOS</v>
      </c>
      <c r="CO212" s="13">
        <f t="shared" si="25"/>
        <v>491097.14</v>
      </c>
      <c r="CP212" s="17">
        <f t="shared" si="26"/>
        <v>-5499.140000000014</v>
      </c>
      <c r="CQ212" s="20"/>
      <c r="CR212" s="20">
        <v>5500</v>
      </c>
      <c r="CS212" s="13">
        <f t="shared" si="27"/>
        <v>0.85999999998603016</v>
      </c>
      <c r="CT212" s="13">
        <v>0</v>
      </c>
    </row>
    <row r="213" spans="1:98" hidden="1" x14ac:dyDescent="0.2">
      <c r="A213" t="s">
        <v>93</v>
      </c>
      <c r="B213" t="s">
        <v>94</v>
      </c>
      <c r="C213" t="s">
        <v>95</v>
      </c>
      <c r="D213" t="s">
        <v>96</v>
      </c>
      <c r="E213" t="s">
        <v>97</v>
      </c>
      <c r="F213" t="s">
        <v>98</v>
      </c>
      <c r="G213" t="s">
        <v>170</v>
      </c>
      <c r="H213" t="s">
        <v>100</v>
      </c>
      <c r="I213" t="s">
        <v>101</v>
      </c>
      <c r="J213" t="s">
        <v>102</v>
      </c>
      <c r="K213" t="s">
        <v>183</v>
      </c>
      <c r="L213" t="s">
        <v>104</v>
      </c>
      <c r="M213" t="s">
        <v>132</v>
      </c>
      <c r="N213" t="s">
        <v>133</v>
      </c>
      <c r="O213" t="s">
        <v>107</v>
      </c>
      <c r="P213" t="s">
        <v>184</v>
      </c>
      <c r="Q213" t="s">
        <v>185</v>
      </c>
      <c r="R213">
        <v>3636</v>
      </c>
      <c r="S213">
        <v>1441</v>
      </c>
      <c r="T213">
        <v>1441</v>
      </c>
      <c r="U213">
        <v>1441</v>
      </c>
      <c r="V213" s="26" t="s">
        <v>186</v>
      </c>
      <c r="W213" t="s">
        <v>111</v>
      </c>
      <c r="X213" t="s">
        <v>112</v>
      </c>
      <c r="Y213" t="s">
        <v>112</v>
      </c>
      <c r="Z213" t="s">
        <v>113</v>
      </c>
      <c r="AA213" t="s">
        <v>114</v>
      </c>
      <c r="AB213" t="s">
        <v>115</v>
      </c>
      <c r="AC213" t="s">
        <v>116</v>
      </c>
      <c r="AD213" t="s">
        <v>225</v>
      </c>
      <c r="AE213" t="s">
        <v>274</v>
      </c>
      <c r="AF213" t="s">
        <v>305</v>
      </c>
      <c r="AG213" t="s">
        <v>306</v>
      </c>
      <c r="AH213" t="s">
        <v>306</v>
      </c>
      <c r="AI213" t="s">
        <v>121</v>
      </c>
      <c r="AJ213">
        <v>90000</v>
      </c>
      <c r="AK213">
        <v>-881</v>
      </c>
      <c r="AL213">
        <v>89119</v>
      </c>
      <c r="AM213">
        <v>89119</v>
      </c>
      <c r="AN213">
        <v>89119</v>
      </c>
      <c r="AO213">
        <v>5500</v>
      </c>
      <c r="AP213">
        <v>5500</v>
      </c>
      <c r="AQ213">
        <v>8700</v>
      </c>
      <c r="AR213">
        <v>8700</v>
      </c>
      <c r="AS213">
        <v>6700</v>
      </c>
      <c r="AT213">
        <v>6700</v>
      </c>
      <c r="AU213">
        <v>6700</v>
      </c>
      <c r="AV213">
        <v>6700</v>
      </c>
      <c r="AW213">
        <v>13818.75</v>
      </c>
      <c r="AX213">
        <v>0</v>
      </c>
      <c r="AY213">
        <v>0</v>
      </c>
      <c r="AZ213">
        <v>0</v>
      </c>
      <c r="BA213">
        <v>5500</v>
      </c>
      <c r="BB213">
        <v>5500</v>
      </c>
      <c r="BC213">
        <v>8700</v>
      </c>
      <c r="BD213">
        <v>8700</v>
      </c>
      <c r="BE213">
        <v>6700</v>
      </c>
      <c r="BF213">
        <v>6700</v>
      </c>
      <c r="BG213">
        <v>6700</v>
      </c>
      <c r="BH213">
        <v>6700</v>
      </c>
      <c r="BI213">
        <v>13818.75</v>
      </c>
      <c r="BJ213">
        <f>0.07+14200</f>
        <v>14200.07</v>
      </c>
      <c r="BK213">
        <v>6700</v>
      </c>
      <c r="BL213">
        <v>6700</v>
      </c>
      <c r="BM213">
        <v>5500</v>
      </c>
      <c r="BN213">
        <v>5500</v>
      </c>
      <c r="BO213">
        <v>8700</v>
      </c>
      <c r="BP213">
        <v>8700</v>
      </c>
      <c r="BQ213">
        <v>6700</v>
      </c>
      <c r="BR213">
        <v>6700</v>
      </c>
      <c r="BS213">
        <v>6700</v>
      </c>
      <c r="BT213">
        <v>6700</v>
      </c>
      <c r="BU213">
        <v>13818.68</v>
      </c>
      <c r="BV213">
        <v>0</v>
      </c>
      <c r="BW213">
        <v>0</v>
      </c>
      <c r="BX213">
        <v>0</v>
      </c>
      <c r="BY213">
        <v>5500</v>
      </c>
      <c r="BZ213">
        <v>5500</v>
      </c>
      <c r="CA213">
        <v>8700</v>
      </c>
      <c r="CB213">
        <v>8700</v>
      </c>
      <c r="CC213">
        <v>6700</v>
      </c>
      <c r="CD213">
        <v>6700</v>
      </c>
      <c r="CE213">
        <v>6700</v>
      </c>
      <c r="CF213">
        <v>6700</v>
      </c>
      <c r="CG213">
        <v>13798.68</v>
      </c>
      <c r="CH213">
        <v>0</v>
      </c>
      <c r="CI213">
        <v>0</v>
      </c>
      <c r="CJ213">
        <v>0</v>
      </c>
      <c r="CK213" s="13" t="str">
        <f t="shared" si="21"/>
        <v>1 - 00. RECURSOS ORDINARIOS</v>
      </c>
      <c r="CL213" s="13" t="str">
        <f t="shared" si="22"/>
        <v>2.3. BIENES Y SERVICIOS</v>
      </c>
      <c r="CM213" s="13" t="str">
        <f t="shared" si="23"/>
        <v>2.3. 2. CONTRATACION DE SERVICIOS</v>
      </c>
      <c r="CN213" s="13" t="str">
        <f t="shared" si="24"/>
        <v>2.3. 2. 8. 1. 1. CONTRATO ADMINISTRATIVO DE SERVICIOS</v>
      </c>
      <c r="CO213" s="13">
        <f t="shared" si="25"/>
        <v>96618.82</v>
      </c>
      <c r="CP213" s="17">
        <f t="shared" si="26"/>
        <v>-7499.820000000007</v>
      </c>
      <c r="CQ213" s="20"/>
      <c r="CR213" s="20">
        <v>7500</v>
      </c>
      <c r="CS213" s="13">
        <f t="shared" si="27"/>
        <v>0.17999999999301508</v>
      </c>
      <c r="CT213" s="13">
        <v>0</v>
      </c>
    </row>
    <row r="214" spans="1:98" hidden="1" x14ac:dyDescent="0.2">
      <c r="A214" t="s">
        <v>93</v>
      </c>
      <c r="B214" t="s">
        <v>94</v>
      </c>
      <c r="C214" t="s">
        <v>95</v>
      </c>
      <c r="D214" t="s">
        <v>96</v>
      </c>
      <c r="E214" t="s">
        <v>97</v>
      </c>
      <c r="F214" t="s">
        <v>98</v>
      </c>
      <c r="G214" t="s">
        <v>170</v>
      </c>
      <c r="H214" t="s">
        <v>100</v>
      </c>
      <c r="I214" t="s">
        <v>101</v>
      </c>
      <c r="J214" t="s">
        <v>102</v>
      </c>
      <c r="K214" t="s">
        <v>187</v>
      </c>
      <c r="L214" t="s">
        <v>104</v>
      </c>
      <c r="M214" t="s">
        <v>132</v>
      </c>
      <c r="N214" t="s">
        <v>176</v>
      </c>
      <c r="O214" t="s">
        <v>107</v>
      </c>
      <c r="P214" t="s">
        <v>188</v>
      </c>
      <c r="Q214" t="s">
        <v>189</v>
      </c>
      <c r="R214">
        <v>105000</v>
      </c>
      <c r="S214">
        <v>29200</v>
      </c>
      <c r="T214">
        <v>29143</v>
      </c>
      <c r="U214">
        <v>29143</v>
      </c>
      <c r="V214" s="26" t="s">
        <v>190</v>
      </c>
      <c r="W214" t="s">
        <v>111</v>
      </c>
      <c r="X214" t="s">
        <v>112</v>
      </c>
      <c r="Y214" t="s">
        <v>112</v>
      </c>
      <c r="Z214" t="s">
        <v>113</v>
      </c>
      <c r="AA214" t="s">
        <v>114</v>
      </c>
      <c r="AB214" t="s">
        <v>115</v>
      </c>
      <c r="AC214" t="s">
        <v>116</v>
      </c>
      <c r="AD214" t="s">
        <v>225</v>
      </c>
      <c r="AE214" t="s">
        <v>274</v>
      </c>
      <c r="AF214" t="s">
        <v>305</v>
      </c>
      <c r="AG214" t="s">
        <v>306</v>
      </c>
      <c r="AH214" t="s">
        <v>306</v>
      </c>
      <c r="AI214" t="s">
        <v>121</v>
      </c>
      <c r="AJ214">
        <v>52800</v>
      </c>
      <c r="AK214">
        <v>-32406</v>
      </c>
      <c r="AL214">
        <v>20394</v>
      </c>
      <c r="AM214">
        <v>20394</v>
      </c>
      <c r="AN214">
        <v>20394</v>
      </c>
      <c r="AO214">
        <v>1200</v>
      </c>
      <c r="AP214">
        <v>1200</v>
      </c>
      <c r="AQ214">
        <v>1200</v>
      </c>
      <c r="AR214">
        <v>1200</v>
      </c>
      <c r="AS214">
        <v>1195</v>
      </c>
      <c r="AT214">
        <v>1199</v>
      </c>
      <c r="AU214">
        <v>1200</v>
      </c>
      <c r="AV214">
        <v>1200</v>
      </c>
      <c r="AW214">
        <v>1200</v>
      </c>
      <c r="AX214">
        <v>0</v>
      </c>
      <c r="AY214">
        <v>0</v>
      </c>
      <c r="AZ214">
        <v>0</v>
      </c>
      <c r="BA214">
        <v>1200</v>
      </c>
      <c r="BB214">
        <v>1200</v>
      </c>
      <c r="BC214">
        <v>1200</v>
      </c>
      <c r="BD214">
        <v>1200</v>
      </c>
      <c r="BE214">
        <v>1195</v>
      </c>
      <c r="BF214">
        <v>1199</v>
      </c>
      <c r="BG214">
        <v>1200</v>
      </c>
      <c r="BH214">
        <v>1200</v>
      </c>
      <c r="BI214">
        <v>1200</v>
      </c>
      <c r="BJ214">
        <v>1200</v>
      </c>
      <c r="BK214">
        <v>1200</v>
      </c>
      <c r="BL214">
        <v>1200</v>
      </c>
      <c r="BM214">
        <v>1200</v>
      </c>
      <c r="BN214">
        <v>1200</v>
      </c>
      <c r="BO214">
        <v>1200</v>
      </c>
      <c r="BP214">
        <v>1200</v>
      </c>
      <c r="BQ214">
        <v>1195</v>
      </c>
      <c r="BR214">
        <v>1199</v>
      </c>
      <c r="BS214">
        <v>1200</v>
      </c>
      <c r="BT214">
        <v>1200</v>
      </c>
      <c r="BU214">
        <v>1200</v>
      </c>
      <c r="BV214">
        <v>0</v>
      </c>
      <c r="BW214">
        <v>0</v>
      </c>
      <c r="BX214">
        <v>0</v>
      </c>
      <c r="BY214">
        <v>1200</v>
      </c>
      <c r="BZ214">
        <v>1200</v>
      </c>
      <c r="CA214">
        <v>1200</v>
      </c>
      <c r="CB214">
        <v>1200</v>
      </c>
      <c r="CC214">
        <v>1195</v>
      </c>
      <c r="CD214">
        <v>1199</v>
      </c>
      <c r="CE214">
        <v>1200</v>
      </c>
      <c r="CF214">
        <v>1200</v>
      </c>
      <c r="CG214">
        <v>1200</v>
      </c>
      <c r="CH214">
        <v>0</v>
      </c>
      <c r="CI214">
        <v>0</v>
      </c>
      <c r="CJ214">
        <v>0</v>
      </c>
      <c r="CK214" s="13" t="str">
        <f t="shared" si="21"/>
        <v>1 - 00. RECURSOS ORDINARIOS</v>
      </c>
      <c r="CL214" s="13" t="str">
        <f t="shared" si="22"/>
        <v>2.3. BIENES Y SERVICIOS</v>
      </c>
      <c r="CM214" s="13" t="str">
        <f t="shared" si="23"/>
        <v>2.3. 2. CONTRATACION DE SERVICIOS</v>
      </c>
      <c r="CN214" s="13" t="str">
        <f t="shared" si="24"/>
        <v>2.3. 2. 8. 1. 1. CONTRATO ADMINISTRATIVO DE SERVICIOS</v>
      </c>
      <c r="CO214" s="13">
        <f t="shared" si="25"/>
        <v>14394</v>
      </c>
      <c r="CP214" s="17">
        <f t="shared" si="26"/>
        <v>6000</v>
      </c>
      <c r="CQ214" s="20">
        <v>-6000</v>
      </c>
      <c r="CR214" s="20"/>
      <c r="CS214" s="13">
        <f t="shared" si="27"/>
        <v>0</v>
      </c>
      <c r="CT214" s="13">
        <v>0</v>
      </c>
    </row>
    <row r="215" spans="1:98" hidden="1" x14ac:dyDescent="0.2">
      <c r="A215" t="s">
        <v>93</v>
      </c>
      <c r="B215" t="s">
        <v>94</v>
      </c>
      <c r="C215" t="s">
        <v>95</v>
      </c>
      <c r="D215" t="s">
        <v>96</v>
      </c>
      <c r="E215" t="s">
        <v>97</v>
      </c>
      <c r="F215" t="s">
        <v>98</v>
      </c>
      <c r="G215" t="s">
        <v>170</v>
      </c>
      <c r="H215" t="s">
        <v>100</v>
      </c>
      <c r="I215" t="s">
        <v>101</v>
      </c>
      <c r="J215" t="s">
        <v>102</v>
      </c>
      <c r="K215" t="s">
        <v>367</v>
      </c>
      <c r="L215" t="s">
        <v>104</v>
      </c>
      <c r="M215" t="s">
        <v>159</v>
      </c>
      <c r="N215" t="s">
        <v>160</v>
      </c>
      <c r="O215" t="s">
        <v>423</v>
      </c>
      <c r="P215" t="s">
        <v>368</v>
      </c>
      <c r="Q215" t="s">
        <v>185</v>
      </c>
      <c r="R215">
        <v>1</v>
      </c>
      <c r="S215">
        <v>0</v>
      </c>
      <c r="T215">
        <v>0</v>
      </c>
      <c r="U215">
        <v>0</v>
      </c>
      <c r="V215" s="26" t="s">
        <v>434</v>
      </c>
      <c r="W215" t="s">
        <v>111</v>
      </c>
      <c r="X215" t="s">
        <v>112</v>
      </c>
      <c r="Y215" t="s">
        <v>112</v>
      </c>
      <c r="Z215" t="s">
        <v>113</v>
      </c>
      <c r="AA215" t="s">
        <v>114</v>
      </c>
      <c r="AB215" t="s">
        <v>115</v>
      </c>
      <c r="AC215" t="s">
        <v>116</v>
      </c>
      <c r="AD215" t="s">
        <v>225</v>
      </c>
      <c r="AE215" t="s">
        <v>274</v>
      </c>
      <c r="AF215" t="s">
        <v>305</v>
      </c>
      <c r="AG215" t="s">
        <v>306</v>
      </c>
      <c r="AH215" t="s">
        <v>306</v>
      </c>
      <c r="AI215" t="s">
        <v>121</v>
      </c>
      <c r="AJ215">
        <v>0</v>
      </c>
      <c r="AK215">
        <v>47000</v>
      </c>
      <c r="AL215">
        <v>47000</v>
      </c>
      <c r="AM215">
        <v>47000</v>
      </c>
      <c r="AN215">
        <v>47000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 s="13" t="str">
        <f t="shared" si="21"/>
        <v>1 - 00. RECURSOS ORDINARIOS</v>
      </c>
      <c r="CL215" s="13" t="str">
        <f t="shared" si="22"/>
        <v>2.3. BIENES Y SERVICIOS</v>
      </c>
      <c r="CM215" s="13" t="str">
        <f t="shared" si="23"/>
        <v>2.3. 2. CONTRATACION DE SERVICIOS</v>
      </c>
      <c r="CN215" s="13" t="str">
        <f t="shared" si="24"/>
        <v>2.3. 2. 8. 1. 1. CONTRATO ADMINISTRATIVO DE SERVICIOS</v>
      </c>
      <c r="CO215" s="13">
        <f t="shared" si="25"/>
        <v>0</v>
      </c>
      <c r="CP215" s="17">
        <f t="shared" si="26"/>
        <v>47000</v>
      </c>
      <c r="CQ215" s="20"/>
      <c r="CR215" s="20"/>
      <c r="CS215" s="13">
        <f t="shared" si="27"/>
        <v>47000</v>
      </c>
      <c r="CT215" s="13">
        <v>0</v>
      </c>
    </row>
    <row r="216" spans="1:98" hidden="1" x14ac:dyDescent="0.2">
      <c r="A216" t="s">
        <v>93</v>
      </c>
      <c r="B216" t="s">
        <v>94</v>
      </c>
      <c r="C216" t="s">
        <v>95</v>
      </c>
      <c r="D216" t="s">
        <v>96</v>
      </c>
      <c r="E216" t="s">
        <v>97</v>
      </c>
      <c r="F216" t="s">
        <v>98</v>
      </c>
      <c r="G216" t="s">
        <v>129</v>
      </c>
      <c r="H216" t="s">
        <v>100</v>
      </c>
      <c r="I216" t="s">
        <v>130</v>
      </c>
      <c r="J216" t="s">
        <v>102</v>
      </c>
      <c r="K216" t="s">
        <v>131</v>
      </c>
      <c r="L216" t="s">
        <v>104</v>
      </c>
      <c r="M216" t="s">
        <v>132</v>
      </c>
      <c r="N216" t="s">
        <v>133</v>
      </c>
      <c r="O216" t="s">
        <v>107</v>
      </c>
      <c r="P216" t="s">
        <v>134</v>
      </c>
      <c r="Q216" t="s">
        <v>135</v>
      </c>
      <c r="R216">
        <v>3000</v>
      </c>
      <c r="S216">
        <v>1100</v>
      </c>
      <c r="T216">
        <v>1072</v>
      </c>
      <c r="U216">
        <v>1072</v>
      </c>
      <c r="V216" s="26" t="s">
        <v>136</v>
      </c>
      <c r="W216" t="s">
        <v>111</v>
      </c>
      <c r="X216" t="s">
        <v>112</v>
      </c>
      <c r="Y216" t="s">
        <v>112</v>
      </c>
      <c r="Z216" t="s">
        <v>113</v>
      </c>
      <c r="AA216" t="s">
        <v>114</v>
      </c>
      <c r="AB216" t="s">
        <v>115</v>
      </c>
      <c r="AC216" t="s">
        <v>116</v>
      </c>
      <c r="AD216" t="s">
        <v>225</v>
      </c>
      <c r="AE216" t="s">
        <v>274</v>
      </c>
      <c r="AF216" t="s">
        <v>305</v>
      </c>
      <c r="AG216" t="s">
        <v>306</v>
      </c>
      <c r="AH216" t="s">
        <v>307</v>
      </c>
      <c r="AI216" t="s">
        <v>121</v>
      </c>
      <c r="AJ216">
        <v>3888</v>
      </c>
      <c r="AK216">
        <v>900</v>
      </c>
      <c r="AL216">
        <v>4788</v>
      </c>
      <c r="AM216">
        <v>3888</v>
      </c>
      <c r="AN216">
        <v>3888</v>
      </c>
      <c r="AO216">
        <v>324</v>
      </c>
      <c r="AP216">
        <v>324</v>
      </c>
      <c r="AQ216">
        <v>324</v>
      </c>
      <c r="AR216">
        <v>324</v>
      </c>
      <c r="AS216">
        <v>324</v>
      </c>
      <c r="AT216">
        <v>324</v>
      </c>
      <c r="AU216">
        <v>324</v>
      </c>
      <c r="AV216">
        <v>504</v>
      </c>
      <c r="AW216">
        <v>504</v>
      </c>
      <c r="AX216">
        <v>0</v>
      </c>
      <c r="AY216">
        <v>0</v>
      </c>
      <c r="AZ216">
        <v>0</v>
      </c>
      <c r="BA216">
        <v>324</v>
      </c>
      <c r="BB216">
        <v>324</v>
      </c>
      <c r="BC216">
        <v>324</v>
      </c>
      <c r="BD216">
        <v>324</v>
      </c>
      <c r="BE216">
        <v>324</v>
      </c>
      <c r="BF216">
        <v>324</v>
      </c>
      <c r="BG216">
        <v>324</v>
      </c>
      <c r="BH216">
        <v>504</v>
      </c>
      <c r="BI216">
        <v>504</v>
      </c>
      <c r="BJ216">
        <v>504</v>
      </c>
      <c r="BK216">
        <v>504</v>
      </c>
      <c r="BL216">
        <v>504</v>
      </c>
      <c r="BM216">
        <v>324</v>
      </c>
      <c r="BN216">
        <v>324</v>
      </c>
      <c r="BO216">
        <v>324</v>
      </c>
      <c r="BP216">
        <v>324</v>
      </c>
      <c r="BQ216">
        <v>324</v>
      </c>
      <c r="BR216">
        <v>324</v>
      </c>
      <c r="BS216">
        <v>324</v>
      </c>
      <c r="BT216">
        <v>504</v>
      </c>
      <c r="BU216">
        <v>504</v>
      </c>
      <c r="BV216">
        <v>0</v>
      </c>
      <c r="BW216">
        <v>0</v>
      </c>
      <c r="BX216">
        <v>0</v>
      </c>
      <c r="BY216">
        <v>324</v>
      </c>
      <c r="BZ216">
        <v>324</v>
      </c>
      <c r="CA216">
        <v>324</v>
      </c>
      <c r="CB216">
        <v>324</v>
      </c>
      <c r="CC216">
        <v>324</v>
      </c>
      <c r="CD216">
        <v>324</v>
      </c>
      <c r="CE216">
        <v>324</v>
      </c>
      <c r="CF216">
        <v>504</v>
      </c>
      <c r="CG216">
        <v>504</v>
      </c>
      <c r="CH216">
        <v>0</v>
      </c>
      <c r="CI216">
        <v>0</v>
      </c>
      <c r="CJ216">
        <v>0</v>
      </c>
      <c r="CK216" s="13" t="str">
        <f t="shared" si="21"/>
        <v>1 - 00. RECURSOS ORDINARIOS</v>
      </c>
      <c r="CL216" s="13" t="str">
        <f t="shared" si="22"/>
        <v>2.3. BIENES Y SERVICIOS</v>
      </c>
      <c r="CM216" s="13" t="str">
        <f t="shared" si="23"/>
        <v>2.3. 2. CONTRATACION DE SERVICIOS</v>
      </c>
      <c r="CN216" s="13" t="str">
        <f t="shared" si="24"/>
        <v>2.3. 2. 8. 1. 2. CONTRIBUCIONES A ESSALUD DE C.A.S.</v>
      </c>
      <c r="CO216" s="13">
        <f t="shared" si="25"/>
        <v>4788</v>
      </c>
      <c r="CP216" s="17">
        <f t="shared" si="26"/>
        <v>0</v>
      </c>
      <c r="CQ216" s="20"/>
      <c r="CR216" s="20"/>
      <c r="CS216" s="13">
        <f t="shared" si="27"/>
        <v>0</v>
      </c>
      <c r="CT216" s="13">
        <v>0</v>
      </c>
    </row>
    <row r="217" spans="1:98" hidden="1" x14ac:dyDescent="0.2">
      <c r="A217" t="s">
        <v>93</v>
      </c>
      <c r="B217" t="s">
        <v>94</v>
      </c>
      <c r="C217" t="s">
        <v>95</v>
      </c>
      <c r="D217" t="s">
        <v>96</v>
      </c>
      <c r="E217" t="s">
        <v>97</v>
      </c>
      <c r="F217" t="s">
        <v>98</v>
      </c>
      <c r="G217" t="s">
        <v>129</v>
      </c>
      <c r="H217" t="s">
        <v>100</v>
      </c>
      <c r="I217" t="s">
        <v>140</v>
      </c>
      <c r="J217" t="s">
        <v>102</v>
      </c>
      <c r="K217" t="s">
        <v>141</v>
      </c>
      <c r="L217" t="s">
        <v>104</v>
      </c>
      <c r="M217" t="s">
        <v>132</v>
      </c>
      <c r="N217" t="s">
        <v>133</v>
      </c>
      <c r="O217" t="s">
        <v>107</v>
      </c>
      <c r="P217" t="s">
        <v>142</v>
      </c>
      <c r="Q217" t="s">
        <v>143</v>
      </c>
      <c r="R217">
        <v>1000</v>
      </c>
      <c r="S217">
        <v>560</v>
      </c>
      <c r="T217">
        <v>566</v>
      </c>
      <c r="U217">
        <v>566</v>
      </c>
      <c r="V217" s="26" t="s">
        <v>144</v>
      </c>
      <c r="W217" t="s">
        <v>111</v>
      </c>
      <c r="X217" t="s">
        <v>112</v>
      </c>
      <c r="Y217" t="s">
        <v>112</v>
      </c>
      <c r="Z217" t="s">
        <v>113</v>
      </c>
      <c r="AA217" t="s">
        <v>114</v>
      </c>
      <c r="AB217" t="s">
        <v>115</v>
      </c>
      <c r="AC217" t="s">
        <v>116</v>
      </c>
      <c r="AD217" t="s">
        <v>225</v>
      </c>
      <c r="AE217" t="s">
        <v>274</v>
      </c>
      <c r="AF217" t="s">
        <v>305</v>
      </c>
      <c r="AG217" t="s">
        <v>306</v>
      </c>
      <c r="AH217" t="s">
        <v>307</v>
      </c>
      <c r="AI217" t="s">
        <v>121</v>
      </c>
      <c r="AJ217">
        <v>3888</v>
      </c>
      <c r="AK217">
        <v>0</v>
      </c>
      <c r="AL217">
        <v>3888</v>
      </c>
      <c r="AM217">
        <v>3888</v>
      </c>
      <c r="AN217">
        <v>3888</v>
      </c>
      <c r="AO217">
        <v>324</v>
      </c>
      <c r="AP217">
        <v>324</v>
      </c>
      <c r="AQ217">
        <v>324</v>
      </c>
      <c r="AR217">
        <v>324</v>
      </c>
      <c r="AS217">
        <v>324</v>
      </c>
      <c r="AT217">
        <v>324</v>
      </c>
      <c r="AU217">
        <v>324</v>
      </c>
      <c r="AV217">
        <v>324</v>
      </c>
      <c r="AW217">
        <v>324</v>
      </c>
      <c r="AX217">
        <v>0</v>
      </c>
      <c r="AY217">
        <v>0</v>
      </c>
      <c r="AZ217">
        <v>0</v>
      </c>
      <c r="BA217">
        <v>324</v>
      </c>
      <c r="BB217">
        <v>324</v>
      </c>
      <c r="BC217">
        <v>324</v>
      </c>
      <c r="BD217">
        <v>324</v>
      </c>
      <c r="BE217">
        <v>324</v>
      </c>
      <c r="BF217">
        <v>324</v>
      </c>
      <c r="BG217">
        <v>324</v>
      </c>
      <c r="BH217">
        <v>324</v>
      </c>
      <c r="BI217">
        <v>324</v>
      </c>
      <c r="BJ217">
        <v>324</v>
      </c>
      <c r="BK217">
        <v>324</v>
      </c>
      <c r="BL217">
        <v>324</v>
      </c>
      <c r="BM217">
        <v>324</v>
      </c>
      <c r="BN217">
        <v>324</v>
      </c>
      <c r="BO217">
        <v>324</v>
      </c>
      <c r="BP217">
        <v>324</v>
      </c>
      <c r="BQ217">
        <v>324</v>
      </c>
      <c r="BR217">
        <v>324</v>
      </c>
      <c r="BS217">
        <v>324</v>
      </c>
      <c r="BT217">
        <v>324</v>
      </c>
      <c r="BU217">
        <v>324</v>
      </c>
      <c r="BV217">
        <v>0</v>
      </c>
      <c r="BW217">
        <v>0</v>
      </c>
      <c r="BX217">
        <v>0</v>
      </c>
      <c r="BY217">
        <v>324</v>
      </c>
      <c r="BZ217">
        <v>324</v>
      </c>
      <c r="CA217">
        <v>324</v>
      </c>
      <c r="CB217">
        <v>324</v>
      </c>
      <c r="CC217">
        <v>324</v>
      </c>
      <c r="CD217">
        <v>324</v>
      </c>
      <c r="CE217">
        <v>324</v>
      </c>
      <c r="CF217">
        <v>324</v>
      </c>
      <c r="CG217">
        <v>324</v>
      </c>
      <c r="CH217">
        <v>0</v>
      </c>
      <c r="CI217">
        <v>0</v>
      </c>
      <c r="CJ217">
        <v>0</v>
      </c>
      <c r="CK217" s="13" t="str">
        <f t="shared" si="21"/>
        <v>1 - 00. RECURSOS ORDINARIOS</v>
      </c>
      <c r="CL217" s="13" t="str">
        <f t="shared" si="22"/>
        <v>2.3. BIENES Y SERVICIOS</v>
      </c>
      <c r="CM217" s="13" t="str">
        <f t="shared" si="23"/>
        <v>2.3. 2. CONTRATACION DE SERVICIOS</v>
      </c>
      <c r="CN217" s="13" t="str">
        <f t="shared" si="24"/>
        <v>2.3. 2. 8. 1. 2. CONTRIBUCIONES A ESSALUD DE C.A.S.</v>
      </c>
      <c r="CO217" s="13">
        <f t="shared" si="25"/>
        <v>3888</v>
      </c>
      <c r="CP217" s="17">
        <f t="shared" si="26"/>
        <v>0</v>
      </c>
      <c r="CQ217" s="20"/>
      <c r="CR217" s="20"/>
      <c r="CS217" s="13">
        <f t="shared" si="27"/>
        <v>0</v>
      </c>
      <c r="CT217" s="13">
        <v>0</v>
      </c>
    </row>
    <row r="218" spans="1:98" hidden="1" x14ac:dyDescent="0.2">
      <c r="A218" t="s">
        <v>93</v>
      </c>
      <c r="B218" t="s">
        <v>94</v>
      </c>
      <c r="C218" t="s">
        <v>95</v>
      </c>
      <c r="D218" t="s">
        <v>96</v>
      </c>
      <c r="E218" t="s">
        <v>97</v>
      </c>
      <c r="F218" t="s">
        <v>98</v>
      </c>
      <c r="G218" t="s">
        <v>129</v>
      </c>
      <c r="H218" t="s">
        <v>100</v>
      </c>
      <c r="I218" t="s">
        <v>145</v>
      </c>
      <c r="J218" t="s">
        <v>102</v>
      </c>
      <c r="K218" t="s">
        <v>146</v>
      </c>
      <c r="L218" t="s">
        <v>104</v>
      </c>
      <c r="M218" t="s">
        <v>132</v>
      </c>
      <c r="N218" t="s">
        <v>133</v>
      </c>
      <c r="O218" t="s">
        <v>107</v>
      </c>
      <c r="P218" t="s">
        <v>147</v>
      </c>
      <c r="Q218" t="s">
        <v>135</v>
      </c>
      <c r="R218">
        <v>600</v>
      </c>
      <c r="S218">
        <v>360</v>
      </c>
      <c r="T218">
        <v>357</v>
      </c>
      <c r="U218">
        <v>357</v>
      </c>
      <c r="V218" s="26" t="s">
        <v>148</v>
      </c>
      <c r="W218" t="s">
        <v>111</v>
      </c>
      <c r="X218" t="s">
        <v>112</v>
      </c>
      <c r="Y218" t="s">
        <v>112</v>
      </c>
      <c r="Z218" t="s">
        <v>113</v>
      </c>
      <c r="AA218" t="s">
        <v>114</v>
      </c>
      <c r="AB218" t="s">
        <v>115</v>
      </c>
      <c r="AC218" t="s">
        <v>116</v>
      </c>
      <c r="AD218" t="s">
        <v>225</v>
      </c>
      <c r="AE218" t="s">
        <v>274</v>
      </c>
      <c r="AF218" t="s">
        <v>305</v>
      </c>
      <c r="AG218" t="s">
        <v>306</v>
      </c>
      <c r="AH218" t="s">
        <v>307</v>
      </c>
      <c r="AI218" t="s">
        <v>121</v>
      </c>
      <c r="AJ218">
        <v>2138</v>
      </c>
      <c r="AK218">
        <v>656</v>
      </c>
      <c r="AL218">
        <v>2794</v>
      </c>
      <c r="AM218">
        <v>2614</v>
      </c>
      <c r="AN218">
        <v>2614</v>
      </c>
      <c r="AO218">
        <v>217.8</v>
      </c>
      <c r="AP218">
        <v>217.8</v>
      </c>
      <c r="AQ218">
        <v>217.8</v>
      </c>
      <c r="AR218">
        <v>217.8</v>
      </c>
      <c r="AS218">
        <v>217.8</v>
      </c>
      <c r="AT218">
        <v>217.8</v>
      </c>
      <c r="AU218">
        <v>217.8</v>
      </c>
      <c r="AV218">
        <v>217.8</v>
      </c>
      <c r="AW218">
        <v>397.8</v>
      </c>
      <c r="AX218">
        <v>0</v>
      </c>
      <c r="AY218">
        <v>0</v>
      </c>
      <c r="AZ218">
        <v>0</v>
      </c>
      <c r="BA218">
        <v>217.8</v>
      </c>
      <c r="BB218">
        <v>217.8</v>
      </c>
      <c r="BC218">
        <v>217.8</v>
      </c>
      <c r="BD218">
        <v>217.8</v>
      </c>
      <c r="BE218">
        <v>217.8</v>
      </c>
      <c r="BF218">
        <v>217.8</v>
      </c>
      <c r="BG218">
        <v>217.8</v>
      </c>
      <c r="BH218">
        <v>217.8</v>
      </c>
      <c r="BI218">
        <v>397.8</v>
      </c>
      <c r="BJ218">
        <v>397.8</v>
      </c>
      <c r="BK218">
        <v>217.8</v>
      </c>
      <c r="BL218">
        <v>217.8</v>
      </c>
      <c r="BM218">
        <v>217.8</v>
      </c>
      <c r="BN218">
        <v>217.8</v>
      </c>
      <c r="BO218">
        <v>217.8</v>
      </c>
      <c r="BP218">
        <v>217.8</v>
      </c>
      <c r="BQ218">
        <v>217.8</v>
      </c>
      <c r="BR218">
        <v>217.8</v>
      </c>
      <c r="BS218">
        <v>217.8</v>
      </c>
      <c r="BT218">
        <v>217.8</v>
      </c>
      <c r="BU218">
        <v>397.8</v>
      </c>
      <c r="BV218">
        <v>0</v>
      </c>
      <c r="BW218">
        <v>0</v>
      </c>
      <c r="BX218">
        <v>0</v>
      </c>
      <c r="BY218">
        <v>217.8</v>
      </c>
      <c r="BZ218">
        <v>217.8</v>
      </c>
      <c r="CA218">
        <v>217.8</v>
      </c>
      <c r="CB218">
        <v>217.8</v>
      </c>
      <c r="CC218">
        <v>217.8</v>
      </c>
      <c r="CD218">
        <v>217.8</v>
      </c>
      <c r="CE218">
        <v>217.8</v>
      </c>
      <c r="CF218">
        <v>217.8</v>
      </c>
      <c r="CG218">
        <v>397.8</v>
      </c>
      <c r="CH218">
        <v>0</v>
      </c>
      <c r="CI218">
        <v>0</v>
      </c>
      <c r="CJ218">
        <v>0</v>
      </c>
      <c r="CK218" s="13" t="str">
        <f t="shared" si="21"/>
        <v>1 - 00. RECURSOS ORDINARIOS</v>
      </c>
      <c r="CL218" s="13" t="str">
        <f t="shared" si="22"/>
        <v>2.3. BIENES Y SERVICIOS</v>
      </c>
      <c r="CM218" s="13" t="str">
        <f t="shared" si="23"/>
        <v>2.3. 2. CONTRATACION DE SERVICIOS</v>
      </c>
      <c r="CN218" s="13" t="str">
        <f t="shared" si="24"/>
        <v>2.3. 2. 8. 1. 2. CONTRIBUCIONES A ESSALUD DE C.A.S.</v>
      </c>
      <c r="CO218" s="13">
        <f t="shared" si="25"/>
        <v>2973.6000000000004</v>
      </c>
      <c r="CP218" s="17">
        <f t="shared" si="26"/>
        <v>-179.60000000000036</v>
      </c>
      <c r="CQ218" s="20"/>
      <c r="CR218" s="20">
        <v>180</v>
      </c>
      <c r="CS218" s="13">
        <f t="shared" si="27"/>
        <v>0.3999999999996362</v>
      </c>
      <c r="CT218" s="13">
        <v>0</v>
      </c>
    </row>
    <row r="219" spans="1:98" hidden="1" x14ac:dyDescent="0.2">
      <c r="A219" t="s">
        <v>93</v>
      </c>
      <c r="B219" t="s">
        <v>94</v>
      </c>
      <c r="C219" t="s">
        <v>95</v>
      </c>
      <c r="D219" t="s">
        <v>96</v>
      </c>
      <c r="E219" t="s">
        <v>97</v>
      </c>
      <c r="F219" t="s">
        <v>98</v>
      </c>
      <c r="G219" t="s">
        <v>217</v>
      </c>
      <c r="H219" t="s">
        <v>100</v>
      </c>
      <c r="I219" t="s">
        <v>218</v>
      </c>
      <c r="J219" t="s">
        <v>102</v>
      </c>
      <c r="K219" t="s">
        <v>245</v>
      </c>
      <c r="L219" t="s">
        <v>104</v>
      </c>
      <c r="M219" t="s">
        <v>220</v>
      </c>
      <c r="N219" t="s">
        <v>221</v>
      </c>
      <c r="O219" t="s">
        <v>107</v>
      </c>
      <c r="P219" t="s">
        <v>246</v>
      </c>
      <c r="Q219" t="s">
        <v>223</v>
      </c>
      <c r="R219">
        <v>12</v>
      </c>
      <c r="S219">
        <v>6</v>
      </c>
      <c r="T219">
        <v>6</v>
      </c>
      <c r="U219">
        <v>6</v>
      </c>
      <c r="V219" s="26" t="s">
        <v>247</v>
      </c>
      <c r="W219" t="s">
        <v>111</v>
      </c>
      <c r="X219" t="s">
        <v>112</v>
      </c>
      <c r="Y219" t="s">
        <v>112</v>
      </c>
      <c r="Z219" t="s">
        <v>113</v>
      </c>
      <c r="AA219" t="s">
        <v>114</v>
      </c>
      <c r="AB219" t="s">
        <v>115</v>
      </c>
      <c r="AC219" t="s">
        <v>116</v>
      </c>
      <c r="AD219" t="s">
        <v>225</v>
      </c>
      <c r="AE219" t="s">
        <v>274</v>
      </c>
      <c r="AF219" t="s">
        <v>305</v>
      </c>
      <c r="AG219" t="s">
        <v>306</v>
      </c>
      <c r="AH219" t="s">
        <v>307</v>
      </c>
      <c r="AI219" t="s">
        <v>121</v>
      </c>
      <c r="AJ219">
        <v>1296</v>
      </c>
      <c r="AK219">
        <v>0</v>
      </c>
      <c r="AL219">
        <v>1296</v>
      </c>
      <c r="AM219">
        <v>1296</v>
      </c>
      <c r="AN219">
        <v>1296</v>
      </c>
      <c r="AO219">
        <v>108</v>
      </c>
      <c r="AP219">
        <v>108</v>
      </c>
      <c r="AQ219">
        <v>108</v>
      </c>
      <c r="AR219">
        <v>108</v>
      </c>
      <c r="AS219">
        <v>108</v>
      </c>
      <c r="AT219">
        <v>108</v>
      </c>
      <c r="AU219">
        <v>108</v>
      </c>
      <c r="AV219">
        <v>108</v>
      </c>
      <c r="AW219">
        <v>108</v>
      </c>
      <c r="AX219">
        <v>0</v>
      </c>
      <c r="AY219">
        <v>0</v>
      </c>
      <c r="AZ219">
        <v>0</v>
      </c>
      <c r="BA219">
        <v>108</v>
      </c>
      <c r="BB219">
        <v>108</v>
      </c>
      <c r="BC219">
        <v>108</v>
      </c>
      <c r="BD219">
        <v>108</v>
      </c>
      <c r="BE219">
        <v>108</v>
      </c>
      <c r="BF219">
        <v>108</v>
      </c>
      <c r="BG219">
        <v>108</v>
      </c>
      <c r="BH219">
        <v>108</v>
      </c>
      <c r="BI219">
        <v>108</v>
      </c>
      <c r="BJ219">
        <v>108</v>
      </c>
      <c r="BK219">
        <v>108</v>
      </c>
      <c r="BL219">
        <v>108</v>
      </c>
      <c r="BM219">
        <v>108</v>
      </c>
      <c r="BN219">
        <v>108</v>
      </c>
      <c r="BO219">
        <v>108</v>
      </c>
      <c r="BP219">
        <v>108</v>
      </c>
      <c r="BQ219">
        <v>108</v>
      </c>
      <c r="BR219">
        <v>108</v>
      </c>
      <c r="BS219">
        <v>108</v>
      </c>
      <c r="BT219">
        <v>108</v>
      </c>
      <c r="BU219">
        <v>108</v>
      </c>
      <c r="BV219">
        <v>0</v>
      </c>
      <c r="BW219">
        <v>0</v>
      </c>
      <c r="BX219">
        <v>0</v>
      </c>
      <c r="BY219">
        <v>108</v>
      </c>
      <c r="BZ219">
        <v>108</v>
      </c>
      <c r="CA219">
        <v>108</v>
      </c>
      <c r="CB219">
        <v>108</v>
      </c>
      <c r="CC219">
        <v>108</v>
      </c>
      <c r="CD219">
        <v>108</v>
      </c>
      <c r="CE219">
        <v>108</v>
      </c>
      <c r="CF219">
        <v>108</v>
      </c>
      <c r="CG219">
        <v>108</v>
      </c>
      <c r="CH219">
        <v>0</v>
      </c>
      <c r="CI219">
        <v>0</v>
      </c>
      <c r="CJ219">
        <v>0</v>
      </c>
      <c r="CK219" s="13" t="str">
        <f t="shared" si="21"/>
        <v>1 - 00. RECURSOS ORDINARIOS</v>
      </c>
      <c r="CL219" s="13" t="str">
        <f t="shared" si="22"/>
        <v>2.3. BIENES Y SERVICIOS</v>
      </c>
      <c r="CM219" s="13" t="str">
        <f t="shared" si="23"/>
        <v>2.3. 2. CONTRATACION DE SERVICIOS</v>
      </c>
      <c r="CN219" s="13" t="str">
        <f t="shared" si="24"/>
        <v>2.3. 2. 8. 1. 2. CONTRIBUCIONES A ESSALUD DE C.A.S.</v>
      </c>
      <c r="CO219" s="13">
        <f t="shared" si="25"/>
        <v>1296</v>
      </c>
      <c r="CP219" s="17">
        <f t="shared" si="26"/>
        <v>0</v>
      </c>
      <c r="CQ219" s="20"/>
      <c r="CR219" s="20"/>
      <c r="CS219" s="13">
        <f t="shared" si="27"/>
        <v>0</v>
      </c>
      <c r="CT219" s="13">
        <v>0</v>
      </c>
    </row>
    <row r="220" spans="1:98" hidden="1" x14ac:dyDescent="0.2">
      <c r="A220" t="s">
        <v>93</v>
      </c>
      <c r="B220" t="s">
        <v>94</v>
      </c>
      <c r="C220" t="s">
        <v>95</v>
      </c>
      <c r="D220" t="s">
        <v>96</v>
      </c>
      <c r="E220" t="s">
        <v>97</v>
      </c>
      <c r="F220" t="s">
        <v>98</v>
      </c>
      <c r="G220" t="s">
        <v>99</v>
      </c>
      <c r="H220" t="s">
        <v>100</v>
      </c>
      <c r="I220" t="s">
        <v>101</v>
      </c>
      <c r="J220" t="s">
        <v>102</v>
      </c>
      <c r="K220" t="s">
        <v>122</v>
      </c>
      <c r="L220" t="s">
        <v>104</v>
      </c>
      <c r="M220" t="s">
        <v>123</v>
      </c>
      <c r="N220" t="s">
        <v>124</v>
      </c>
      <c r="O220" t="s">
        <v>107</v>
      </c>
      <c r="P220" t="s">
        <v>108</v>
      </c>
      <c r="Q220" t="s">
        <v>109</v>
      </c>
      <c r="R220">
        <v>100</v>
      </c>
      <c r="S220">
        <v>50</v>
      </c>
      <c r="T220">
        <v>50</v>
      </c>
      <c r="U220">
        <v>50</v>
      </c>
      <c r="V220" s="26" t="s">
        <v>125</v>
      </c>
      <c r="W220" t="s">
        <v>111</v>
      </c>
      <c r="X220" t="s">
        <v>112</v>
      </c>
      <c r="Y220" t="s">
        <v>112</v>
      </c>
      <c r="Z220" t="s">
        <v>113</v>
      </c>
      <c r="AA220" t="s">
        <v>114</v>
      </c>
      <c r="AB220" t="s">
        <v>115</v>
      </c>
      <c r="AC220" t="s">
        <v>116</v>
      </c>
      <c r="AD220" t="s">
        <v>225</v>
      </c>
      <c r="AE220" t="s">
        <v>274</v>
      </c>
      <c r="AF220" t="s">
        <v>305</v>
      </c>
      <c r="AG220" t="s">
        <v>306</v>
      </c>
      <c r="AH220" t="s">
        <v>307</v>
      </c>
      <c r="AI220" t="s">
        <v>121</v>
      </c>
      <c r="AJ220">
        <v>1944</v>
      </c>
      <c r="AK220">
        <v>4355</v>
      </c>
      <c r="AL220">
        <v>6299</v>
      </c>
      <c r="AM220">
        <v>6299</v>
      </c>
      <c r="AN220">
        <v>6299</v>
      </c>
      <c r="AO220">
        <v>162</v>
      </c>
      <c r="AP220">
        <v>162</v>
      </c>
      <c r="AQ220">
        <v>597.6</v>
      </c>
      <c r="AR220">
        <v>597.6</v>
      </c>
      <c r="AS220">
        <v>597.6</v>
      </c>
      <c r="AT220">
        <v>596.77</v>
      </c>
      <c r="AU220">
        <v>596.84</v>
      </c>
      <c r="AV220">
        <v>597.6</v>
      </c>
      <c r="AW220">
        <v>597.6</v>
      </c>
      <c r="AX220">
        <v>0</v>
      </c>
      <c r="AY220">
        <v>0</v>
      </c>
      <c r="AZ220">
        <v>0</v>
      </c>
      <c r="BA220">
        <v>162</v>
      </c>
      <c r="BB220">
        <v>162</v>
      </c>
      <c r="BC220">
        <v>597.6</v>
      </c>
      <c r="BD220">
        <v>597.6</v>
      </c>
      <c r="BE220">
        <v>597.6</v>
      </c>
      <c r="BF220">
        <v>596.77</v>
      </c>
      <c r="BG220">
        <v>596.84</v>
      </c>
      <c r="BH220">
        <v>597.6</v>
      </c>
      <c r="BI220">
        <v>597.6</v>
      </c>
      <c r="BJ220">
        <v>597.6</v>
      </c>
      <c r="BK220">
        <v>597.6</v>
      </c>
      <c r="BL220">
        <v>597.6</v>
      </c>
      <c r="BM220">
        <v>162</v>
      </c>
      <c r="BN220">
        <v>162</v>
      </c>
      <c r="BO220">
        <v>597.6</v>
      </c>
      <c r="BP220">
        <v>597.6</v>
      </c>
      <c r="BQ220">
        <v>597.6</v>
      </c>
      <c r="BR220">
        <v>596.77</v>
      </c>
      <c r="BS220">
        <v>596.84</v>
      </c>
      <c r="BT220">
        <v>597.6</v>
      </c>
      <c r="BU220">
        <v>597.6</v>
      </c>
      <c r="BV220">
        <v>0</v>
      </c>
      <c r="BW220">
        <v>0</v>
      </c>
      <c r="BX220">
        <v>0</v>
      </c>
      <c r="BY220">
        <v>162</v>
      </c>
      <c r="BZ220">
        <v>162</v>
      </c>
      <c r="CA220">
        <v>597.6</v>
      </c>
      <c r="CB220">
        <v>597.6</v>
      </c>
      <c r="CC220">
        <v>597.6</v>
      </c>
      <c r="CD220">
        <v>596.77</v>
      </c>
      <c r="CE220">
        <v>596.84</v>
      </c>
      <c r="CF220">
        <v>597.6</v>
      </c>
      <c r="CG220">
        <v>597.6</v>
      </c>
      <c r="CH220">
        <v>0</v>
      </c>
      <c r="CI220">
        <v>0</v>
      </c>
      <c r="CJ220">
        <v>0</v>
      </c>
      <c r="CK220" s="13" t="str">
        <f t="shared" si="21"/>
        <v>1 - 00. RECURSOS ORDINARIOS</v>
      </c>
      <c r="CL220" s="13" t="str">
        <f t="shared" si="22"/>
        <v>2.3. BIENES Y SERVICIOS</v>
      </c>
      <c r="CM220" s="13" t="str">
        <f t="shared" si="23"/>
        <v>2.3. 2. CONTRATACION DE SERVICIOS</v>
      </c>
      <c r="CN220" s="13" t="str">
        <f t="shared" si="24"/>
        <v>2.3. 2. 8. 1. 2. CONTRIBUCIONES A ESSALUD DE C.A.S.</v>
      </c>
      <c r="CO220" s="13">
        <f t="shared" si="25"/>
        <v>6298.4100000000017</v>
      </c>
      <c r="CP220" s="17">
        <f t="shared" si="26"/>
        <v>0.58999999999832653</v>
      </c>
      <c r="CQ220" s="20"/>
      <c r="CR220" s="20"/>
      <c r="CS220" s="13">
        <f t="shared" si="27"/>
        <v>0.58999999999832653</v>
      </c>
      <c r="CT220" s="13">
        <v>0</v>
      </c>
    </row>
    <row r="221" spans="1:98" hidden="1" x14ac:dyDescent="0.2">
      <c r="A221" t="s">
        <v>93</v>
      </c>
      <c r="B221" t="s">
        <v>94</v>
      </c>
      <c r="C221" t="s">
        <v>95</v>
      </c>
      <c r="D221" t="s">
        <v>96</v>
      </c>
      <c r="E221" t="s">
        <v>97</v>
      </c>
      <c r="F221" t="s">
        <v>98</v>
      </c>
      <c r="G221" t="s">
        <v>99</v>
      </c>
      <c r="H221" t="s">
        <v>100</v>
      </c>
      <c r="I221" t="s">
        <v>101</v>
      </c>
      <c r="J221" t="s">
        <v>102</v>
      </c>
      <c r="K221" t="s">
        <v>103</v>
      </c>
      <c r="L221" t="s">
        <v>104</v>
      </c>
      <c r="M221" t="s">
        <v>105</v>
      </c>
      <c r="N221" t="s">
        <v>106</v>
      </c>
      <c r="O221" t="s">
        <v>107</v>
      </c>
      <c r="P221" t="s">
        <v>108</v>
      </c>
      <c r="Q221" t="s">
        <v>109</v>
      </c>
      <c r="R221">
        <v>100</v>
      </c>
      <c r="S221">
        <v>50</v>
      </c>
      <c r="T221">
        <v>50</v>
      </c>
      <c r="U221">
        <v>50</v>
      </c>
      <c r="V221" s="26" t="s">
        <v>110</v>
      </c>
      <c r="W221" t="s">
        <v>111</v>
      </c>
      <c r="X221" t="s">
        <v>112</v>
      </c>
      <c r="Y221" t="s">
        <v>112</v>
      </c>
      <c r="Z221" t="s">
        <v>113</v>
      </c>
      <c r="AA221" t="s">
        <v>114</v>
      </c>
      <c r="AB221" t="s">
        <v>115</v>
      </c>
      <c r="AC221" t="s">
        <v>116</v>
      </c>
      <c r="AD221" t="s">
        <v>225</v>
      </c>
      <c r="AE221" t="s">
        <v>274</v>
      </c>
      <c r="AF221" t="s">
        <v>305</v>
      </c>
      <c r="AG221" t="s">
        <v>306</v>
      </c>
      <c r="AH221" t="s">
        <v>307</v>
      </c>
      <c r="AI221" t="s">
        <v>121</v>
      </c>
      <c r="AJ221">
        <v>13651</v>
      </c>
      <c r="AK221">
        <v>27098</v>
      </c>
      <c r="AL221">
        <v>40749</v>
      </c>
      <c r="AM221">
        <v>34789</v>
      </c>
      <c r="AN221">
        <v>34789</v>
      </c>
      <c r="AO221">
        <v>1020.6</v>
      </c>
      <c r="AP221">
        <v>1007.58</v>
      </c>
      <c r="AQ221">
        <v>3269.61</v>
      </c>
      <c r="AR221">
        <v>3274.29</v>
      </c>
      <c r="AS221">
        <v>2812.93</v>
      </c>
      <c r="AT221">
        <v>2811.01</v>
      </c>
      <c r="AU221">
        <v>2812.29</v>
      </c>
      <c r="AV221">
        <v>4000.63</v>
      </c>
      <c r="AW221">
        <v>4784.3999999999996</v>
      </c>
      <c r="AX221">
        <v>0</v>
      </c>
      <c r="AY221">
        <v>0</v>
      </c>
      <c r="AZ221">
        <v>0</v>
      </c>
      <c r="BA221">
        <v>1020.6</v>
      </c>
      <c r="BB221">
        <v>1007.58</v>
      </c>
      <c r="BC221">
        <v>3269.61</v>
      </c>
      <c r="BD221">
        <v>3274.29</v>
      </c>
      <c r="BE221">
        <v>2812.93</v>
      </c>
      <c r="BF221">
        <v>2811.01</v>
      </c>
      <c r="BG221">
        <v>2812.29</v>
      </c>
      <c r="BH221">
        <v>4000.63</v>
      </c>
      <c r="BI221">
        <v>4784.3999999999996</v>
      </c>
      <c r="BJ221">
        <v>4791.6000000000004</v>
      </c>
      <c r="BK221">
        <v>3936.6</v>
      </c>
      <c r="BL221">
        <v>3936.6</v>
      </c>
      <c r="BM221">
        <v>1020.6</v>
      </c>
      <c r="BN221">
        <v>1007.58</v>
      </c>
      <c r="BO221">
        <v>3269.61</v>
      </c>
      <c r="BP221">
        <v>3274.29</v>
      </c>
      <c r="BQ221">
        <v>2812.93</v>
      </c>
      <c r="BR221">
        <v>2811.01</v>
      </c>
      <c r="BS221">
        <v>2812.29</v>
      </c>
      <c r="BT221">
        <v>4000.63</v>
      </c>
      <c r="BU221">
        <v>4784.3999999999996</v>
      </c>
      <c r="BV221">
        <v>0</v>
      </c>
      <c r="BW221">
        <v>0</v>
      </c>
      <c r="BX221">
        <v>0</v>
      </c>
      <c r="BY221">
        <v>1020.6</v>
      </c>
      <c r="BZ221">
        <v>1007.58</v>
      </c>
      <c r="CA221">
        <v>3269.61</v>
      </c>
      <c r="CB221">
        <v>3274.29</v>
      </c>
      <c r="CC221">
        <v>2812.93</v>
      </c>
      <c r="CD221">
        <v>2811.01</v>
      </c>
      <c r="CE221">
        <v>2812.29</v>
      </c>
      <c r="CF221">
        <v>4000.63</v>
      </c>
      <c r="CG221">
        <v>4784.3999999999996</v>
      </c>
      <c r="CH221">
        <v>0</v>
      </c>
      <c r="CI221">
        <v>0</v>
      </c>
      <c r="CJ221">
        <v>0</v>
      </c>
      <c r="CK221" s="13" t="str">
        <f t="shared" si="21"/>
        <v>1 - 00. RECURSOS ORDINARIOS</v>
      </c>
      <c r="CL221" s="13" t="str">
        <f t="shared" si="22"/>
        <v>2.3. BIENES Y SERVICIOS</v>
      </c>
      <c r="CM221" s="13" t="str">
        <f t="shared" si="23"/>
        <v>2.3. 2. CONTRATACION DE SERVICIOS</v>
      </c>
      <c r="CN221" s="13" t="str">
        <f t="shared" si="24"/>
        <v>2.3. 2. 8. 1. 2. CONTRIBUCIONES A ESSALUD DE C.A.S.</v>
      </c>
      <c r="CO221" s="13">
        <f t="shared" si="25"/>
        <v>38458.14</v>
      </c>
      <c r="CP221" s="17">
        <f t="shared" si="26"/>
        <v>2290.8600000000006</v>
      </c>
      <c r="CQ221" s="20">
        <v>-1750</v>
      </c>
      <c r="CR221" s="20"/>
      <c r="CS221" s="13">
        <f t="shared" si="27"/>
        <v>540.86000000000058</v>
      </c>
      <c r="CT221" s="13">
        <v>0</v>
      </c>
    </row>
    <row r="222" spans="1:98" hidden="1" x14ac:dyDescent="0.2">
      <c r="A222" t="s">
        <v>93</v>
      </c>
      <c r="B222" t="s">
        <v>94</v>
      </c>
      <c r="C222" t="s">
        <v>95</v>
      </c>
      <c r="D222" t="s">
        <v>96</v>
      </c>
      <c r="E222" t="s">
        <v>97</v>
      </c>
      <c r="F222" t="s">
        <v>98</v>
      </c>
      <c r="G222" t="s">
        <v>99</v>
      </c>
      <c r="H222" t="s">
        <v>100</v>
      </c>
      <c r="I222" t="s">
        <v>101</v>
      </c>
      <c r="J222" t="s">
        <v>102</v>
      </c>
      <c r="K222" t="s">
        <v>198</v>
      </c>
      <c r="L222" t="s">
        <v>104</v>
      </c>
      <c r="M222" t="s">
        <v>105</v>
      </c>
      <c r="N222" t="s">
        <v>199</v>
      </c>
      <c r="O222" t="s">
        <v>107</v>
      </c>
      <c r="P222" t="s">
        <v>200</v>
      </c>
      <c r="Q222" t="s">
        <v>201</v>
      </c>
      <c r="R222">
        <v>25</v>
      </c>
      <c r="S222">
        <v>10</v>
      </c>
      <c r="T222">
        <v>0</v>
      </c>
      <c r="U222">
        <v>0</v>
      </c>
      <c r="V222" s="26" t="s">
        <v>202</v>
      </c>
      <c r="W222" t="s">
        <v>111</v>
      </c>
      <c r="X222" t="s">
        <v>112</v>
      </c>
      <c r="Y222" t="s">
        <v>112</v>
      </c>
      <c r="Z222" t="s">
        <v>113</v>
      </c>
      <c r="AA222" t="s">
        <v>114</v>
      </c>
      <c r="AB222" t="s">
        <v>115</v>
      </c>
      <c r="AC222" t="s">
        <v>116</v>
      </c>
      <c r="AD222" t="s">
        <v>225</v>
      </c>
      <c r="AE222" t="s">
        <v>274</v>
      </c>
      <c r="AF222" t="s">
        <v>305</v>
      </c>
      <c r="AG222" t="s">
        <v>306</v>
      </c>
      <c r="AH222" t="s">
        <v>307</v>
      </c>
      <c r="AI222" t="s">
        <v>121</v>
      </c>
      <c r="AJ222">
        <v>0</v>
      </c>
      <c r="AK222">
        <v>6156</v>
      </c>
      <c r="AL222">
        <v>6156</v>
      </c>
      <c r="AM222">
        <v>6156</v>
      </c>
      <c r="AN222">
        <v>6156</v>
      </c>
      <c r="AO222">
        <v>0</v>
      </c>
      <c r="AP222">
        <v>0</v>
      </c>
      <c r="AQ222">
        <v>615.6</v>
      </c>
      <c r="AR222">
        <v>615.6</v>
      </c>
      <c r="AS222">
        <v>615.6</v>
      </c>
      <c r="AT222">
        <v>397.8</v>
      </c>
      <c r="AU222">
        <v>397.8</v>
      </c>
      <c r="AV222">
        <v>397.8</v>
      </c>
      <c r="AW222">
        <v>600.29999999999995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615.6</v>
      </c>
      <c r="BD222">
        <v>615.6</v>
      </c>
      <c r="BE222">
        <v>615.6</v>
      </c>
      <c r="BF222">
        <v>397.8</v>
      </c>
      <c r="BG222">
        <v>397.8</v>
      </c>
      <c r="BH222">
        <v>397.8</v>
      </c>
      <c r="BI222">
        <v>600.29999999999995</v>
      </c>
      <c r="BJ222">
        <v>615.9</v>
      </c>
      <c r="BK222">
        <v>723.6</v>
      </c>
      <c r="BL222">
        <v>723.6</v>
      </c>
      <c r="BM222">
        <v>0</v>
      </c>
      <c r="BN222">
        <v>0</v>
      </c>
      <c r="BO222">
        <v>615.6</v>
      </c>
      <c r="BP222">
        <v>615.6</v>
      </c>
      <c r="BQ222">
        <v>615.6</v>
      </c>
      <c r="BR222">
        <v>397.8</v>
      </c>
      <c r="BS222">
        <v>397.8</v>
      </c>
      <c r="BT222">
        <v>397.8</v>
      </c>
      <c r="BU222">
        <v>600.29999999999995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615.6</v>
      </c>
      <c r="CB222">
        <v>615.6</v>
      </c>
      <c r="CC222">
        <v>615.6</v>
      </c>
      <c r="CD222">
        <v>397.8</v>
      </c>
      <c r="CE222">
        <v>397.8</v>
      </c>
      <c r="CF222">
        <v>397.8</v>
      </c>
      <c r="CG222">
        <v>600.29999999999995</v>
      </c>
      <c r="CH222">
        <v>0</v>
      </c>
      <c r="CI222">
        <v>0</v>
      </c>
      <c r="CJ222">
        <v>0</v>
      </c>
      <c r="CK222" s="13" t="str">
        <f t="shared" si="21"/>
        <v>1 - 00. RECURSOS ORDINARIOS</v>
      </c>
      <c r="CL222" s="13" t="str">
        <f t="shared" si="22"/>
        <v>2.3. BIENES Y SERVICIOS</v>
      </c>
      <c r="CM222" s="13" t="str">
        <f t="shared" si="23"/>
        <v>2.3. 2. CONTRATACION DE SERVICIOS</v>
      </c>
      <c r="CN222" s="13" t="str">
        <f t="shared" si="24"/>
        <v>2.3. 2. 8. 1. 2. CONTRIBUCIONES A ESSALUD DE C.A.S.</v>
      </c>
      <c r="CO222" s="13">
        <f t="shared" si="25"/>
        <v>5703.6000000000013</v>
      </c>
      <c r="CP222" s="17">
        <f t="shared" si="26"/>
        <v>452.39999999999873</v>
      </c>
      <c r="CQ222" s="20"/>
      <c r="CR222" s="20"/>
      <c r="CS222" s="13">
        <f t="shared" si="27"/>
        <v>452.39999999999873</v>
      </c>
      <c r="CT222" s="13">
        <v>0</v>
      </c>
    </row>
    <row r="223" spans="1:98" hidden="1" x14ac:dyDescent="0.2">
      <c r="A223" t="s">
        <v>93</v>
      </c>
      <c r="B223" t="s">
        <v>94</v>
      </c>
      <c r="C223" t="s">
        <v>95</v>
      </c>
      <c r="D223" t="s">
        <v>96</v>
      </c>
      <c r="E223" t="s">
        <v>97</v>
      </c>
      <c r="F223" t="s">
        <v>98</v>
      </c>
      <c r="G223" t="s">
        <v>170</v>
      </c>
      <c r="H223" t="s">
        <v>100</v>
      </c>
      <c r="I223" t="s">
        <v>101</v>
      </c>
      <c r="J223" t="s">
        <v>102</v>
      </c>
      <c r="K223" t="s">
        <v>294</v>
      </c>
      <c r="L223" t="s">
        <v>104</v>
      </c>
      <c r="M223" t="s">
        <v>295</v>
      </c>
      <c r="N223" t="s">
        <v>296</v>
      </c>
      <c r="O223" t="s">
        <v>107</v>
      </c>
      <c r="P223" t="s">
        <v>297</v>
      </c>
      <c r="Q223" t="s">
        <v>298</v>
      </c>
      <c r="R223">
        <v>6</v>
      </c>
      <c r="S223">
        <v>3</v>
      </c>
      <c r="T223">
        <v>0</v>
      </c>
      <c r="U223">
        <v>0</v>
      </c>
      <c r="V223" s="26" t="s">
        <v>299</v>
      </c>
      <c r="W223" t="s">
        <v>111</v>
      </c>
      <c r="X223" t="s">
        <v>112</v>
      </c>
      <c r="Y223" t="s">
        <v>112</v>
      </c>
      <c r="Z223" t="s">
        <v>113</v>
      </c>
      <c r="AA223" t="s">
        <v>114</v>
      </c>
      <c r="AB223" t="s">
        <v>115</v>
      </c>
      <c r="AC223" t="s">
        <v>116</v>
      </c>
      <c r="AD223" t="s">
        <v>225</v>
      </c>
      <c r="AE223" t="s">
        <v>274</v>
      </c>
      <c r="AF223" t="s">
        <v>305</v>
      </c>
      <c r="AG223" t="s">
        <v>306</v>
      </c>
      <c r="AH223" t="s">
        <v>307</v>
      </c>
      <c r="AI223" t="s">
        <v>121</v>
      </c>
      <c r="AJ223">
        <v>1296</v>
      </c>
      <c r="AK223">
        <v>1080</v>
      </c>
      <c r="AL223">
        <v>2376</v>
      </c>
      <c r="AM223">
        <v>2376</v>
      </c>
      <c r="AN223">
        <v>2376</v>
      </c>
      <c r="AO223">
        <v>108</v>
      </c>
      <c r="AP223">
        <v>108</v>
      </c>
      <c r="AQ223">
        <v>213.47</v>
      </c>
      <c r="AR223">
        <v>216</v>
      </c>
      <c r="AS223">
        <v>216</v>
      </c>
      <c r="AT223">
        <v>216.16</v>
      </c>
      <c r="AU223">
        <v>215.32</v>
      </c>
      <c r="AV223">
        <v>214.67</v>
      </c>
      <c r="AW223">
        <v>214.67</v>
      </c>
      <c r="AX223">
        <v>0</v>
      </c>
      <c r="AY223">
        <v>0</v>
      </c>
      <c r="AZ223">
        <v>0</v>
      </c>
      <c r="BA223">
        <v>108</v>
      </c>
      <c r="BB223">
        <v>108</v>
      </c>
      <c r="BC223">
        <v>213.47</v>
      </c>
      <c r="BD223">
        <v>216</v>
      </c>
      <c r="BE223">
        <v>216</v>
      </c>
      <c r="BF223">
        <v>216.16</v>
      </c>
      <c r="BG223">
        <v>215.32</v>
      </c>
      <c r="BH223">
        <v>214.67</v>
      </c>
      <c r="BI223">
        <v>214.67</v>
      </c>
      <c r="BJ223">
        <v>216</v>
      </c>
      <c r="BK223">
        <v>216</v>
      </c>
      <c r="BL223">
        <v>216</v>
      </c>
      <c r="BM223">
        <v>108</v>
      </c>
      <c r="BN223">
        <v>108</v>
      </c>
      <c r="BO223">
        <v>213.47</v>
      </c>
      <c r="BP223">
        <v>216</v>
      </c>
      <c r="BQ223">
        <v>216</v>
      </c>
      <c r="BR223">
        <v>216.16</v>
      </c>
      <c r="BS223">
        <v>215.32</v>
      </c>
      <c r="BT223">
        <v>214.67</v>
      </c>
      <c r="BU223">
        <v>214.67</v>
      </c>
      <c r="BV223">
        <v>0</v>
      </c>
      <c r="BW223">
        <v>0</v>
      </c>
      <c r="BX223">
        <v>0</v>
      </c>
      <c r="BY223">
        <v>108</v>
      </c>
      <c r="BZ223">
        <v>108</v>
      </c>
      <c r="CA223">
        <v>213.47</v>
      </c>
      <c r="CB223">
        <v>216</v>
      </c>
      <c r="CC223">
        <v>216</v>
      </c>
      <c r="CD223">
        <v>216.16</v>
      </c>
      <c r="CE223">
        <v>215.32</v>
      </c>
      <c r="CF223">
        <v>214.67</v>
      </c>
      <c r="CG223">
        <v>214.67</v>
      </c>
      <c r="CH223">
        <v>0</v>
      </c>
      <c r="CI223">
        <v>0</v>
      </c>
      <c r="CJ223">
        <v>0</v>
      </c>
      <c r="CK223" s="13" t="str">
        <f t="shared" si="21"/>
        <v>1 - 00. RECURSOS ORDINARIOS</v>
      </c>
      <c r="CL223" s="13" t="str">
        <f t="shared" si="22"/>
        <v>2.3. BIENES Y SERVICIOS</v>
      </c>
      <c r="CM223" s="13" t="str">
        <f t="shared" si="23"/>
        <v>2.3. 2. CONTRATACION DE SERVICIOS</v>
      </c>
      <c r="CN223" s="13" t="str">
        <f t="shared" si="24"/>
        <v>2.3. 2. 8. 1. 2. CONTRIBUCIONES A ESSALUD DE C.A.S.</v>
      </c>
      <c r="CO223" s="13">
        <f t="shared" si="25"/>
        <v>2370.29</v>
      </c>
      <c r="CP223" s="17">
        <f t="shared" si="26"/>
        <v>5.7100000000000364</v>
      </c>
      <c r="CQ223" s="20"/>
      <c r="CR223" s="20"/>
      <c r="CS223" s="13">
        <f t="shared" si="27"/>
        <v>5.7100000000000364</v>
      </c>
      <c r="CT223" s="13">
        <v>0</v>
      </c>
    </row>
    <row r="224" spans="1:98" x14ac:dyDescent="0.2">
      <c r="A224" t="s">
        <v>93</v>
      </c>
      <c r="B224" t="s">
        <v>94</v>
      </c>
      <c r="C224" t="s">
        <v>95</v>
      </c>
      <c r="D224" t="s">
        <v>96</v>
      </c>
      <c r="E224" t="s">
        <v>97</v>
      </c>
      <c r="F224" t="s">
        <v>98</v>
      </c>
      <c r="G224" t="s">
        <v>170</v>
      </c>
      <c r="H224" t="s">
        <v>100</v>
      </c>
      <c r="I224" t="s">
        <v>101</v>
      </c>
      <c r="J224" t="s">
        <v>102</v>
      </c>
      <c r="K224" t="s">
        <v>180</v>
      </c>
      <c r="L224" t="s">
        <v>104</v>
      </c>
      <c r="M224" t="s">
        <v>132</v>
      </c>
      <c r="N224" t="s">
        <v>133</v>
      </c>
      <c r="O224" t="s">
        <v>107</v>
      </c>
      <c r="P224" t="s">
        <v>181</v>
      </c>
      <c r="Q224" t="s">
        <v>168</v>
      </c>
      <c r="R224">
        <v>47000</v>
      </c>
      <c r="S224">
        <v>26240</v>
      </c>
      <c r="T224">
        <v>26237</v>
      </c>
      <c r="U224">
        <v>26237</v>
      </c>
      <c r="V224" s="26" t="s">
        <v>182</v>
      </c>
      <c r="W224" t="s">
        <v>111</v>
      </c>
      <c r="X224" t="s">
        <v>112</v>
      </c>
      <c r="Y224" t="s">
        <v>112</v>
      </c>
      <c r="Z224" t="s">
        <v>113</v>
      </c>
      <c r="AA224" t="s">
        <v>114</v>
      </c>
      <c r="AB224" t="s">
        <v>115</v>
      </c>
      <c r="AC224" t="s">
        <v>116</v>
      </c>
      <c r="AD224" t="s">
        <v>225</v>
      </c>
      <c r="AE224" t="s">
        <v>274</v>
      </c>
      <c r="AF224" t="s">
        <v>305</v>
      </c>
      <c r="AG224" t="s">
        <v>306</v>
      </c>
      <c r="AH224" t="s">
        <v>307</v>
      </c>
      <c r="AI224" t="s">
        <v>121</v>
      </c>
      <c r="AJ224">
        <v>19505</v>
      </c>
      <c r="AK224">
        <v>10791</v>
      </c>
      <c r="AL224">
        <v>30296</v>
      </c>
      <c r="AM224">
        <v>25477</v>
      </c>
      <c r="AN224">
        <v>25477</v>
      </c>
      <c r="AO224">
        <v>1596.6</v>
      </c>
      <c r="AP224">
        <v>1596.82</v>
      </c>
      <c r="AQ224">
        <v>2686</v>
      </c>
      <c r="AR224">
        <v>2685.91</v>
      </c>
      <c r="AS224">
        <v>2031.72</v>
      </c>
      <c r="AT224">
        <v>2027.75</v>
      </c>
      <c r="AU224">
        <v>2031.4</v>
      </c>
      <c r="AV224">
        <v>2678.78</v>
      </c>
      <c r="AW224">
        <v>4055.7</v>
      </c>
      <c r="AX224">
        <v>0</v>
      </c>
      <c r="AY224">
        <v>0</v>
      </c>
      <c r="AZ224">
        <v>0</v>
      </c>
      <c r="BA224">
        <v>1596.6</v>
      </c>
      <c r="BB224">
        <v>1596.82</v>
      </c>
      <c r="BC224">
        <v>2686</v>
      </c>
      <c r="BD224">
        <v>2685.91</v>
      </c>
      <c r="BE224">
        <v>2031.72</v>
      </c>
      <c r="BF224">
        <v>2027.75</v>
      </c>
      <c r="BG224">
        <v>2031.4</v>
      </c>
      <c r="BH224">
        <v>2678.78</v>
      </c>
      <c r="BI224">
        <v>4055.7</v>
      </c>
      <c r="BJ224">
        <v>3186</v>
      </c>
      <c r="BK224">
        <v>2968.2</v>
      </c>
      <c r="BL224">
        <v>2968.2</v>
      </c>
      <c r="BM224">
        <v>1596.6</v>
      </c>
      <c r="BN224">
        <v>1596.82</v>
      </c>
      <c r="BO224">
        <v>2686</v>
      </c>
      <c r="BP224">
        <v>2685.91</v>
      </c>
      <c r="BQ224">
        <v>2031.72</v>
      </c>
      <c r="BR224">
        <v>2027.75</v>
      </c>
      <c r="BS224">
        <v>2031.4</v>
      </c>
      <c r="BT224">
        <v>2678.78</v>
      </c>
      <c r="BU224">
        <v>4055.7</v>
      </c>
      <c r="BV224">
        <v>0</v>
      </c>
      <c r="BW224">
        <v>0</v>
      </c>
      <c r="BX224">
        <v>0</v>
      </c>
      <c r="BY224">
        <v>1596.6</v>
      </c>
      <c r="BZ224">
        <v>1596.82</v>
      </c>
      <c r="CA224">
        <v>2686</v>
      </c>
      <c r="CB224">
        <v>2685.91</v>
      </c>
      <c r="CC224">
        <v>2031.72</v>
      </c>
      <c r="CD224">
        <v>2027.75</v>
      </c>
      <c r="CE224">
        <v>2031.4</v>
      </c>
      <c r="CF224">
        <v>2678.78</v>
      </c>
      <c r="CG224">
        <v>4055.7</v>
      </c>
      <c r="CH224">
        <v>0</v>
      </c>
      <c r="CI224">
        <v>0</v>
      </c>
      <c r="CJ224">
        <v>0</v>
      </c>
      <c r="CK224" s="13" t="str">
        <f t="shared" si="21"/>
        <v>1 - 00. RECURSOS ORDINARIOS</v>
      </c>
      <c r="CL224" s="13" t="str">
        <f t="shared" si="22"/>
        <v>2.3. BIENES Y SERVICIOS</v>
      </c>
      <c r="CM224" s="13" t="str">
        <f t="shared" si="23"/>
        <v>2.3. 2. CONTRATACION DE SERVICIOS</v>
      </c>
      <c r="CN224" s="13" t="str">
        <f t="shared" si="24"/>
        <v>2.3. 2. 8. 1. 2. CONTRIBUCIONES A ESSALUD DE C.A.S.</v>
      </c>
      <c r="CO224" s="13">
        <f t="shared" si="25"/>
        <v>30513.08</v>
      </c>
      <c r="CP224" s="17">
        <f t="shared" si="26"/>
        <v>-217.08000000000175</v>
      </c>
      <c r="CQ224" s="20"/>
      <c r="CR224" s="20">
        <v>218</v>
      </c>
      <c r="CS224" s="13">
        <f t="shared" si="27"/>
        <v>0.91999999999825377</v>
      </c>
      <c r="CT224" s="13">
        <v>0</v>
      </c>
    </row>
    <row r="225" spans="1:98" hidden="1" x14ac:dyDescent="0.2">
      <c r="A225" t="s">
        <v>93</v>
      </c>
      <c r="B225" t="s">
        <v>94</v>
      </c>
      <c r="C225" t="s">
        <v>95</v>
      </c>
      <c r="D225" t="s">
        <v>96</v>
      </c>
      <c r="E225" t="s">
        <v>97</v>
      </c>
      <c r="F225" t="s">
        <v>98</v>
      </c>
      <c r="G225" t="s">
        <v>170</v>
      </c>
      <c r="H225" t="s">
        <v>100</v>
      </c>
      <c r="I225" t="s">
        <v>101</v>
      </c>
      <c r="J225" t="s">
        <v>102</v>
      </c>
      <c r="K225" t="s">
        <v>183</v>
      </c>
      <c r="L225" t="s">
        <v>104</v>
      </c>
      <c r="M225" t="s">
        <v>132</v>
      </c>
      <c r="N225" t="s">
        <v>133</v>
      </c>
      <c r="O225" t="s">
        <v>107</v>
      </c>
      <c r="P225" t="s">
        <v>184</v>
      </c>
      <c r="Q225" t="s">
        <v>185</v>
      </c>
      <c r="R225">
        <v>3636</v>
      </c>
      <c r="S225">
        <v>1441</v>
      </c>
      <c r="T225">
        <v>1441</v>
      </c>
      <c r="U225">
        <v>1441</v>
      </c>
      <c r="V225" s="26" t="s">
        <v>186</v>
      </c>
      <c r="W225" t="s">
        <v>111</v>
      </c>
      <c r="X225" t="s">
        <v>112</v>
      </c>
      <c r="Y225" t="s">
        <v>112</v>
      </c>
      <c r="Z225" t="s">
        <v>113</v>
      </c>
      <c r="AA225" t="s">
        <v>114</v>
      </c>
      <c r="AB225" t="s">
        <v>115</v>
      </c>
      <c r="AC225" t="s">
        <v>116</v>
      </c>
      <c r="AD225" t="s">
        <v>225</v>
      </c>
      <c r="AE225" t="s">
        <v>274</v>
      </c>
      <c r="AF225" t="s">
        <v>305</v>
      </c>
      <c r="AG225" t="s">
        <v>306</v>
      </c>
      <c r="AH225" t="s">
        <v>307</v>
      </c>
      <c r="AI225" t="s">
        <v>121</v>
      </c>
      <c r="AJ225">
        <v>4277</v>
      </c>
      <c r="AK225">
        <v>174</v>
      </c>
      <c r="AL225">
        <v>4451</v>
      </c>
      <c r="AM225">
        <v>4451</v>
      </c>
      <c r="AN225">
        <v>4451</v>
      </c>
      <c r="AO225">
        <v>218</v>
      </c>
      <c r="AP225">
        <v>217.8</v>
      </c>
      <c r="AQ225">
        <v>505.92</v>
      </c>
      <c r="AR225">
        <v>505.8</v>
      </c>
      <c r="AS225">
        <v>325.8</v>
      </c>
      <c r="AT225">
        <v>325.8</v>
      </c>
      <c r="AU225">
        <v>325.8</v>
      </c>
      <c r="AV225">
        <v>325.8</v>
      </c>
      <c r="AW225">
        <v>722.29</v>
      </c>
      <c r="AX225">
        <v>0</v>
      </c>
      <c r="AY225">
        <v>0</v>
      </c>
      <c r="AZ225">
        <v>0</v>
      </c>
      <c r="BA225">
        <v>218</v>
      </c>
      <c r="BB225">
        <v>217.8</v>
      </c>
      <c r="BC225">
        <v>505.92</v>
      </c>
      <c r="BD225">
        <v>505.8</v>
      </c>
      <c r="BE225">
        <v>325.8</v>
      </c>
      <c r="BF225">
        <v>325.8</v>
      </c>
      <c r="BG225">
        <v>325.8</v>
      </c>
      <c r="BH225">
        <v>325.8</v>
      </c>
      <c r="BI225">
        <v>722.29</v>
      </c>
      <c r="BJ225">
        <v>723.6</v>
      </c>
      <c r="BK225">
        <v>325.8</v>
      </c>
      <c r="BL225">
        <v>325.8</v>
      </c>
      <c r="BM225">
        <v>218</v>
      </c>
      <c r="BN225">
        <v>217.8</v>
      </c>
      <c r="BO225">
        <v>505.92</v>
      </c>
      <c r="BP225">
        <v>505.8</v>
      </c>
      <c r="BQ225">
        <v>325.8</v>
      </c>
      <c r="BR225">
        <v>325.8</v>
      </c>
      <c r="BS225">
        <v>325.8</v>
      </c>
      <c r="BT225">
        <v>325.8</v>
      </c>
      <c r="BU225">
        <v>722.29</v>
      </c>
      <c r="BV225">
        <v>0</v>
      </c>
      <c r="BW225">
        <v>0</v>
      </c>
      <c r="BX225">
        <v>0</v>
      </c>
      <c r="BY225">
        <v>218</v>
      </c>
      <c r="BZ225">
        <v>217.8</v>
      </c>
      <c r="CA225">
        <v>505.92</v>
      </c>
      <c r="CB225">
        <v>505.8</v>
      </c>
      <c r="CC225">
        <v>325.8</v>
      </c>
      <c r="CD225">
        <v>325.8</v>
      </c>
      <c r="CE225">
        <v>325.8</v>
      </c>
      <c r="CF225">
        <v>325.8</v>
      </c>
      <c r="CG225">
        <v>722.29</v>
      </c>
      <c r="CH225">
        <v>0</v>
      </c>
      <c r="CI225">
        <v>0</v>
      </c>
      <c r="CJ225">
        <v>0</v>
      </c>
      <c r="CK225" s="13" t="str">
        <f t="shared" si="21"/>
        <v>1 - 00. RECURSOS ORDINARIOS</v>
      </c>
      <c r="CL225" s="13" t="str">
        <f t="shared" si="22"/>
        <v>2.3. BIENES Y SERVICIOS</v>
      </c>
      <c r="CM225" s="13" t="str">
        <f t="shared" si="23"/>
        <v>2.3. 2. CONTRATACION DE SERVICIOS</v>
      </c>
      <c r="CN225" s="13" t="str">
        <f t="shared" si="24"/>
        <v>2.3. 2. 8. 1. 2. CONTRIBUCIONES A ESSALUD DE C.A.S.</v>
      </c>
      <c r="CO225" s="13">
        <f t="shared" si="25"/>
        <v>4848.2100000000009</v>
      </c>
      <c r="CP225" s="17">
        <f t="shared" si="26"/>
        <v>-397.21000000000095</v>
      </c>
      <c r="CQ225" s="20"/>
      <c r="CR225" s="20">
        <v>398</v>
      </c>
      <c r="CS225" s="13">
        <f t="shared" si="27"/>
        <v>0.78999999999905413</v>
      </c>
      <c r="CT225" s="13">
        <v>0</v>
      </c>
    </row>
    <row r="226" spans="1:98" hidden="1" x14ac:dyDescent="0.2">
      <c r="A226" t="s">
        <v>93</v>
      </c>
      <c r="B226" t="s">
        <v>94</v>
      </c>
      <c r="C226" t="s">
        <v>95</v>
      </c>
      <c r="D226" t="s">
        <v>96</v>
      </c>
      <c r="E226" t="s">
        <v>97</v>
      </c>
      <c r="F226" t="s">
        <v>98</v>
      </c>
      <c r="G226" t="s">
        <v>170</v>
      </c>
      <c r="H226" t="s">
        <v>100</v>
      </c>
      <c r="I226" t="s">
        <v>101</v>
      </c>
      <c r="J226" t="s">
        <v>102</v>
      </c>
      <c r="K226" t="s">
        <v>187</v>
      </c>
      <c r="L226" t="s">
        <v>104</v>
      </c>
      <c r="M226" t="s">
        <v>132</v>
      </c>
      <c r="N226" t="s">
        <v>176</v>
      </c>
      <c r="O226" t="s">
        <v>107</v>
      </c>
      <c r="P226" t="s">
        <v>188</v>
      </c>
      <c r="Q226" t="s">
        <v>189</v>
      </c>
      <c r="R226">
        <v>105000</v>
      </c>
      <c r="S226">
        <v>29200</v>
      </c>
      <c r="T226">
        <v>29143</v>
      </c>
      <c r="U226">
        <v>29143</v>
      </c>
      <c r="V226" s="26" t="s">
        <v>190</v>
      </c>
      <c r="W226" t="s">
        <v>111</v>
      </c>
      <c r="X226" t="s">
        <v>112</v>
      </c>
      <c r="Y226" t="s">
        <v>112</v>
      </c>
      <c r="Z226" t="s">
        <v>113</v>
      </c>
      <c r="AA226" t="s">
        <v>114</v>
      </c>
      <c r="AB226" t="s">
        <v>115</v>
      </c>
      <c r="AC226" t="s">
        <v>116</v>
      </c>
      <c r="AD226" t="s">
        <v>225</v>
      </c>
      <c r="AE226" t="s">
        <v>274</v>
      </c>
      <c r="AF226" t="s">
        <v>305</v>
      </c>
      <c r="AG226" t="s">
        <v>306</v>
      </c>
      <c r="AH226" t="s">
        <v>307</v>
      </c>
      <c r="AI226" t="s">
        <v>121</v>
      </c>
      <c r="AJ226">
        <v>4730</v>
      </c>
      <c r="AK226">
        <v>-2892</v>
      </c>
      <c r="AL226">
        <v>1838</v>
      </c>
      <c r="AM226">
        <v>1838</v>
      </c>
      <c r="AN226">
        <v>1838</v>
      </c>
      <c r="AO226">
        <v>108</v>
      </c>
      <c r="AP226">
        <v>108</v>
      </c>
      <c r="AQ226">
        <v>108</v>
      </c>
      <c r="AR226">
        <v>108</v>
      </c>
      <c r="AS226">
        <v>107.55</v>
      </c>
      <c r="AT226">
        <v>107.91</v>
      </c>
      <c r="AU226">
        <v>108.75</v>
      </c>
      <c r="AV226">
        <v>108.92</v>
      </c>
      <c r="AW226">
        <v>108.24</v>
      </c>
      <c r="AX226">
        <v>0</v>
      </c>
      <c r="AY226">
        <v>0</v>
      </c>
      <c r="AZ226">
        <v>0</v>
      </c>
      <c r="BA226">
        <v>108</v>
      </c>
      <c r="BB226">
        <v>108</v>
      </c>
      <c r="BC226">
        <v>108</v>
      </c>
      <c r="BD226">
        <v>108</v>
      </c>
      <c r="BE226">
        <v>107.55</v>
      </c>
      <c r="BF226">
        <v>107.91</v>
      </c>
      <c r="BG226">
        <v>108.75</v>
      </c>
      <c r="BH226">
        <v>108.92</v>
      </c>
      <c r="BI226">
        <v>108.24</v>
      </c>
      <c r="BJ226">
        <v>108</v>
      </c>
      <c r="BK226">
        <v>108</v>
      </c>
      <c r="BL226">
        <v>108</v>
      </c>
      <c r="BM226">
        <v>108</v>
      </c>
      <c r="BN226">
        <v>108</v>
      </c>
      <c r="BO226">
        <v>108</v>
      </c>
      <c r="BP226">
        <v>108</v>
      </c>
      <c r="BQ226">
        <v>107.55</v>
      </c>
      <c r="BR226">
        <v>107.91</v>
      </c>
      <c r="BS226">
        <v>108.75</v>
      </c>
      <c r="BT226">
        <v>108.92</v>
      </c>
      <c r="BU226">
        <v>108.24</v>
      </c>
      <c r="BV226">
        <v>0</v>
      </c>
      <c r="BW226">
        <v>0</v>
      </c>
      <c r="BX226">
        <v>0</v>
      </c>
      <c r="BY226">
        <v>108</v>
      </c>
      <c r="BZ226">
        <v>108</v>
      </c>
      <c r="CA226">
        <v>108</v>
      </c>
      <c r="CB226">
        <v>108</v>
      </c>
      <c r="CC226">
        <v>107.55</v>
      </c>
      <c r="CD226">
        <v>107.91</v>
      </c>
      <c r="CE226">
        <v>108.75</v>
      </c>
      <c r="CF226">
        <v>108.92</v>
      </c>
      <c r="CG226">
        <v>108.24</v>
      </c>
      <c r="CH226">
        <v>0</v>
      </c>
      <c r="CI226">
        <v>0</v>
      </c>
      <c r="CJ226">
        <v>0</v>
      </c>
      <c r="CK226" s="13" t="str">
        <f t="shared" si="21"/>
        <v>1 - 00. RECURSOS ORDINARIOS</v>
      </c>
      <c r="CL226" s="13" t="str">
        <f t="shared" si="22"/>
        <v>2.3. BIENES Y SERVICIOS</v>
      </c>
      <c r="CM226" s="13" t="str">
        <f t="shared" si="23"/>
        <v>2.3. 2. CONTRATACION DE SERVICIOS</v>
      </c>
      <c r="CN226" s="13" t="str">
        <f t="shared" si="24"/>
        <v>2.3. 2. 8. 1. 2. CONTRIBUCIONES A ESSALUD DE C.A.S.</v>
      </c>
      <c r="CO226" s="13">
        <f t="shared" si="25"/>
        <v>1297.3699999999999</v>
      </c>
      <c r="CP226" s="17">
        <f t="shared" si="26"/>
        <v>540.63000000000011</v>
      </c>
      <c r="CQ226" s="20">
        <v>-540</v>
      </c>
      <c r="CR226" s="20"/>
      <c r="CS226" s="13">
        <f t="shared" si="27"/>
        <v>0.63000000000010914</v>
      </c>
      <c r="CT226" s="13">
        <v>0</v>
      </c>
    </row>
    <row r="227" spans="1:98" hidden="1" x14ac:dyDescent="0.2">
      <c r="A227" t="s">
        <v>93</v>
      </c>
      <c r="B227" t="s">
        <v>94</v>
      </c>
      <c r="C227" t="s">
        <v>95</v>
      </c>
      <c r="D227" t="s">
        <v>96</v>
      </c>
      <c r="E227" t="s">
        <v>97</v>
      </c>
      <c r="F227" t="s">
        <v>98</v>
      </c>
      <c r="G227" t="s">
        <v>170</v>
      </c>
      <c r="H227" t="s">
        <v>100</v>
      </c>
      <c r="I227" t="s">
        <v>101</v>
      </c>
      <c r="J227" t="s">
        <v>102</v>
      </c>
      <c r="K227" t="s">
        <v>367</v>
      </c>
      <c r="L227" t="s">
        <v>104</v>
      </c>
      <c r="M227" t="s">
        <v>159</v>
      </c>
      <c r="N227" t="s">
        <v>160</v>
      </c>
      <c r="O227" t="s">
        <v>423</v>
      </c>
      <c r="P227" t="s">
        <v>368</v>
      </c>
      <c r="Q227" t="s">
        <v>185</v>
      </c>
      <c r="R227">
        <v>1</v>
      </c>
      <c r="S227">
        <v>0</v>
      </c>
      <c r="T227">
        <v>0</v>
      </c>
      <c r="U227">
        <v>0</v>
      </c>
      <c r="V227" s="26" t="s">
        <v>434</v>
      </c>
      <c r="W227" t="s">
        <v>111</v>
      </c>
      <c r="X227" t="s">
        <v>112</v>
      </c>
      <c r="Y227" t="s">
        <v>112</v>
      </c>
      <c r="Z227" t="s">
        <v>113</v>
      </c>
      <c r="AA227" t="s">
        <v>114</v>
      </c>
      <c r="AB227" t="s">
        <v>115</v>
      </c>
      <c r="AC227" t="s">
        <v>116</v>
      </c>
      <c r="AD227" t="s">
        <v>225</v>
      </c>
      <c r="AE227" t="s">
        <v>274</v>
      </c>
      <c r="AF227" t="s">
        <v>305</v>
      </c>
      <c r="AG227" t="s">
        <v>306</v>
      </c>
      <c r="AH227" t="s">
        <v>307</v>
      </c>
      <c r="AI227" t="s">
        <v>121</v>
      </c>
      <c r="AJ227">
        <v>0</v>
      </c>
      <c r="AK227">
        <v>2614</v>
      </c>
      <c r="AL227">
        <v>2614</v>
      </c>
      <c r="AM227">
        <v>2614</v>
      </c>
      <c r="AN227">
        <v>2614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 s="13" t="str">
        <f t="shared" si="21"/>
        <v>1 - 00. RECURSOS ORDINARIOS</v>
      </c>
      <c r="CL227" s="13" t="str">
        <f t="shared" si="22"/>
        <v>2.3. BIENES Y SERVICIOS</v>
      </c>
      <c r="CM227" s="13" t="str">
        <f t="shared" si="23"/>
        <v>2.3. 2. CONTRATACION DE SERVICIOS</v>
      </c>
      <c r="CN227" s="13" t="str">
        <f t="shared" si="24"/>
        <v>2.3. 2. 8. 1. 2. CONTRIBUCIONES A ESSALUD DE C.A.S.</v>
      </c>
      <c r="CO227" s="13">
        <f t="shared" si="25"/>
        <v>0</v>
      </c>
      <c r="CP227" s="17">
        <f t="shared" si="26"/>
        <v>2614</v>
      </c>
      <c r="CQ227" s="20"/>
      <c r="CR227" s="20"/>
      <c r="CS227" s="13">
        <f t="shared" si="27"/>
        <v>2614</v>
      </c>
      <c r="CT227" s="13">
        <v>0</v>
      </c>
    </row>
    <row r="228" spans="1:98" hidden="1" x14ac:dyDescent="0.2">
      <c r="A228" t="s">
        <v>93</v>
      </c>
      <c r="B228" t="s">
        <v>94</v>
      </c>
      <c r="C228" t="s">
        <v>95</v>
      </c>
      <c r="D228" t="s">
        <v>96</v>
      </c>
      <c r="E228" t="s">
        <v>97</v>
      </c>
      <c r="F228" t="s">
        <v>98</v>
      </c>
      <c r="G228" t="s">
        <v>129</v>
      </c>
      <c r="H228" t="s">
        <v>100</v>
      </c>
      <c r="I228" t="s">
        <v>130</v>
      </c>
      <c r="J228" t="s">
        <v>102</v>
      </c>
      <c r="K228" t="s">
        <v>131</v>
      </c>
      <c r="L228" t="s">
        <v>104</v>
      </c>
      <c r="M228" t="s">
        <v>132</v>
      </c>
      <c r="N228" t="s">
        <v>133</v>
      </c>
      <c r="O228" t="s">
        <v>107</v>
      </c>
      <c r="P228" t="s">
        <v>134</v>
      </c>
      <c r="Q228" t="s">
        <v>135</v>
      </c>
      <c r="R228">
        <v>3000</v>
      </c>
      <c r="S228">
        <v>1100</v>
      </c>
      <c r="T228">
        <v>1072</v>
      </c>
      <c r="U228">
        <v>1072</v>
      </c>
      <c r="V228" s="26" t="s">
        <v>136</v>
      </c>
      <c r="W228" t="s">
        <v>111</v>
      </c>
      <c r="X228" t="s">
        <v>112</v>
      </c>
      <c r="Y228" t="s">
        <v>112</v>
      </c>
      <c r="Z228" t="s">
        <v>113</v>
      </c>
      <c r="AA228" t="s">
        <v>114</v>
      </c>
      <c r="AB228" t="s">
        <v>115</v>
      </c>
      <c r="AC228" t="s">
        <v>116</v>
      </c>
      <c r="AD228" t="s">
        <v>225</v>
      </c>
      <c r="AE228" t="s">
        <v>274</v>
      </c>
      <c r="AF228" t="s">
        <v>305</v>
      </c>
      <c r="AG228" t="s">
        <v>306</v>
      </c>
      <c r="AH228" t="s">
        <v>308</v>
      </c>
      <c r="AI228" t="s">
        <v>121</v>
      </c>
      <c r="AJ228">
        <v>1800</v>
      </c>
      <c r="AK228">
        <v>300</v>
      </c>
      <c r="AL228">
        <v>2100</v>
      </c>
      <c r="AM228">
        <v>1800</v>
      </c>
      <c r="AN228">
        <v>1800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900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900</v>
      </c>
      <c r="BH228">
        <v>0</v>
      </c>
      <c r="BI228">
        <v>0</v>
      </c>
      <c r="BJ228">
        <v>0</v>
      </c>
      <c r="BK228">
        <v>0</v>
      </c>
      <c r="BL228">
        <v>1200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900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900</v>
      </c>
      <c r="CF228">
        <v>0</v>
      </c>
      <c r="CG228">
        <v>0</v>
      </c>
      <c r="CH228">
        <v>0</v>
      </c>
      <c r="CI228">
        <v>0</v>
      </c>
      <c r="CJ228">
        <v>0</v>
      </c>
      <c r="CK228" s="13" t="str">
        <f t="shared" si="21"/>
        <v>1 - 00. RECURSOS ORDINARIOS</v>
      </c>
      <c r="CL228" s="13" t="str">
        <f t="shared" si="22"/>
        <v>2.3. BIENES Y SERVICIOS</v>
      </c>
      <c r="CM228" s="13" t="str">
        <f t="shared" si="23"/>
        <v>2.3. 2. CONTRATACION DE SERVICIOS</v>
      </c>
      <c r="CN228" s="13" t="str">
        <f t="shared" si="24"/>
        <v>2.3. 2. 8. 1. 4. AGUINALDOS DE C.A.S.</v>
      </c>
      <c r="CO228" s="13">
        <f t="shared" si="25"/>
        <v>2100</v>
      </c>
      <c r="CP228" s="17">
        <f t="shared" si="26"/>
        <v>0</v>
      </c>
      <c r="CQ228" s="20"/>
      <c r="CR228" s="20"/>
      <c r="CS228" s="13">
        <f t="shared" si="27"/>
        <v>0</v>
      </c>
      <c r="CT228" s="13">
        <v>0</v>
      </c>
    </row>
    <row r="229" spans="1:98" hidden="1" x14ac:dyDescent="0.2">
      <c r="A229" t="s">
        <v>93</v>
      </c>
      <c r="B229" t="s">
        <v>94</v>
      </c>
      <c r="C229" t="s">
        <v>95</v>
      </c>
      <c r="D229" t="s">
        <v>96</v>
      </c>
      <c r="E229" t="s">
        <v>97</v>
      </c>
      <c r="F229" t="s">
        <v>98</v>
      </c>
      <c r="G229" t="s">
        <v>129</v>
      </c>
      <c r="H229" t="s">
        <v>100</v>
      </c>
      <c r="I229" t="s">
        <v>140</v>
      </c>
      <c r="J229" t="s">
        <v>102</v>
      </c>
      <c r="K229" t="s">
        <v>141</v>
      </c>
      <c r="L229" t="s">
        <v>104</v>
      </c>
      <c r="M229" t="s">
        <v>132</v>
      </c>
      <c r="N229" t="s">
        <v>133</v>
      </c>
      <c r="O229" t="s">
        <v>107</v>
      </c>
      <c r="P229" t="s">
        <v>142</v>
      </c>
      <c r="Q229" t="s">
        <v>143</v>
      </c>
      <c r="R229">
        <v>1000</v>
      </c>
      <c r="S229">
        <v>560</v>
      </c>
      <c r="T229">
        <v>566</v>
      </c>
      <c r="U229">
        <v>566</v>
      </c>
      <c r="V229" s="26" t="s">
        <v>144</v>
      </c>
      <c r="W229" t="s">
        <v>111</v>
      </c>
      <c r="X229" t="s">
        <v>112</v>
      </c>
      <c r="Y229" t="s">
        <v>112</v>
      </c>
      <c r="Z229" t="s">
        <v>113</v>
      </c>
      <c r="AA229" t="s">
        <v>114</v>
      </c>
      <c r="AB229" t="s">
        <v>115</v>
      </c>
      <c r="AC229" t="s">
        <v>116</v>
      </c>
      <c r="AD229" t="s">
        <v>225</v>
      </c>
      <c r="AE229" t="s">
        <v>274</v>
      </c>
      <c r="AF229" t="s">
        <v>305</v>
      </c>
      <c r="AG229" t="s">
        <v>306</v>
      </c>
      <c r="AH229" t="s">
        <v>308</v>
      </c>
      <c r="AI229" t="s">
        <v>121</v>
      </c>
      <c r="AJ229">
        <v>1800</v>
      </c>
      <c r="AK229">
        <v>0</v>
      </c>
      <c r="AL229">
        <v>1800</v>
      </c>
      <c r="AM229">
        <v>1800</v>
      </c>
      <c r="AN229">
        <v>1800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900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900</v>
      </c>
      <c r="BH229">
        <v>0</v>
      </c>
      <c r="BI229">
        <v>0</v>
      </c>
      <c r="BJ229">
        <v>0</v>
      </c>
      <c r="BK229">
        <v>0</v>
      </c>
      <c r="BL229">
        <v>900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900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900</v>
      </c>
      <c r="CF229">
        <v>0</v>
      </c>
      <c r="CG229">
        <v>0</v>
      </c>
      <c r="CH229">
        <v>0</v>
      </c>
      <c r="CI229">
        <v>0</v>
      </c>
      <c r="CJ229">
        <v>0</v>
      </c>
      <c r="CK229" s="13" t="str">
        <f t="shared" si="21"/>
        <v>1 - 00. RECURSOS ORDINARIOS</v>
      </c>
      <c r="CL229" s="13" t="str">
        <f t="shared" si="22"/>
        <v>2.3. BIENES Y SERVICIOS</v>
      </c>
      <c r="CM229" s="13" t="str">
        <f t="shared" si="23"/>
        <v>2.3. 2. CONTRATACION DE SERVICIOS</v>
      </c>
      <c r="CN229" s="13" t="str">
        <f t="shared" si="24"/>
        <v>2.3. 2. 8. 1. 4. AGUINALDOS DE C.A.S.</v>
      </c>
      <c r="CO229" s="13">
        <f t="shared" si="25"/>
        <v>1800</v>
      </c>
      <c r="CP229" s="17">
        <f t="shared" si="26"/>
        <v>0</v>
      </c>
      <c r="CQ229" s="20"/>
      <c r="CR229" s="20"/>
      <c r="CS229" s="13">
        <f t="shared" si="27"/>
        <v>0</v>
      </c>
      <c r="CT229" s="13">
        <v>0</v>
      </c>
    </row>
    <row r="230" spans="1:98" hidden="1" x14ac:dyDescent="0.2">
      <c r="A230" t="s">
        <v>93</v>
      </c>
      <c r="B230" t="s">
        <v>94</v>
      </c>
      <c r="C230" t="s">
        <v>95</v>
      </c>
      <c r="D230" t="s">
        <v>96</v>
      </c>
      <c r="E230" t="s">
        <v>97</v>
      </c>
      <c r="F230" t="s">
        <v>98</v>
      </c>
      <c r="G230" t="s">
        <v>129</v>
      </c>
      <c r="H230" t="s">
        <v>100</v>
      </c>
      <c r="I230" t="s">
        <v>145</v>
      </c>
      <c r="J230" t="s">
        <v>102</v>
      </c>
      <c r="K230" t="s">
        <v>146</v>
      </c>
      <c r="L230" t="s">
        <v>104</v>
      </c>
      <c r="M230" t="s">
        <v>132</v>
      </c>
      <c r="N230" t="s">
        <v>133</v>
      </c>
      <c r="O230" t="s">
        <v>107</v>
      </c>
      <c r="P230" t="s">
        <v>147</v>
      </c>
      <c r="Q230" t="s">
        <v>135</v>
      </c>
      <c r="R230">
        <v>600</v>
      </c>
      <c r="S230">
        <v>360</v>
      </c>
      <c r="T230">
        <v>357</v>
      </c>
      <c r="U230">
        <v>357</v>
      </c>
      <c r="V230" s="26" t="s">
        <v>148</v>
      </c>
      <c r="W230" t="s">
        <v>111</v>
      </c>
      <c r="X230" t="s">
        <v>112</v>
      </c>
      <c r="Y230" t="s">
        <v>112</v>
      </c>
      <c r="Z230" t="s">
        <v>113</v>
      </c>
      <c r="AA230" t="s">
        <v>114</v>
      </c>
      <c r="AB230" t="s">
        <v>115</v>
      </c>
      <c r="AC230" t="s">
        <v>116</v>
      </c>
      <c r="AD230" t="s">
        <v>225</v>
      </c>
      <c r="AE230" t="s">
        <v>274</v>
      </c>
      <c r="AF230" t="s">
        <v>305</v>
      </c>
      <c r="AG230" t="s">
        <v>306</v>
      </c>
      <c r="AH230" t="s">
        <v>308</v>
      </c>
      <c r="AI230" t="s">
        <v>121</v>
      </c>
      <c r="AJ230">
        <v>600</v>
      </c>
      <c r="AK230">
        <v>0</v>
      </c>
      <c r="AL230">
        <v>600</v>
      </c>
      <c r="AM230">
        <v>600</v>
      </c>
      <c r="AN230">
        <v>600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300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300</v>
      </c>
      <c r="BH230">
        <v>0</v>
      </c>
      <c r="BI230">
        <v>0</v>
      </c>
      <c r="BJ230">
        <v>0</v>
      </c>
      <c r="BK230">
        <v>0</v>
      </c>
      <c r="BL230">
        <v>300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300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300</v>
      </c>
      <c r="CF230">
        <v>0</v>
      </c>
      <c r="CG230">
        <v>0</v>
      </c>
      <c r="CH230">
        <v>0</v>
      </c>
      <c r="CI230">
        <v>0</v>
      </c>
      <c r="CJ230">
        <v>0</v>
      </c>
      <c r="CK230" s="13" t="str">
        <f t="shared" si="21"/>
        <v>1 - 00. RECURSOS ORDINARIOS</v>
      </c>
      <c r="CL230" s="13" t="str">
        <f t="shared" si="22"/>
        <v>2.3. BIENES Y SERVICIOS</v>
      </c>
      <c r="CM230" s="13" t="str">
        <f t="shared" si="23"/>
        <v>2.3. 2. CONTRATACION DE SERVICIOS</v>
      </c>
      <c r="CN230" s="13" t="str">
        <f t="shared" si="24"/>
        <v>2.3. 2. 8. 1. 4. AGUINALDOS DE C.A.S.</v>
      </c>
      <c r="CO230" s="13">
        <f t="shared" si="25"/>
        <v>600</v>
      </c>
      <c r="CP230" s="17">
        <f t="shared" si="26"/>
        <v>0</v>
      </c>
      <c r="CQ230" s="20"/>
      <c r="CR230" s="20"/>
      <c r="CS230" s="13">
        <f t="shared" si="27"/>
        <v>0</v>
      </c>
      <c r="CT230" s="13">
        <v>0</v>
      </c>
    </row>
    <row r="231" spans="1:98" hidden="1" x14ac:dyDescent="0.2">
      <c r="A231" t="s">
        <v>93</v>
      </c>
      <c r="B231" t="s">
        <v>94</v>
      </c>
      <c r="C231" t="s">
        <v>95</v>
      </c>
      <c r="D231" t="s">
        <v>96</v>
      </c>
      <c r="E231" t="s">
        <v>97</v>
      </c>
      <c r="F231" t="s">
        <v>98</v>
      </c>
      <c r="G231" t="s">
        <v>217</v>
      </c>
      <c r="H231" t="s">
        <v>100</v>
      </c>
      <c r="I231" t="s">
        <v>218</v>
      </c>
      <c r="J231" t="s">
        <v>102</v>
      </c>
      <c r="K231" t="s">
        <v>245</v>
      </c>
      <c r="L231" t="s">
        <v>104</v>
      </c>
      <c r="M231" t="s">
        <v>220</v>
      </c>
      <c r="N231" t="s">
        <v>221</v>
      </c>
      <c r="O231" t="s">
        <v>107</v>
      </c>
      <c r="P231" t="s">
        <v>246</v>
      </c>
      <c r="Q231" t="s">
        <v>223</v>
      </c>
      <c r="R231">
        <v>12</v>
      </c>
      <c r="S231">
        <v>6</v>
      </c>
      <c r="T231">
        <v>6</v>
      </c>
      <c r="U231">
        <v>6</v>
      </c>
      <c r="V231" s="26" t="s">
        <v>247</v>
      </c>
      <c r="W231" t="s">
        <v>111</v>
      </c>
      <c r="X231" t="s">
        <v>112</v>
      </c>
      <c r="Y231" t="s">
        <v>112</v>
      </c>
      <c r="Z231" t="s">
        <v>113</v>
      </c>
      <c r="AA231" t="s">
        <v>114</v>
      </c>
      <c r="AB231" t="s">
        <v>115</v>
      </c>
      <c r="AC231" t="s">
        <v>116</v>
      </c>
      <c r="AD231" t="s">
        <v>225</v>
      </c>
      <c r="AE231" t="s">
        <v>274</v>
      </c>
      <c r="AF231" t="s">
        <v>305</v>
      </c>
      <c r="AG231" t="s">
        <v>306</v>
      </c>
      <c r="AH231" t="s">
        <v>308</v>
      </c>
      <c r="AI231" t="s">
        <v>121</v>
      </c>
      <c r="AJ231">
        <v>600</v>
      </c>
      <c r="AK231">
        <v>0</v>
      </c>
      <c r="AL231">
        <v>600</v>
      </c>
      <c r="AM231">
        <v>600</v>
      </c>
      <c r="AN231">
        <v>600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300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300</v>
      </c>
      <c r="BH231">
        <v>0</v>
      </c>
      <c r="BI231">
        <v>0</v>
      </c>
      <c r="BJ231">
        <v>0</v>
      </c>
      <c r="BK231">
        <v>0</v>
      </c>
      <c r="BL231">
        <v>300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300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300</v>
      </c>
      <c r="CF231">
        <v>0</v>
      </c>
      <c r="CG231">
        <v>0</v>
      </c>
      <c r="CH231">
        <v>0</v>
      </c>
      <c r="CI231">
        <v>0</v>
      </c>
      <c r="CJ231">
        <v>0</v>
      </c>
      <c r="CK231" s="13" t="str">
        <f t="shared" si="21"/>
        <v>1 - 00. RECURSOS ORDINARIOS</v>
      </c>
      <c r="CL231" s="13" t="str">
        <f t="shared" si="22"/>
        <v>2.3. BIENES Y SERVICIOS</v>
      </c>
      <c r="CM231" s="13" t="str">
        <f t="shared" si="23"/>
        <v>2.3. 2. CONTRATACION DE SERVICIOS</v>
      </c>
      <c r="CN231" s="13" t="str">
        <f t="shared" si="24"/>
        <v>2.3. 2. 8. 1. 4. AGUINALDOS DE C.A.S.</v>
      </c>
      <c r="CO231" s="13">
        <f t="shared" si="25"/>
        <v>600</v>
      </c>
      <c r="CP231" s="17">
        <f t="shared" si="26"/>
        <v>0</v>
      </c>
      <c r="CQ231" s="20"/>
      <c r="CR231" s="20"/>
      <c r="CS231" s="13">
        <f t="shared" si="27"/>
        <v>0</v>
      </c>
      <c r="CT231" s="13">
        <v>0</v>
      </c>
    </row>
    <row r="232" spans="1:98" hidden="1" x14ac:dyDescent="0.2">
      <c r="A232" t="s">
        <v>93</v>
      </c>
      <c r="B232" t="s">
        <v>94</v>
      </c>
      <c r="C232" t="s">
        <v>95</v>
      </c>
      <c r="D232" t="s">
        <v>96</v>
      </c>
      <c r="E232" t="s">
        <v>97</v>
      </c>
      <c r="F232" t="s">
        <v>98</v>
      </c>
      <c r="G232" t="s">
        <v>99</v>
      </c>
      <c r="H232" t="s">
        <v>100</v>
      </c>
      <c r="I232" t="s">
        <v>101</v>
      </c>
      <c r="J232" t="s">
        <v>102</v>
      </c>
      <c r="K232" t="s">
        <v>122</v>
      </c>
      <c r="L232" t="s">
        <v>104</v>
      </c>
      <c r="M232" t="s">
        <v>123</v>
      </c>
      <c r="N232" t="s">
        <v>124</v>
      </c>
      <c r="O232" t="s">
        <v>107</v>
      </c>
      <c r="P232" t="s">
        <v>108</v>
      </c>
      <c r="Q232" t="s">
        <v>109</v>
      </c>
      <c r="R232">
        <v>100</v>
      </c>
      <c r="S232">
        <v>50</v>
      </c>
      <c r="T232">
        <v>50</v>
      </c>
      <c r="U232">
        <v>50</v>
      </c>
      <c r="V232" s="26" t="s">
        <v>125</v>
      </c>
      <c r="W232" t="s">
        <v>111</v>
      </c>
      <c r="X232" t="s">
        <v>112</v>
      </c>
      <c r="Y232" t="s">
        <v>112</v>
      </c>
      <c r="Z232" t="s">
        <v>113</v>
      </c>
      <c r="AA232" t="s">
        <v>114</v>
      </c>
      <c r="AB232" t="s">
        <v>115</v>
      </c>
      <c r="AC232" t="s">
        <v>116</v>
      </c>
      <c r="AD232" t="s">
        <v>225</v>
      </c>
      <c r="AE232" t="s">
        <v>274</v>
      </c>
      <c r="AF232" t="s">
        <v>305</v>
      </c>
      <c r="AG232" t="s">
        <v>306</v>
      </c>
      <c r="AH232" t="s">
        <v>308</v>
      </c>
      <c r="AI232" t="s">
        <v>121</v>
      </c>
      <c r="AJ232">
        <v>600</v>
      </c>
      <c r="AK232">
        <v>1200</v>
      </c>
      <c r="AL232">
        <v>1800</v>
      </c>
      <c r="AM232">
        <v>1800</v>
      </c>
      <c r="AN232">
        <v>1800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900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900</v>
      </c>
      <c r="BH232">
        <v>0</v>
      </c>
      <c r="BI232">
        <v>0</v>
      </c>
      <c r="BJ232">
        <v>0</v>
      </c>
      <c r="BK232">
        <v>0</v>
      </c>
      <c r="BL232">
        <v>900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900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900</v>
      </c>
      <c r="CF232">
        <v>0</v>
      </c>
      <c r="CG232">
        <v>0</v>
      </c>
      <c r="CH232">
        <v>0</v>
      </c>
      <c r="CI232">
        <v>0</v>
      </c>
      <c r="CJ232">
        <v>0</v>
      </c>
      <c r="CK232" s="13" t="str">
        <f t="shared" si="21"/>
        <v>1 - 00. RECURSOS ORDINARIOS</v>
      </c>
      <c r="CL232" s="13" t="str">
        <f t="shared" si="22"/>
        <v>2.3. BIENES Y SERVICIOS</v>
      </c>
      <c r="CM232" s="13" t="str">
        <f t="shared" si="23"/>
        <v>2.3. 2. CONTRATACION DE SERVICIOS</v>
      </c>
      <c r="CN232" s="13" t="str">
        <f t="shared" si="24"/>
        <v>2.3. 2. 8. 1. 4. AGUINALDOS DE C.A.S.</v>
      </c>
      <c r="CO232" s="13">
        <f t="shared" si="25"/>
        <v>1800</v>
      </c>
      <c r="CP232" s="17">
        <f t="shared" si="26"/>
        <v>0</v>
      </c>
      <c r="CQ232" s="20"/>
      <c r="CR232" s="20"/>
      <c r="CS232" s="13">
        <f t="shared" si="27"/>
        <v>0</v>
      </c>
      <c r="CT232" s="13">
        <v>0</v>
      </c>
    </row>
    <row r="233" spans="1:98" hidden="1" x14ac:dyDescent="0.2">
      <c r="A233" t="s">
        <v>93</v>
      </c>
      <c r="B233" t="s">
        <v>94</v>
      </c>
      <c r="C233" t="s">
        <v>95</v>
      </c>
      <c r="D233" t="s">
        <v>96</v>
      </c>
      <c r="E233" t="s">
        <v>97</v>
      </c>
      <c r="F233" t="s">
        <v>98</v>
      </c>
      <c r="G233" t="s">
        <v>99</v>
      </c>
      <c r="H233" t="s">
        <v>100</v>
      </c>
      <c r="I233" t="s">
        <v>101</v>
      </c>
      <c r="J233" t="s">
        <v>102</v>
      </c>
      <c r="K233" t="s">
        <v>103</v>
      </c>
      <c r="L233" t="s">
        <v>104</v>
      </c>
      <c r="M233" t="s">
        <v>105</v>
      </c>
      <c r="N233" t="s">
        <v>106</v>
      </c>
      <c r="O233" t="s">
        <v>107</v>
      </c>
      <c r="P233" t="s">
        <v>108</v>
      </c>
      <c r="Q233" t="s">
        <v>109</v>
      </c>
      <c r="R233">
        <v>100</v>
      </c>
      <c r="S233">
        <v>50</v>
      </c>
      <c r="T233">
        <v>50</v>
      </c>
      <c r="U233">
        <v>50</v>
      </c>
      <c r="V233" s="26" t="s">
        <v>110</v>
      </c>
      <c r="W233" t="s">
        <v>111</v>
      </c>
      <c r="X233" t="s">
        <v>112</v>
      </c>
      <c r="Y233" t="s">
        <v>112</v>
      </c>
      <c r="Z233" t="s">
        <v>113</v>
      </c>
      <c r="AA233" t="s">
        <v>114</v>
      </c>
      <c r="AB233" t="s">
        <v>115</v>
      </c>
      <c r="AC233" t="s">
        <v>116</v>
      </c>
      <c r="AD233" t="s">
        <v>225</v>
      </c>
      <c r="AE233" t="s">
        <v>274</v>
      </c>
      <c r="AF233" t="s">
        <v>305</v>
      </c>
      <c r="AG233" t="s">
        <v>306</v>
      </c>
      <c r="AH233" t="s">
        <v>308</v>
      </c>
      <c r="AI233" t="s">
        <v>121</v>
      </c>
      <c r="AJ233">
        <v>4800</v>
      </c>
      <c r="AK233">
        <v>12000</v>
      </c>
      <c r="AL233">
        <v>16800</v>
      </c>
      <c r="AM233">
        <v>14400</v>
      </c>
      <c r="AN233">
        <v>14400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5400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5400</v>
      </c>
      <c r="BH233">
        <v>0</v>
      </c>
      <c r="BI233">
        <v>0</v>
      </c>
      <c r="BJ233">
        <v>0</v>
      </c>
      <c r="BK233">
        <v>0</v>
      </c>
      <c r="BL233">
        <v>7600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5400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5400</v>
      </c>
      <c r="CF233">
        <v>0</v>
      </c>
      <c r="CG233">
        <v>0</v>
      </c>
      <c r="CH233">
        <v>0</v>
      </c>
      <c r="CI233">
        <v>0</v>
      </c>
      <c r="CJ233">
        <v>0</v>
      </c>
      <c r="CK233" s="13" t="str">
        <f t="shared" si="21"/>
        <v>1 - 00. RECURSOS ORDINARIOS</v>
      </c>
      <c r="CL233" s="13" t="str">
        <f t="shared" si="22"/>
        <v>2.3. BIENES Y SERVICIOS</v>
      </c>
      <c r="CM233" s="13" t="str">
        <f t="shared" si="23"/>
        <v>2.3. 2. CONTRATACION DE SERVICIOS</v>
      </c>
      <c r="CN233" s="13" t="str">
        <f t="shared" si="24"/>
        <v>2.3. 2. 8. 1. 4. AGUINALDOS DE C.A.S.</v>
      </c>
      <c r="CO233" s="13">
        <f t="shared" si="25"/>
        <v>13000</v>
      </c>
      <c r="CP233" s="17">
        <f t="shared" si="26"/>
        <v>3800</v>
      </c>
      <c r="CQ233" s="20">
        <v>-3000</v>
      </c>
      <c r="CR233" s="20"/>
      <c r="CS233" s="13">
        <f t="shared" si="27"/>
        <v>800</v>
      </c>
      <c r="CT233" s="13">
        <v>0</v>
      </c>
    </row>
    <row r="234" spans="1:98" hidden="1" x14ac:dyDescent="0.2">
      <c r="A234" t="s">
        <v>93</v>
      </c>
      <c r="B234" t="s">
        <v>94</v>
      </c>
      <c r="C234" t="s">
        <v>95</v>
      </c>
      <c r="D234" t="s">
        <v>96</v>
      </c>
      <c r="E234" t="s">
        <v>97</v>
      </c>
      <c r="F234" t="s">
        <v>98</v>
      </c>
      <c r="G234" t="s">
        <v>99</v>
      </c>
      <c r="H234" t="s">
        <v>100</v>
      </c>
      <c r="I234" t="s">
        <v>101</v>
      </c>
      <c r="J234" t="s">
        <v>102</v>
      </c>
      <c r="K234" t="s">
        <v>198</v>
      </c>
      <c r="L234" t="s">
        <v>104</v>
      </c>
      <c r="M234" t="s">
        <v>105</v>
      </c>
      <c r="N234" t="s">
        <v>199</v>
      </c>
      <c r="O234" t="s">
        <v>107</v>
      </c>
      <c r="P234" t="s">
        <v>200</v>
      </c>
      <c r="Q234" t="s">
        <v>201</v>
      </c>
      <c r="R234">
        <v>25</v>
      </c>
      <c r="S234">
        <v>10</v>
      </c>
      <c r="T234">
        <v>0</v>
      </c>
      <c r="U234">
        <v>0</v>
      </c>
      <c r="V234" s="26" t="s">
        <v>202</v>
      </c>
      <c r="W234" t="s">
        <v>111</v>
      </c>
      <c r="X234" t="s">
        <v>112</v>
      </c>
      <c r="Y234" t="s">
        <v>112</v>
      </c>
      <c r="Z234" t="s">
        <v>113</v>
      </c>
      <c r="AA234" t="s">
        <v>114</v>
      </c>
      <c r="AB234" t="s">
        <v>115</v>
      </c>
      <c r="AC234" t="s">
        <v>116</v>
      </c>
      <c r="AD234" t="s">
        <v>225</v>
      </c>
      <c r="AE234" t="s">
        <v>274</v>
      </c>
      <c r="AF234" t="s">
        <v>305</v>
      </c>
      <c r="AG234" t="s">
        <v>306</v>
      </c>
      <c r="AH234" t="s">
        <v>308</v>
      </c>
      <c r="AI234" t="s">
        <v>121</v>
      </c>
      <c r="AJ234">
        <v>0</v>
      </c>
      <c r="AK234">
        <v>1800</v>
      </c>
      <c r="AL234">
        <v>1800</v>
      </c>
      <c r="AM234">
        <v>1800</v>
      </c>
      <c r="AN234">
        <v>1800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900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900</v>
      </c>
      <c r="BH234">
        <v>0</v>
      </c>
      <c r="BI234">
        <v>0</v>
      </c>
      <c r="BJ234">
        <v>0</v>
      </c>
      <c r="BK234">
        <v>0</v>
      </c>
      <c r="BL234">
        <v>1100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900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900</v>
      </c>
      <c r="CF234">
        <v>0</v>
      </c>
      <c r="CG234">
        <v>0</v>
      </c>
      <c r="CH234">
        <v>0</v>
      </c>
      <c r="CI234">
        <v>0</v>
      </c>
      <c r="CJ234">
        <v>0</v>
      </c>
      <c r="CK234" s="13" t="str">
        <f t="shared" si="21"/>
        <v>1 - 00. RECURSOS ORDINARIOS</v>
      </c>
      <c r="CL234" s="13" t="str">
        <f t="shared" si="22"/>
        <v>2.3. BIENES Y SERVICIOS</v>
      </c>
      <c r="CM234" s="13" t="str">
        <f t="shared" si="23"/>
        <v>2.3. 2. CONTRATACION DE SERVICIOS</v>
      </c>
      <c r="CN234" s="13" t="str">
        <f t="shared" si="24"/>
        <v>2.3. 2. 8. 1. 4. AGUINALDOS DE C.A.S.</v>
      </c>
      <c r="CO234" s="13">
        <f t="shared" si="25"/>
        <v>2000</v>
      </c>
      <c r="CP234" s="17">
        <f t="shared" si="26"/>
        <v>-200</v>
      </c>
      <c r="CQ234" s="20"/>
      <c r="CR234" s="20">
        <v>300</v>
      </c>
      <c r="CS234" s="13">
        <f t="shared" si="27"/>
        <v>100</v>
      </c>
      <c r="CT234" s="13">
        <v>0</v>
      </c>
    </row>
    <row r="235" spans="1:98" hidden="1" x14ac:dyDescent="0.2">
      <c r="A235" t="s">
        <v>93</v>
      </c>
      <c r="B235" t="s">
        <v>94</v>
      </c>
      <c r="C235" t="s">
        <v>95</v>
      </c>
      <c r="D235" t="s">
        <v>96</v>
      </c>
      <c r="E235" t="s">
        <v>97</v>
      </c>
      <c r="F235" t="s">
        <v>98</v>
      </c>
      <c r="G235" t="s">
        <v>170</v>
      </c>
      <c r="H235" t="s">
        <v>100</v>
      </c>
      <c r="I235" t="s">
        <v>101</v>
      </c>
      <c r="J235" t="s">
        <v>102</v>
      </c>
      <c r="K235" t="s">
        <v>294</v>
      </c>
      <c r="L235" t="s">
        <v>104</v>
      </c>
      <c r="M235" t="s">
        <v>295</v>
      </c>
      <c r="N235" t="s">
        <v>296</v>
      </c>
      <c r="O235" t="s">
        <v>107</v>
      </c>
      <c r="P235" t="s">
        <v>297</v>
      </c>
      <c r="Q235" t="s">
        <v>298</v>
      </c>
      <c r="R235">
        <v>6</v>
      </c>
      <c r="S235">
        <v>3</v>
      </c>
      <c r="T235">
        <v>0</v>
      </c>
      <c r="U235">
        <v>0</v>
      </c>
      <c r="V235" s="26" t="s">
        <v>299</v>
      </c>
      <c r="W235" t="s">
        <v>111</v>
      </c>
      <c r="X235" t="s">
        <v>112</v>
      </c>
      <c r="Y235" t="s">
        <v>112</v>
      </c>
      <c r="Z235" t="s">
        <v>113</v>
      </c>
      <c r="AA235" t="s">
        <v>114</v>
      </c>
      <c r="AB235" t="s">
        <v>115</v>
      </c>
      <c r="AC235" t="s">
        <v>116</v>
      </c>
      <c r="AD235" t="s">
        <v>225</v>
      </c>
      <c r="AE235" t="s">
        <v>274</v>
      </c>
      <c r="AF235" t="s">
        <v>305</v>
      </c>
      <c r="AG235" t="s">
        <v>306</v>
      </c>
      <c r="AH235" t="s">
        <v>308</v>
      </c>
      <c r="AI235" t="s">
        <v>121</v>
      </c>
      <c r="AJ235">
        <v>600</v>
      </c>
      <c r="AK235">
        <v>600</v>
      </c>
      <c r="AL235">
        <v>1200</v>
      </c>
      <c r="AM235">
        <v>1200</v>
      </c>
      <c r="AN235">
        <v>1200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600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600</v>
      </c>
      <c r="BH235">
        <v>0</v>
      </c>
      <c r="BI235">
        <v>0</v>
      </c>
      <c r="BJ235">
        <v>0</v>
      </c>
      <c r="BK235">
        <v>0</v>
      </c>
      <c r="BL235">
        <v>600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600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600</v>
      </c>
      <c r="CF235">
        <v>0</v>
      </c>
      <c r="CG235">
        <v>0</v>
      </c>
      <c r="CH235">
        <v>0</v>
      </c>
      <c r="CI235">
        <v>0</v>
      </c>
      <c r="CJ235">
        <v>0</v>
      </c>
      <c r="CK235" s="13" t="str">
        <f t="shared" si="21"/>
        <v>1 - 00. RECURSOS ORDINARIOS</v>
      </c>
      <c r="CL235" s="13" t="str">
        <f t="shared" si="22"/>
        <v>2.3. BIENES Y SERVICIOS</v>
      </c>
      <c r="CM235" s="13" t="str">
        <f t="shared" si="23"/>
        <v>2.3. 2. CONTRATACION DE SERVICIOS</v>
      </c>
      <c r="CN235" s="13" t="str">
        <f t="shared" si="24"/>
        <v>2.3. 2. 8. 1. 4. AGUINALDOS DE C.A.S.</v>
      </c>
      <c r="CO235" s="13">
        <f t="shared" si="25"/>
        <v>1200</v>
      </c>
      <c r="CP235" s="17">
        <f t="shared" si="26"/>
        <v>0</v>
      </c>
      <c r="CQ235" s="20"/>
      <c r="CR235" s="20"/>
      <c r="CS235" s="13">
        <f t="shared" si="27"/>
        <v>0</v>
      </c>
      <c r="CT235" s="13">
        <v>0</v>
      </c>
    </row>
    <row r="236" spans="1:98" x14ac:dyDescent="0.2">
      <c r="A236" t="s">
        <v>93</v>
      </c>
      <c r="B236" t="s">
        <v>94</v>
      </c>
      <c r="C236" t="s">
        <v>95</v>
      </c>
      <c r="D236" t="s">
        <v>96</v>
      </c>
      <c r="E236" t="s">
        <v>97</v>
      </c>
      <c r="F236" t="s">
        <v>98</v>
      </c>
      <c r="G236" t="s">
        <v>170</v>
      </c>
      <c r="H236" t="s">
        <v>100</v>
      </c>
      <c r="I236" t="s">
        <v>101</v>
      </c>
      <c r="J236" t="s">
        <v>102</v>
      </c>
      <c r="K236" t="s">
        <v>180</v>
      </c>
      <c r="L236" t="s">
        <v>104</v>
      </c>
      <c r="M236" t="s">
        <v>132</v>
      </c>
      <c r="N236" t="s">
        <v>133</v>
      </c>
      <c r="O236" t="s">
        <v>107</v>
      </c>
      <c r="P236" t="s">
        <v>181</v>
      </c>
      <c r="Q236" t="s">
        <v>168</v>
      </c>
      <c r="R236">
        <v>47000</v>
      </c>
      <c r="S236">
        <v>26240</v>
      </c>
      <c r="T236">
        <v>26237</v>
      </c>
      <c r="U236">
        <v>26237</v>
      </c>
      <c r="V236" s="26" t="s">
        <v>182</v>
      </c>
      <c r="W236" t="s">
        <v>111</v>
      </c>
      <c r="X236" t="s">
        <v>112</v>
      </c>
      <c r="Y236" t="s">
        <v>112</v>
      </c>
      <c r="Z236" t="s">
        <v>113</v>
      </c>
      <c r="AA236" t="s">
        <v>114</v>
      </c>
      <c r="AB236" t="s">
        <v>115</v>
      </c>
      <c r="AC236" t="s">
        <v>116</v>
      </c>
      <c r="AD236" t="s">
        <v>225</v>
      </c>
      <c r="AE236" t="s">
        <v>274</v>
      </c>
      <c r="AF236" t="s">
        <v>305</v>
      </c>
      <c r="AG236" t="s">
        <v>306</v>
      </c>
      <c r="AH236" t="s">
        <v>308</v>
      </c>
      <c r="AI236" t="s">
        <v>121</v>
      </c>
      <c r="AJ236">
        <v>7800</v>
      </c>
      <c r="AK236">
        <v>3000</v>
      </c>
      <c r="AL236">
        <v>10800</v>
      </c>
      <c r="AM236">
        <v>8075</v>
      </c>
      <c r="AN236">
        <v>8075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4200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4200</v>
      </c>
      <c r="BH236">
        <v>0</v>
      </c>
      <c r="BI236">
        <v>0</v>
      </c>
      <c r="BJ236">
        <v>0</v>
      </c>
      <c r="BK236">
        <v>0</v>
      </c>
      <c r="BL236">
        <v>6400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4200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4200</v>
      </c>
      <c r="CF236">
        <v>0</v>
      </c>
      <c r="CG236">
        <v>0</v>
      </c>
      <c r="CH236">
        <v>0</v>
      </c>
      <c r="CI236">
        <v>0</v>
      </c>
      <c r="CJ236">
        <v>0</v>
      </c>
      <c r="CK236" s="13" t="str">
        <f t="shared" si="21"/>
        <v>1 - 00. RECURSOS ORDINARIOS</v>
      </c>
      <c r="CL236" s="13" t="str">
        <f t="shared" si="22"/>
        <v>2.3. BIENES Y SERVICIOS</v>
      </c>
      <c r="CM236" s="13" t="str">
        <f t="shared" si="23"/>
        <v>2.3. 2. CONTRATACION DE SERVICIOS</v>
      </c>
      <c r="CN236" s="13" t="str">
        <f t="shared" si="24"/>
        <v>2.3. 2. 8. 1. 4. AGUINALDOS DE C.A.S.</v>
      </c>
      <c r="CO236" s="13">
        <f t="shared" si="25"/>
        <v>10600</v>
      </c>
      <c r="CP236" s="17">
        <f t="shared" si="26"/>
        <v>200</v>
      </c>
      <c r="CQ236" s="20"/>
      <c r="CR236" s="20"/>
      <c r="CS236" s="13">
        <f t="shared" si="27"/>
        <v>200</v>
      </c>
      <c r="CT236" s="13">
        <v>0</v>
      </c>
    </row>
    <row r="237" spans="1:98" hidden="1" x14ac:dyDescent="0.2">
      <c r="A237" t="s">
        <v>93</v>
      </c>
      <c r="B237" t="s">
        <v>94</v>
      </c>
      <c r="C237" t="s">
        <v>95</v>
      </c>
      <c r="D237" t="s">
        <v>96</v>
      </c>
      <c r="E237" t="s">
        <v>97</v>
      </c>
      <c r="F237" t="s">
        <v>98</v>
      </c>
      <c r="G237" t="s">
        <v>170</v>
      </c>
      <c r="H237" t="s">
        <v>100</v>
      </c>
      <c r="I237" t="s">
        <v>101</v>
      </c>
      <c r="J237" t="s">
        <v>102</v>
      </c>
      <c r="K237" t="s">
        <v>183</v>
      </c>
      <c r="L237" t="s">
        <v>104</v>
      </c>
      <c r="M237" t="s">
        <v>132</v>
      </c>
      <c r="N237" t="s">
        <v>133</v>
      </c>
      <c r="O237" t="s">
        <v>107</v>
      </c>
      <c r="P237" t="s">
        <v>184</v>
      </c>
      <c r="Q237" t="s">
        <v>185</v>
      </c>
      <c r="R237">
        <v>3636</v>
      </c>
      <c r="S237">
        <v>1441</v>
      </c>
      <c r="T237">
        <v>1441</v>
      </c>
      <c r="U237">
        <v>1441</v>
      </c>
      <c r="V237" s="26" t="s">
        <v>186</v>
      </c>
      <c r="W237" t="s">
        <v>111</v>
      </c>
      <c r="X237" t="s">
        <v>112</v>
      </c>
      <c r="Y237" t="s">
        <v>112</v>
      </c>
      <c r="Z237" t="s">
        <v>113</v>
      </c>
      <c r="AA237" t="s">
        <v>114</v>
      </c>
      <c r="AB237" t="s">
        <v>115</v>
      </c>
      <c r="AC237" t="s">
        <v>116</v>
      </c>
      <c r="AD237" t="s">
        <v>225</v>
      </c>
      <c r="AE237" t="s">
        <v>274</v>
      </c>
      <c r="AF237" t="s">
        <v>305</v>
      </c>
      <c r="AG237" t="s">
        <v>306</v>
      </c>
      <c r="AH237" t="s">
        <v>308</v>
      </c>
      <c r="AI237" t="s">
        <v>121</v>
      </c>
      <c r="AJ237">
        <v>1200</v>
      </c>
      <c r="AK237">
        <v>0</v>
      </c>
      <c r="AL237">
        <v>1200</v>
      </c>
      <c r="AM237">
        <v>1200</v>
      </c>
      <c r="AN237">
        <v>1200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600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600</v>
      </c>
      <c r="BH237">
        <v>0</v>
      </c>
      <c r="BI237">
        <v>0</v>
      </c>
      <c r="BJ237">
        <v>0</v>
      </c>
      <c r="BK237">
        <v>0</v>
      </c>
      <c r="BL237">
        <v>600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600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600</v>
      </c>
      <c r="CF237">
        <v>0</v>
      </c>
      <c r="CG237">
        <v>0</v>
      </c>
      <c r="CH237">
        <v>0</v>
      </c>
      <c r="CI237">
        <v>0</v>
      </c>
      <c r="CJ237">
        <v>0</v>
      </c>
      <c r="CK237" s="13" t="str">
        <f t="shared" si="21"/>
        <v>1 - 00. RECURSOS ORDINARIOS</v>
      </c>
      <c r="CL237" s="13" t="str">
        <f t="shared" si="22"/>
        <v>2.3. BIENES Y SERVICIOS</v>
      </c>
      <c r="CM237" s="13" t="str">
        <f t="shared" si="23"/>
        <v>2.3. 2. CONTRATACION DE SERVICIOS</v>
      </c>
      <c r="CN237" s="13" t="str">
        <f t="shared" si="24"/>
        <v>2.3. 2. 8. 1. 4. AGUINALDOS DE C.A.S.</v>
      </c>
      <c r="CO237" s="13">
        <f t="shared" si="25"/>
        <v>1200</v>
      </c>
      <c r="CP237" s="17">
        <f t="shared" si="26"/>
        <v>0</v>
      </c>
      <c r="CQ237" s="20"/>
      <c r="CR237" s="20"/>
      <c r="CS237" s="13">
        <f t="shared" si="27"/>
        <v>0</v>
      </c>
      <c r="CT237" s="13">
        <v>0</v>
      </c>
    </row>
    <row r="238" spans="1:98" hidden="1" x14ac:dyDescent="0.2">
      <c r="A238" t="s">
        <v>93</v>
      </c>
      <c r="B238" t="s">
        <v>94</v>
      </c>
      <c r="C238" t="s">
        <v>95</v>
      </c>
      <c r="D238" t="s">
        <v>96</v>
      </c>
      <c r="E238" t="s">
        <v>97</v>
      </c>
      <c r="F238" t="s">
        <v>98</v>
      </c>
      <c r="G238" t="s">
        <v>170</v>
      </c>
      <c r="H238" t="s">
        <v>100</v>
      </c>
      <c r="I238" t="s">
        <v>101</v>
      </c>
      <c r="J238" t="s">
        <v>102</v>
      </c>
      <c r="K238" t="s">
        <v>187</v>
      </c>
      <c r="L238" t="s">
        <v>104</v>
      </c>
      <c r="M238" t="s">
        <v>132</v>
      </c>
      <c r="N238" t="s">
        <v>176</v>
      </c>
      <c r="O238" t="s">
        <v>107</v>
      </c>
      <c r="P238" t="s">
        <v>188</v>
      </c>
      <c r="Q238" t="s">
        <v>189</v>
      </c>
      <c r="R238">
        <v>105000</v>
      </c>
      <c r="S238">
        <v>29200</v>
      </c>
      <c r="T238">
        <v>29143</v>
      </c>
      <c r="U238">
        <v>29143</v>
      </c>
      <c r="V238" s="26" t="s">
        <v>190</v>
      </c>
      <c r="W238" t="s">
        <v>111</v>
      </c>
      <c r="X238" t="s">
        <v>112</v>
      </c>
      <c r="Y238" t="s">
        <v>112</v>
      </c>
      <c r="Z238" t="s">
        <v>113</v>
      </c>
      <c r="AA238" t="s">
        <v>114</v>
      </c>
      <c r="AB238" t="s">
        <v>115</v>
      </c>
      <c r="AC238" t="s">
        <v>116</v>
      </c>
      <c r="AD238" t="s">
        <v>225</v>
      </c>
      <c r="AE238" t="s">
        <v>274</v>
      </c>
      <c r="AF238" t="s">
        <v>305</v>
      </c>
      <c r="AG238" t="s">
        <v>306</v>
      </c>
      <c r="AH238" t="s">
        <v>308</v>
      </c>
      <c r="AI238" t="s">
        <v>121</v>
      </c>
      <c r="AJ238">
        <v>1800</v>
      </c>
      <c r="AK238">
        <v>-900</v>
      </c>
      <c r="AL238">
        <v>900</v>
      </c>
      <c r="AM238">
        <v>900</v>
      </c>
      <c r="AN238">
        <v>900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300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300</v>
      </c>
      <c r="BH238">
        <v>0</v>
      </c>
      <c r="BI238">
        <v>0</v>
      </c>
      <c r="BJ238">
        <v>0</v>
      </c>
      <c r="BK238">
        <v>0</v>
      </c>
      <c r="BL238">
        <v>300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300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300</v>
      </c>
      <c r="CF238">
        <v>0</v>
      </c>
      <c r="CG238">
        <v>0</v>
      </c>
      <c r="CH238">
        <v>0</v>
      </c>
      <c r="CI238">
        <v>0</v>
      </c>
      <c r="CJ238">
        <v>0</v>
      </c>
      <c r="CK238" s="13" t="str">
        <f t="shared" si="21"/>
        <v>1 - 00. RECURSOS ORDINARIOS</v>
      </c>
      <c r="CL238" s="13" t="str">
        <f t="shared" si="22"/>
        <v>2.3. BIENES Y SERVICIOS</v>
      </c>
      <c r="CM238" s="13" t="str">
        <f t="shared" si="23"/>
        <v>2.3. 2. CONTRATACION DE SERVICIOS</v>
      </c>
      <c r="CN238" s="13" t="str">
        <f t="shared" si="24"/>
        <v>2.3. 2. 8. 1. 4. AGUINALDOS DE C.A.S.</v>
      </c>
      <c r="CO238" s="13">
        <f t="shared" si="25"/>
        <v>600</v>
      </c>
      <c r="CP238" s="17">
        <f t="shared" si="26"/>
        <v>300</v>
      </c>
      <c r="CQ238" s="20">
        <v>-300</v>
      </c>
      <c r="CR238" s="20"/>
      <c r="CS238" s="13">
        <f t="shared" si="27"/>
        <v>0</v>
      </c>
      <c r="CT238" s="13">
        <v>0</v>
      </c>
    </row>
    <row r="239" spans="1:98" hidden="1" x14ac:dyDescent="0.2">
      <c r="A239" t="s">
        <v>93</v>
      </c>
      <c r="B239" t="s">
        <v>94</v>
      </c>
      <c r="C239" t="s">
        <v>95</v>
      </c>
      <c r="D239" t="s">
        <v>96</v>
      </c>
      <c r="E239" t="s">
        <v>97</v>
      </c>
      <c r="F239" t="s">
        <v>98</v>
      </c>
      <c r="G239" t="s">
        <v>170</v>
      </c>
      <c r="H239" t="s">
        <v>100</v>
      </c>
      <c r="I239" t="s">
        <v>101</v>
      </c>
      <c r="J239" t="s">
        <v>102</v>
      </c>
      <c r="K239" t="s">
        <v>367</v>
      </c>
      <c r="L239" t="s">
        <v>104</v>
      </c>
      <c r="M239" t="s">
        <v>159</v>
      </c>
      <c r="N239" t="s">
        <v>160</v>
      </c>
      <c r="O239" t="s">
        <v>423</v>
      </c>
      <c r="P239" t="s">
        <v>368</v>
      </c>
      <c r="Q239" t="s">
        <v>185</v>
      </c>
      <c r="R239">
        <v>1</v>
      </c>
      <c r="S239">
        <v>0</v>
      </c>
      <c r="T239">
        <v>0</v>
      </c>
      <c r="U239">
        <v>0</v>
      </c>
      <c r="V239" s="26" t="s">
        <v>434</v>
      </c>
      <c r="W239" t="s">
        <v>111</v>
      </c>
      <c r="X239" t="s">
        <v>112</v>
      </c>
      <c r="Y239" t="s">
        <v>112</v>
      </c>
      <c r="Z239" t="s">
        <v>113</v>
      </c>
      <c r="AA239" t="s">
        <v>114</v>
      </c>
      <c r="AB239" t="s">
        <v>115</v>
      </c>
      <c r="AC239" t="s">
        <v>116</v>
      </c>
      <c r="AD239" t="s">
        <v>225</v>
      </c>
      <c r="AE239" t="s">
        <v>274</v>
      </c>
      <c r="AF239" t="s">
        <v>305</v>
      </c>
      <c r="AG239" t="s">
        <v>306</v>
      </c>
      <c r="AH239" t="s">
        <v>308</v>
      </c>
      <c r="AI239" t="s">
        <v>121</v>
      </c>
      <c r="AJ239">
        <v>0</v>
      </c>
      <c r="AK239">
        <v>1200</v>
      </c>
      <c r="AL239">
        <v>1200</v>
      </c>
      <c r="AM239">
        <v>1200</v>
      </c>
      <c r="AN239">
        <v>1200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 s="13" t="str">
        <f t="shared" si="21"/>
        <v>1 - 00. RECURSOS ORDINARIOS</v>
      </c>
      <c r="CL239" s="13" t="str">
        <f t="shared" si="22"/>
        <v>2.3. BIENES Y SERVICIOS</v>
      </c>
      <c r="CM239" s="13" t="str">
        <f t="shared" si="23"/>
        <v>2.3. 2. CONTRATACION DE SERVICIOS</v>
      </c>
      <c r="CN239" s="13" t="str">
        <f t="shared" si="24"/>
        <v>2.3. 2. 8. 1. 4. AGUINALDOS DE C.A.S.</v>
      </c>
      <c r="CO239" s="13">
        <f t="shared" si="25"/>
        <v>0</v>
      </c>
      <c r="CP239" s="17">
        <f t="shared" si="26"/>
        <v>1200</v>
      </c>
      <c r="CQ239" s="20"/>
      <c r="CR239" s="20"/>
      <c r="CS239" s="13">
        <f t="shared" si="27"/>
        <v>1200</v>
      </c>
      <c r="CT239" s="13">
        <v>0</v>
      </c>
    </row>
    <row r="240" spans="1:98" hidden="1" x14ac:dyDescent="0.2">
      <c r="A240" t="s">
        <v>93</v>
      </c>
      <c r="B240" t="s">
        <v>94</v>
      </c>
      <c r="C240" t="s">
        <v>95</v>
      </c>
      <c r="D240" t="s">
        <v>96</v>
      </c>
      <c r="E240" t="s">
        <v>97</v>
      </c>
      <c r="F240" t="s">
        <v>98</v>
      </c>
      <c r="G240" t="s">
        <v>99</v>
      </c>
      <c r="H240" t="s">
        <v>100</v>
      </c>
      <c r="I240" t="s">
        <v>101</v>
      </c>
      <c r="J240" t="s">
        <v>102</v>
      </c>
      <c r="K240" t="s">
        <v>103</v>
      </c>
      <c r="L240" t="s">
        <v>104</v>
      </c>
      <c r="M240" t="s">
        <v>105</v>
      </c>
      <c r="N240" t="s">
        <v>106</v>
      </c>
      <c r="O240" t="s">
        <v>107</v>
      </c>
      <c r="P240" t="s">
        <v>108</v>
      </c>
      <c r="Q240" t="s">
        <v>109</v>
      </c>
      <c r="R240">
        <v>100</v>
      </c>
      <c r="S240">
        <v>50</v>
      </c>
      <c r="T240">
        <v>50</v>
      </c>
      <c r="U240">
        <v>50</v>
      </c>
      <c r="V240" t="s">
        <v>110</v>
      </c>
      <c r="W240" t="s">
        <v>111</v>
      </c>
      <c r="X240" t="s">
        <v>112</v>
      </c>
      <c r="Y240" t="s">
        <v>112</v>
      </c>
      <c r="Z240" t="s">
        <v>113</v>
      </c>
      <c r="AA240" t="s">
        <v>114</v>
      </c>
      <c r="AB240" t="s">
        <v>115</v>
      </c>
      <c r="AC240" t="s">
        <v>116</v>
      </c>
      <c r="AD240" t="s">
        <v>225</v>
      </c>
      <c r="AE240" t="s">
        <v>274</v>
      </c>
      <c r="AF240" t="s">
        <v>305</v>
      </c>
      <c r="AG240" t="s">
        <v>306</v>
      </c>
      <c r="AH240" t="s">
        <v>475</v>
      </c>
      <c r="AI240" t="s">
        <v>121</v>
      </c>
      <c r="AJ240">
        <v>0</v>
      </c>
      <c r="AK240">
        <v>36136</v>
      </c>
      <c r="AL240">
        <v>36136</v>
      </c>
      <c r="AM240">
        <v>36136</v>
      </c>
      <c r="AN240">
        <v>36136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36136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 s="13" t="str">
        <f t="shared" si="21"/>
        <v>1 - 00. RECURSOS ORDINARIOS</v>
      </c>
      <c r="CL240" s="13" t="str">
        <f t="shared" si="22"/>
        <v>2.3. BIENES Y SERVICIOS</v>
      </c>
      <c r="CM240" s="13" t="str">
        <f t="shared" si="23"/>
        <v>2.3. 2. CONTRATACION DE SERVICIOS</v>
      </c>
      <c r="CN240" s="13" t="str">
        <f t="shared" si="24"/>
        <v>2.3. 2. 8. 1. 5. VACACIONES TRUNCAS DE C.A.S.</v>
      </c>
      <c r="CO240" s="13">
        <f t="shared" si="25"/>
        <v>36136</v>
      </c>
      <c r="CP240" s="13">
        <f t="shared" si="26"/>
        <v>0</v>
      </c>
      <c r="CQ240" s="13"/>
      <c r="CR240" s="13"/>
      <c r="CS240" s="13">
        <f t="shared" si="27"/>
        <v>0</v>
      </c>
      <c r="CT240" s="13">
        <v>0</v>
      </c>
    </row>
    <row r="241" spans="1:98" hidden="1" x14ac:dyDescent="0.2">
      <c r="A241" t="s">
        <v>93</v>
      </c>
      <c r="B241" t="s">
        <v>94</v>
      </c>
      <c r="C241" t="s">
        <v>95</v>
      </c>
      <c r="D241" t="s">
        <v>96</v>
      </c>
      <c r="E241" t="s">
        <v>97</v>
      </c>
      <c r="F241" t="s">
        <v>98</v>
      </c>
      <c r="G241" t="s">
        <v>99</v>
      </c>
      <c r="H241" t="s">
        <v>100</v>
      </c>
      <c r="I241" t="s">
        <v>101</v>
      </c>
      <c r="J241" t="s">
        <v>102</v>
      </c>
      <c r="K241" t="s">
        <v>198</v>
      </c>
      <c r="L241" t="s">
        <v>104</v>
      </c>
      <c r="M241" t="s">
        <v>105</v>
      </c>
      <c r="N241" t="s">
        <v>199</v>
      </c>
      <c r="O241" t="s">
        <v>107</v>
      </c>
      <c r="P241" t="s">
        <v>200</v>
      </c>
      <c r="Q241" t="s">
        <v>201</v>
      </c>
      <c r="R241">
        <v>25</v>
      </c>
      <c r="S241">
        <v>10</v>
      </c>
      <c r="T241">
        <v>0</v>
      </c>
      <c r="U241">
        <v>0</v>
      </c>
      <c r="V241" t="s">
        <v>202</v>
      </c>
      <c r="W241" t="s">
        <v>111</v>
      </c>
      <c r="X241" t="s">
        <v>112</v>
      </c>
      <c r="Y241" t="s">
        <v>112</v>
      </c>
      <c r="Z241" t="s">
        <v>113</v>
      </c>
      <c r="AA241" t="s">
        <v>114</v>
      </c>
      <c r="AB241" t="s">
        <v>115</v>
      </c>
      <c r="AC241" t="s">
        <v>116</v>
      </c>
      <c r="AD241" t="s">
        <v>225</v>
      </c>
      <c r="AE241" t="s">
        <v>274</v>
      </c>
      <c r="AF241" t="s">
        <v>305</v>
      </c>
      <c r="AG241" t="s">
        <v>306</v>
      </c>
      <c r="AH241" t="s">
        <v>475</v>
      </c>
      <c r="AI241" t="s">
        <v>121</v>
      </c>
      <c r="AJ241">
        <v>0</v>
      </c>
      <c r="AK241">
        <v>3805</v>
      </c>
      <c r="AL241">
        <v>3805</v>
      </c>
      <c r="AM241">
        <v>3805</v>
      </c>
      <c r="AN241">
        <v>3805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3805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 s="13" t="str">
        <f t="shared" si="21"/>
        <v>1 - 00. RECURSOS ORDINARIOS</v>
      </c>
      <c r="CL241" s="13" t="str">
        <f t="shared" si="22"/>
        <v>2.3. BIENES Y SERVICIOS</v>
      </c>
      <c r="CM241" s="13" t="str">
        <f t="shared" si="23"/>
        <v>2.3. 2. CONTRATACION DE SERVICIOS</v>
      </c>
      <c r="CN241" s="13" t="str">
        <f t="shared" si="24"/>
        <v>2.3. 2. 8. 1. 5. VACACIONES TRUNCAS DE C.A.S.</v>
      </c>
      <c r="CO241" s="13">
        <f t="shared" si="25"/>
        <v>3805</v>
      </c>
      <c r="CP241" s="13">
        <f t="shared" si="26"/>
        <v>0</v>
      </c>
      <c r="CQ241" s="13"/>
      <c r="CR241" s="13"/>
      <c r="CS241" s="13">
        <f t="shared" si="27"/>
        <v>0</v>
      </c>
      <c r="CT241" s="13">
        <v>0</v>
      </c>
    </row>
    <row r="242" spans="1:98" x14ac:dyDescent="0.2">
      <c r="A242" t="s">
        <v>93</v>
      </c>
      <c r="B242" t="s">
        <v>94</v>
      </c>
      <c r="C242" t="s">
        <v>95</v>
      </c>
      <c r="D242" t="s">
        <v>96</v>
      </c>
      <c r="E242" t="s">
        <v>97</v>
      </c>
      <c r="F242" t="s">
        <v>98</v>
      </c>
      <c r="G242" t="s">
        <v>170</v>
      </c>
      <c r="H242" t="s">
        <v>100</v>
      </c>
      <c r="I242" t="s">
        <v>101</v>
      </c>
      <c r="J242" t="s">
        <v>102</v>
      </c>
      <c r="K242" t="s">
        <v>180</v>
      </c>
      <c r="L242" t="s">
        <v>104</v>
      </c>
      <c r="M242" t="s">
        <v>132</v>
      </c>
      <c r="N242" t="s">
        <v>133</v>
      </c>
      <c r="O242" t="s">
        <v>107</v>
      </c>
      <c r="P242" t="s">
        <v>181</v>
      </c>
      <c r="Q242" t="s">
        <v>168</v>
      </c>
      <c r="R242">
        <v>47000</v>
      </c>
      <c r="S242">
        <v>26240</v>
      </c>
      <c r="T242">
        <v>26237</v>
      </c>
      <c r="U242">
        <v>26237</v>
      </c>
      <c r="V242" t="s">
        <v>182</v>
      </c>
      <c r="W242" t="s">
        <v>111</v>
      </c>
      <c r="X242" t="s">
        <v>112</v>
      </c>
      <c r="Y242" t="s">
        <v>112</v>
      </c>
      <c r="Z242" t="s">
        <v>113</v>
      </c>
      <c r="AA242" t="s">
        <v>114</v>
      </c>
      <c r="AB242" t="s">
        <v>115</v>
      </c>
      <c r="AC242" t="s">
        <v>116</v>
      </c>
      <c r="AD242" t="s">
        <v>225</v>
      </c>
      <c r="AE242" t="s">
        <v>274</v>
      </c>
      <c r="AF242" t="s">
        <v>305</v>
      </c>
      <c r="AG242" t="s">
        <v>306</v>
      </c>
      <c r="AH242" t="s">
        <v>475</v>
      </c>
      <c r="AI242" t="s">
        <v>121</v>
      </c>
      <c r="AJ242">
        <v>0</v>
      </c>
      <c r="AK242">
        <v>46828</v>
      </c>
      <c r="AL242">
        <v>46828</v>
      </c>
      <c r="AM242">
        <v>46828</v>
      </c>
      <c r="AN242">
        <v>46828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46828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 s="13" t="str">
        <f t="shared" si="21"/>
        <v>1 - 00. RECURSOS ORDINARIOS</v>
      </c>
      <c r="CL242" s="13" t="str">
        <f t="shared" si="22"/>
        <v>2.3. BIENES Y SERVICIOS</v>
      </c>
      <c r="CM242" s="13" t="str">
        <f t="shared" si="23"/>
        <v>2.3. 2. CONTRATACION DE SERVICIOS</v>
      </c>
      <c r="CN242" s="13" t="str">
        <f t="shared" si="24"/>
        <v>2.3. 2. 8. 1. 5. VACACIONES TRUNCAS DE C.A.S.</v>
      </c>
      <c r="CO242" s="13">
        <f t="shared" si="25"/>
        <v>46828</v>
      </c>
      <c r="CP242" s="13">
        <f t="shared" si="26"/>
        <v>0</v>
      </c>
      <c r="CQ242" s="13"/>
      <c r="CR242" s="13"/>
      <c r="CS242" s="13">
        <f t="shared" si="27"/>
        <v>0</v>
      </c>
      <c r="CT242" s="13">
        <v>0</v>
      </c>
    </row>
    <row r="243" spans="1:98" hidden="1" x14ac:dyDescent="0.2">
      <c r="A243" t="s">
        <v>93</v>
      </c>
      <c r="B243" t="s">
        <v>94</v>
      </c>
      <c r="C243" t="s">
        <v>95</v>
      </c>
      <c r="D243" t="s">
        <v>96</v>
      </c>
      <c r="E243" t="s">
        <v>97</v>
      </c>
      <c r="F243" t="s">
        <v>98</v>
      </c>
      <c r="G243" t="s">
        <v>99</v>
      </c>
      <c r="H243" t="s">
        <v>100</v>
      </c>
      <c r="I243" t="s">
        <v>101</v>
      </c>
      <c r="J243" t="s">
        <v>102</v>
      </c>
      <c r="K243" t="s">
        <v>103</v>
      </c>
      <c r="L243" t="s">
        <v>104</v>
      </c>
      <c r="M243" t="s">
        <v>105</v>
      </c>
      <c r="N243" t="s">
        <v>106</v>
      </c>
      <c r="O243" t="s">
        <v>107</v>
      </c>
      <c r="P243" t="s">
        <v>108</v>
      </c>
      <c r="Q243" t="s">
        <v>109</v>
      </c>
      <c r="R243">
        <v>100</v>
      </c>
      <c r="S243">
        <v>50</v>
      </c>
      <c r="T243">
        <v>50</v>
      </c>
      <c r="U243">
        <v>50</v>
      </c>
      <c r="V243" t="s">
        <v>110</v>
      </c>
      <c r="W243" t="s">
        <v>111</v>
      </c>
      <c r="X243" t="s">
        <v>112</v>
      </c>
      <c r="Y243" t="s">
        <v>112</v>
      </c>
      <c r="Z243" t="s">
        <v>113</v>
      </c>
      <c r="AA243" t="s">
        <v>114</v>
      </c>
      <c r="AB243" t="s">
        <v>115</v>
      </c>
      <c r="AC243" t="s">
        <v>116</v>
      </c>
      <c r="AD243" t="s">
        <v>225</v>
      </c>
      <c r="AE243" t="s">
        <v>274</v>
      </c>
      <c r="AF243" t="s">
        <v>309</v>
      </c>
      <c r="AG243" t="s">
        <v>310</v>
      </c>
      <c r="AH243" t="s">
        <v>311</v>
      </c>
      <c r="AI243" t="s">
        <v>121</v>
      </c>
      <c r="AJ243">
        <v>900000</v>
      </c>
      <c r="AK243">
        <v>-892152</v>
      </c>
      <c r="AL243">
        <v>7848</v>
      </c>
      <c r="AM243">
        <v>7500</v>
      </c>
      <c r="AN243">
        <v>7500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1500</v>
      </c>
      <c r="AW243">
        <v>1500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1500</v>
      </c>
      <c r="BI243">
        <v>1500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1500</v>
      </c>
      <c r="BU243">
        <v>1500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1500</v>
      </c>
      <c r="CG243">
        <v>1500</v>
      </c>
      <c r="CH243">
        <v>0</v>
      </c>
      <c r="CI243">
        <v>0</v>
      </c>
      <c r="CJ243">
        <v>0</v>
      </c>
      <c r="CK243" s="13" t="str">
        <f t="shared" si="21"/>
        <v>1 - 00. RECURSOS ORDINARIOS</v>
      </c>
      <c r="CL243" s="13" t="str">
        <f t="shared" si="22"/>
        <v>2.3. BIENES Y SERVICIOS</v>
      </c>
      <c r="CM243" s="13" t="str">
        <f t="shared" si="23"/>
        <v>2.3. 2. CONTRATACION DE SERVICIOS</v>
      </c>
      <c r="CN243" s="13" t="str">
        <f t="shared" si="24"/>
        <v>2.3. 2. 9. 1. 1. LOCACIÓN DE SERVICIOS REALIZADOS POR PERSONAS NATURALES RELACIONADAS AL ROL DE LA ENTIDAD</v>
      </c>
      <c r="CO243" s="13">
        <f t="shared" si="25"/>
        <v>3000</v>
      </c>
      <c r="CP243" s="13">
        <f t="shared" si="26"/>
        <v>4848</v>
      </c>
      <c r="CQ243" s="13"/>
      <c r="CR243" s="13"/>
      <c r="CS243" s="13">
        <f t="shared" si="27"/>
        <v>4848</v>
      </c>
      <c r="CT243" s="13">
        <v>0</v>
      </c>
    </row>
    <row r="244" spans="1:98" hidden="1" x14ac:dyDescent="0.2">
      <c r="A244" t="s">
        <v>93</v>
      </c>
      <c r="B244" t="s">
        <v>94</v>
      </c>
      <c r="C244" t="s">
        <v>95</v>
      </c>
      <c r="D244" t="s">
        <v>96</v>
      </c>
      <c r="E244" t="s">
        <v>97</v>
      </c>
      <c r="F244" t="s">
        <v>98</v>
      </c>
      <c r="G244" t="s">
        <v>99</v>
      </c>
      <c r="H244" t="s">
        <v>100</v>
      </c>
      <c r="I244" t="s">
        <v>101</v>
      </c>
      <c r="J244" t="s">
        <v>102</v>
      </c>
      <c r="K244" t="s">
        <v>198</v>
      </c>
      <c r="L244" t="s">
        <v>104</v>
      </c>
      <c r="M244" t="s">
        <v>105</v>
      </c>
      <c r="N244" t="s">
        <v>199</v>
      </c>
      <c r="O244" t="s">
        <v>107</v>
      </c>
      <c r="P244" t="s">
        <v>200</v>
      </c>
      <c r="Q244" t="s">
        <v>201</v>
      </c>
      <c r="R244">
        <v>25</v>
      </c>
      <c r="S244">
        <v>10</v>
      </c>
      <c r="T244">
        <v>0</v>
      </c>
      <c r="U244">
        <v>0</v>
      </c>
      <c r="V244" t="s">
        <v>202</v>
      </c>
      <c r="W244" t="s">
        <v>111</v>
      </c>
      <c r="X244" t="s">
        <v>112</v>
      </c>
      <c r="Y244" t="s">
        <v>112</v>
      </c>
      <c r="Z244" t="s">
        <v>113</v>
      </c>
      <c r="AA244" t="s">
        <v>114</v>
      </c>
      <c r="AB244" t="s">
        <v>115</v>
      </c>
      <c r="AC244" t="s">
        <v>116</v>
      </c>
      <c r="AD244" t="s">
        <v>225</v>
      </c>
      <c r="AE244" t="s">
        <v>274</v>
      </c>
      <c r="AF244" t="s">
        <v>309</v>
      </c>
      <c r="AG244" t="s">
        <v>310</v>
      </c>
      <c r="AH244" t="s">
        <v>311</v>
      </c>
      <c r="AI244" t="s">
        <v>121</v>
      </c>
      <c r="AJ244">
        <v>0</v>
      </c>
      <c r="AK244">
        <v>13500</v>
      </c>
      <c r="AL244">
        <v>13500</v>
      </c>
      <c r="AM244">
        <v>12000</v>
      </c>
      <c r="AN244">
        <v>12000</v>
      </c>
      <c r="AO244">
        <v>0</v>
      </c>
      <c r="AP244">
        <v>0</v>
      </c>
      <c r="AQ244">
        <v>0</v>
      </c>
      <c r="AR244">
        <v>0</v>
      </c>
      <c r="AS244">
        <v>1500</v>
      </c>
      <c r="AT244">
        <v>1500</v>
      </c>
      <c r="AU244">
        <v>1500</v>
      </c>
      <c r="AV244">
        <v>1500</v>
      </c>
      <c r="AW244">
        <v>1500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1500</v>
      </c>
      <c r="BF244">
        <v>1500</v>
      </c>
      <c r="BG244">
        <v>1500</v>
      </c>
      <c r="BH244">
        <v>1500</v>
      </c>
      <c r="BI244">
        <v>1500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1500</v>
      </c>
      <c r="BR244">
        <v>1500</v>
      </c>
      <c r="BS244">
        <v>1500</v>
      </c>
      <c r="BT244">
        <v>1500</v>
      </c>
      <c r="BU244">
        <v>1500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1500</v>
      </c>
      <c r="CD244">
        <v>1500</v>
      </c>
      <c r="CE244">
        <v>1500</v>
      </c>
      <c r="CF244">
        <v>1500</v>
      </c>
      <c r="CG244">
        <v>1500</v>
      </c>
      <c r="CH244">
        <v>0</v>
      </c>
      <c r="CI244">
        <v>0</v>
      </c>
      <c r="CJ244">
        <v>0</v>
      </c>
      <c r="CK244" s="13" t="str">
        <f t="shared" si="21"/>
        <v>1 - 00. RECURSOS ORDINARIOS</v>
      </c>
      <c r="CL244" s="13" t="str">
        <f t="shared" si="22"/>
        <v>2.3. BIENES Y SERVICIOS</v>
      </c>
      <c r="CM244" s="13" t="str">
        <f t="shared" si="23"/>
        <v>2.3. 2. CONTRATACION DE SERVICIOS</v>
      </c>
      <c r="CN244" s="13" t="str">
        <f t="shared" si="24"/>
        <v>2.3. 2. 9. 1. 1. LOCACIÓN DE SERVICIOS REALIZADOS POR PERSONAS NATURALES RELACIONADAS AL ROL DE LA ENTIDAD</v>
      </c>
      <c r="CO244" s="13">
        <f t="shared" si="25"/>
        <v>7500</v>
      </c>
      <c r="CP244" s="13">
        <f t="shared" si="26"/>
        <v>6000</v>
      </c>
      <c r="CQ244" s="13"/>
      <c r="CR244" s="13"/>
      <c r="CS244" s="13">
        <f t="shared" si="27"/>
        <v>6000</v>
      </c>
      <c r="CT244" s="13">
        <v>0</v>
      </c>
    </row>
    <row r="245" spans="1:98" hidden="1" x14ac:dyDescent="0.2">
      <c r="A245" t="s">
        <v>93</v>
      </c>
      <c r="B245" t="s">
        <v>94</v>
      </c>
      <c r="C245" t="s">
        <v>95</v>
      </c>
      <c r="D245" t="s">
        <v>96</v>
      </c>
      <c r="E245" t="s">
        <v>97</v>
      </c>
      <c r="F245" t="s">
        <v>98</v>
      </c>
      <c r="G245" t="s">
        <v>99</v>
      </c>
      <c r="H245" t="s">
        <v>100</v>
      </c>
      <c r="I245" t="s">
        <v>101</v>
      </c>
      <c r="J245" t="s">
        <v>102</v>
      </c>
      <c r="K245" t="s">
        <v>103</v>
      </c>
      <c r="L245" t="s">
        <v>104</v>
      </c>
      <c r="M245" t="s">
        <v>105</v>
      </c>
      <c r="N245" t="s">
        <v>106</v>
      </c>
      <c r="O245" t="s">
        <v>423</v>
      </c>
      <c r="P245" t="s">
        <v>463</v>
      </c>
      <c r="Q245" t="s">
        <v>173</v>
      </c>
      <c r="R245">
        <v>1</v>
      </c>
      <c r="S245">
        <v>0</v>
      </c>
      <c r="T245">
        <v>0</v>
      </c>
      <c r="U245">
        <v>0</v>
      </c>
      <c r="V245" t="s">
        <v>464</v>
      </c>
      <c r="W245" t="s">
        <v>111</v>
      </c>
      <c r="X245" t="s">
        <v>112</v>
      </c>
      <c r="Y245" t="s">
        <v>112</v>
      </c>
      <c r="Z245" t="s">
        <v>113</v>
      </c>
      <c r="AA245" t="s">
        <v>114</v>
      </c>
      <c r="AB245" t="s">
        <v>115</v>
      </c>
      <c r="AC245" t="s">
        <v>116</v>
      </c>
      <c r="AD245" t="s">
        <v>465</v>
      </c>
      <c r="AE245" t="s">
        <v>466</v>
      </c>
      <c r="AF245" t="s">
        <v>467</v>
      </c>
      <c r="AG245" t="s">
        <v>468</v>
      </c>
      <c r="AH245" t="s">
        <v>469</v>
      </c>
      <c r="AI245" t="s">
        <v>121</v>
      </c>
      <c r="AJ245">
        <v>0</v>
      </c>
      <c r="AK245">
        <v>34000</v>
      </c>
      <c r="AL245">
        <v>34000</v>
      </c>
      <c r="AM245">
        <v>34000</v>
      </c>
      <c r="AN245">
        <v>34000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34000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34000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34000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 s="13" t="str">
        <f t="shared" si="21"/>
        <v>1 - 00. RECURSOS ORDINARIOS</v>
      </c>
      <c r="CL245" s="13" t="str">
        <f t="shared" si="22"/>
        <v>2.5. OTROS GASTOS</v>
      </c>
      <c r="CM245" s="13" t="str">
        <f t="shared" si="23"/>
        <v>2.5. 5. PAGO DE SENTENCIAS JUDICIALES, LAUDOS ARBITRALES Y SIMILARES</v>
      </c>
      <c r="CN245" s="13" t="str">
        <f t="shared" si="24"/>
        <v>2.5. 5. 1. 1. 3. PERSONAL DE SALUD</v>
      </c>
      <c r="CO245" s="13">
        <f t="shared" si="25"/>
        <v>34000</v>
      </c>
      <c r="CP245" s="13">
        <f t="shared" si="26"/>
        <v>0</v>
      </c>
      <c r="CQ245" s="13"/>
      <c r="CR245" s="13"/>
      <c r="CS245" s="13">
        <f t="shared" si="27"/>
        <v>0</v>
      </c>
      <c r="CT245" s="13">
        <v>0</v>
      </c>
    </row>
    <row r="246" spans="1:98" hidden="1" x14ac:dyDescent="0.2">
      <c r="A246" t="s">
        <v>93</v>
      </c>
      <c r="B246" t="s">
        <v>94</v>
      </c>
      <c r="C246" t="s">
        <v>95</v>
      </c>
      <c r="D246" t="s">
        <v>96</v>
      </c>
      <c r="E246" t="s">
        <v>97</v>
      </c>
      <c r="F246" t="s">
        <v>98</v>
      </c>
      <c r="G246" t="s">
        <v>129</v>
      </c>
      <c r="H246" t="s">
        <v>100</v>
      </c>
      <c r="I246" t="s">
        <v>149</v>
      </c>
      <c r="J246" t="s">
        <v>102</v>
      </c>
      <c r="K246" t="s">
        <v>150</v>
      </c>
      <c r="L246" t="s">
        <v>104</v>
      </c>
      <c r="M246" t="s">
        <v>132</v>
      </c>
      <c r="N246" t="s">
        <v>133</v>
      </c>
      <c r="O246" t="s">
        <v>107</v>
      </c>
      <c r="P246" t="s">
        <v>151</v>
      </c>
      <c r="Q246" t="s">
        <v>143</v>
      </c>
      <c r="R246">
        <v>600</v>
      </c>
      <c r="S246">
        <v>100</v>
      </c>
      <c r="T246">
        <v>71</v>
      </c>
      <c r="U246">
        <v>71</v>
      </c>
      <c r="V246" t="s">
        <v>152</v>
      </c>
      <c r="W246" t="s">
        <v>111</v>
      </c>
      <c r="X246" t="s">
        <v>112</v>
      </c>
      <c r="Y246" t="s">
        <v>112</v>
      </c>
      <c r="Z246" t="s">
        <v>113</v>
      </c>
      <c r="AA246" t="s">
        <v>114</v>
      </c>
      <c r="AB246" t="s">
        <v>381</v>
      </c>
      <c r="AC246" t="s">
        <v>116</v>
      </c>
      <c r="AD246" t="s">
        <v>382</v>
      </c>
      <c r="AE246" t="s">
        <v>383</v>
      </c>
      <c r="AF246" t="s">
        <v>384</v>
      </c>
      <c r="AG246" t="s">
        <v>454</v>
      </c>
      <c r="AH246" t="s">
        <v>455</v>
      </c>
      <c r="AI246" t="s">
        <v>121</v>
      </c>
      <c r="AJ246">
        <v>0</v>
      </c>
      <c r="AK246">
        <v>5520</v>
      </c>
      <c r="AL246">
        <v>5520</v>
      </c>
      <c r="AM246">
        <v>2700</v>
      </c>
      <c r="AN246">
        <v>2700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2700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2700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2700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2700</v>
      </c>
      <c r="CH246">
        <v>0</v>
      </c>
      <c r="CI246">
        <v>0</v>
      </c>
      <c r="CJ246">
        <v>0</v>
      </c>
      <c r="CK246" s="13" t="str">
        <f t="shared" si="21"/>
        <v>1 - 00. RECURSOS ORDINARIOS</v>
      </c>
      <c r="CL246" s="13" t="str">
        <f t="shared" si="22"/>
        <v>2.6. ADQUISICION DE ACTIVOS NO FINANCIEROS</v>
      </c>
      <c r="CM246" s="13" t="str">
        <f t="shared" si="23"/>
        <v>2.6. 3. ADQUISICION DE VEHICULOS, MAQUINARIAS Y OTROS</v>
      </c>
      <c r="CN246" s="13" t="str">
        <f t="shared" si="24"/>
        <v>2.6. 3. 2. 1. 2. MOBILIARIO</v>
      </c>
      <c r="CO246" s="13">
        <f t="shared" si="25"/>
        <v>2700</v>
      </c>
      <c r="CP246" s="13">
        <f t="shared" si="26"/>
        <v>2820</v>
      </c>
      <c r="CQ246" s="13"/>
      <c r="CR246" s="13"/>
      <c r="CS246" s="13">
        <f t="shared" si="27"/>
        <v>2820</v>
      </c>
      <c r="CT246" s="13">
        <v>0</v>
      </c>
    </row>
    <row r="247" spans="1:98" hidden="1" x14ac:dyDescent="0.2">
      <c r="A247" t="s">
        <v>93</v>
      </c>
      <c r="B247" t="s">
        <v>94</v>
      </c>
      <c r="C247" t="s">
        <v>95</v>
      </c>
      <c r="D247" t="s">
        <v>96</v>
      </c>
      <c r="E247" t="s">
        <v>97</v>
      </c>
      <c r="F247" t="s">
        <v>98</v>
      </c>
      <c r="G247" t="s">
        <v>129</v>
      </c>
      <c r="H247" t="s">
        <v>100</v>
      </c>
      <c r="I247" t="s">
        <v>149</v>
      </c>
      <c r="J247" t="s">
        <v>102</v>
      </c>
      <c r="K247" t="s">
        <v>150</v>
      </c>
      <c r="L247" t="s">
        <v>104</v>
      </c>
      <c r="M247" t="s">
        <v>132</v>
      </c>
      <c r="N247" t="s">
        <v>133</v>
      </c>
      <c r="O247" t="s">
        <v>107</v>
      </c>
      <c r="P247" t="s">
        <v>151</v>
      </c>
      <c r="Q247" t="s">
        <v>143</v>
      </c>
      <c r="R247">
        <v>600</v>
      </c>
      <c r="S247">
        <v>100</v>
      </c>
      <c r="T247">
        <v>71</v>
      </c>
      <c r="U247">
        <v>71</v>
      </c>
      <c r="V247" t="s">
        <v>152</v>
      </c>
      <c r="W247" t="s">
        <v>111</v>
      </c>
      <c r="X247" t="s">
        <v>112</v>
      </c>
      <c r="Y247" t="s">
        <v>112</v>
      </c>
      <c r="Z247" t="s">
        <v>113</v>
      </c>
      <c r="AA247" t="s">
        <v>114</v>
      </c>
      <c r="AB247" t="s">
        <v>381</v>
      </c>
      <c r="AC247" t="s">
        <v>116</v>
      </c>
      <c r="AD247" t="s">
        <v>382</v>
      </c>
      <c r="AE247" t="s">
        <v>383</v>
      </c>
      <c r="AF247" t="s">
        <v>384</v>
      </c>
      <c r="AG247" t="s">
        <v>385</v>
      </c>
      <c r="AH247" t="s">
        <v>386</v>
      </c>
      <c r="AI247" t="s">
        <v>121</v>
      </c>
      <c r="AJ247">
        <v>0</v>
      </c>
      <c r="AK247">
        <v>5337</v>
      </c>
      <c r="AL247">
        <v>5337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 s="13" t="str">
        <f t="shared" si="21"/>
        <v>1 - 00. RECURSOS ORDINARIOS</v>
      </c>
      <c r="CL247" s="13" t="str">
        <f t="shared" si="22"/>
        <v>2.6. ADQUISICION DE ACTIVOS NO FINANCIEROS</v>
      </c>
      <c r="CM247" s="13" t="str">
        <f t="shared" si="23"/>
        <v>2.6. 3. ADQUISICION DE VEHICULOS, MAQUINARIAS Y OTROS</v>
      </c>
      <c r="CN247" s="13" t="str">
        <f t="shared" si="24"/>
        <v>2.6. 3. 2. 3. 1. EQUIPOS COMPUTACIONALES Y PERIFERICOS</v>
      </c>
      <c r="CO247" s="13">
        <f t="shared" si="25"/>
        <v>0</v>
      </c>
      <c r="CP247" s="13">
        <f t="shared" si="26"/>
        <v>5337</v>
      </c>
      <c r="CQ247" s="13"/>
      <c r="CR247" s="13"/>
      <c r="CS247" s="13">
        <f t="shared" si="27"/>
        <v>5337</v>
      </c>
      <c r="CT247" s="13">
        <v>0</v>
      </c>
    </row>
    <row r="248" spans="1:98" hidden="1" x14ac:dyDescent="0.2">
      <c r="A248" t="s">
        <v>93</v>
      </c>
      <c r="B248" t="s">
        <v>94</v>
      </c>
      <c r="C248" t="s">
        <v>95</v>
      </c>
      <c r="D248" t="s">
        <v>96</v>
      </c>
      <c r="E248" t="s">
        <v>97</v>
      </c>
      <c r="F248" t="s">
        <v>98</v>
      </c>
      <c r="G248" t="s">
        <v>262</v>
      </c>
      <c r="H248" t="s">
        <v>100</v>
      </c>
      <c r="I248" t="s">
        <v>263</v>
      </c>
      <c r="J248" t="s">
        <v>102</v>
      </c>
      <c r="K248" t="s">
        <v>264</v>
      </c>
      <c r="L248" t="s">
        <v>104</v>
      </c>
      <c r="M248" t="s">
        <v>132</v>
      </c>
      <c r="N248" t="s">
        <v>133</v>
      </c>
      <c r="O248" t="s">
        <v>107</v>
      </c>
      <c r="P248" t="s">
        <v>265</v>
      </c>
      <c r="Q248" t="s">
        <v>266</v>
      </c>
      <c r="R248">
        <v>100</v>
      </c>
      <c r="S248">
        <v>60</v>
      </c>
      <c r="T248">
        <v>58</v>
      </c>
      <c r="U248">
        <v>58</v>
      </c>
      <c r="V248" t="s">
        <v>267</v>
      </c>
      <c r="W248" t="s">
        <v>111</v>
      </c>
      <c r="X248" t="s">
        <v>112</v>
      </c>
      <c r="Y248" t="s">
        <v>112</v>
      </c>
      <c r="Z248" t="s">
        <v>113</v>
      </c>
      <c r="AA248" t="s">
        <v>114</v>
      </c>
      <c r="AB248" t="s">
        <v>381</v>
      </c>
      <c r="AC248" t="s">
        <v>116</v>
      </c>
      <c r="AD248" t="s">
        <v>382</v>
      </c>
      <c r="AE248" t="s">
        <v>383</v>
      </c>
      <c r="AF248" t="s">
        <v>384</v>
      </c>
      <c r="AG248" t="s">
        <v>385</v>
      </c>
      <c r="AH248" t="s">
        <v>386</v>
      </c>
      <c r="AI248" t="s">
        <v>121</v>
      </c>
      <c r="AJ248">
        <v>0</v>
      </c>
      <c r="AK248">
        <v>4000</v>
      </c>
      <c r="AL248">
        <v>4000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 s="13" t="str">
        <f t="shared" si="21"/>
        <v>1 - 00. RECURSOS ORDINARIOS</v>
      </c>
      <c r="CL248" s="13" t="str">
        <f t="shared" si="22"/>
        <v>2.6. ADQUISICION DE ACTIVOS NO FINANCIEROS</v>
      </c>
      <c r="CM248" s="13" t="str">
        <f t="shared" si="23"/>
        <v>2.6. 3. ADQUISICION DE VEHICULOS, MAQUINARIAS Y OTROS</v>
      </c>
      <c r="CN248" s="13" t="str">
        <f t="shared" si="24"/>
        <v>2.6. 3. 2. 3. 1. EQUIPOS COMPUTACIONALES Y PERIFERICOS</v>
      </c>
      <c r="CO248" s="13">
        <f t="shared" si="25"/>
        <v>0</v>
      </c>
      <c r="CP248" s="13">
        <f t="shared" si="26"/>
        <v>4000</v>
      </c>
      <c r="CQ248" s="13"/>
      <c r="CR248" s="13"/>
      <c r="CS248" s="13">
        <f t="shared" si="27"/>
        <v>4000</v>
      </c>
      <c r="CT248" s="13">
        <v>0</v>
      </c>
    </row>
    <row r="249" spans="1:98" hidden="1" x14ac:dyDescent="0.2">
      <c r="A249" t="s">
        <v>93</v>
      </c>
      <c r="B249" t="s">
        <v>94</v>
      </c>
      <c r="C249" t="s">
        <v>95</v>
      </c>
      <c r="D249" t="s">
        <v>96</v>
      </c>
      <c r="E249" t="s">
        <v>97</v>
      </c>
      <c r="F249" t="s">
        <v>98</v>
      </c>
      <c r="G249" t="s">
        <v>99</v>
      </c>
      <c r="H249" t="s">
        <v>100</v>
      </c>
      <c r="I249" t="s">
        <v>101</v>
      </c>
      <c r="J249" t="s">
        <v>102</v>
      </c>
      <c r="K249" t="s">
        <v>103</v>
      </c>
      <c r="L249" t="s">
        <v>104</v>
      </c>
      <c r="M249" t="s">
        <v>105</v>
      </c>
      <c r="N249" t="s">
        <v>106</v>
      </c>
      <c r="O249" t="s">
        <v>107</v>
      </c>
      <c r="P249" t="s">
        <v>108</v>
      </c>
      <c r="Q249" t="s">
        <v>109</v>
      </c>
      <c r="R249">
        <v>100</v>
      </c>
      <c r="S249">
        <v>50</v>
      </c>
      <c r="T249">
        <v>50</v>
      </c>
      <c r="U249">
        <v>50</v>
      </c>
      <c r="V249" t="s">
        <v>110</v>
      </c>
      <c r="W249" t="s">
        <v>111</v>
      </c>
      <c r="X249" t="s">
        <v>112</v>
      </c>
      <c r="Y249" t="s">
        <v>112</v>
      </c>
      <c r="Z249" t="s">
        <v>113</v>
      </c>
      <c r="AA249" t="s">
        <v>114</v>
      </c>
      <c r="AB249" t="s">
        <v>381</v>
      </c>
      <c r="AC249" t="s">
        <v>116</v>
      </c>
      <c r="AD249" t="s">
        <v>382</v>
      </c>
      <c r="AE249" t="s">
        <v>383</v>
      </c>
      <c r="AF249" t="s">
        <v>384</v>
      </c>
      <c r="AG249" t="s">
        <v>385</v>
      </c>
      <c r="AH249" t="s">
        <v>435</v>
      </c>
      <c r="AI249" t="s">
        <v>121</v>
      </c>
      <c r="AJ249">
        <v>0</v>
      </c>
      <c r="AK249">
        <v>2726</v>
      </c>
      <c r="AL249">
        <v>2726</v>
      </c>
      <c r="AM249">
        <v>2725.95</v>
      </c>
      <c r="AN249">
        <v>2725.95</v>
      </c>
      <c r="AO249">
        <v>0</v>
      </c>
      <c r="AP249">
        <v>0</v>
      </c>
      <c r="AQ249">
        <v>0</v>
      </c>
      <c r="AR249">
        <v>0</v>
      </c>
      <c r="AS249">
        <v>2449.75</v>
      </c>
      <c r="AT249">
        <v>0</v>
      </c>
      <c r="AU249">
        <v>-1959.8</v>
      </c>
      <c r="AV249">
        <v>2236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489.95</v>
      </c>
      <c r="BI249">
        <v>2236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489.95</v>
      </c>
      <c r="BU249">
        <v>2236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489.95</v>
      </c>
      <c r="CG249">
        <v>2236</v>
      </c>
      <c r="CH249">
        <v>0</v>
      </c>
      <c r="CI249">
        <v>0</v>
      </c>
      <c r="CJ249">
        <v>0</v>
      </c>
      <c r="CK249" s="13" t="str">
        <f t="shared" si="21"/>
        <v>1 - 00. RECURSOS ORDINARIOS</v>
      </c>
      <c r="CL249" s="13" t="str">
        <f t="shared" si="22"/>
        <v>2.6. ADQUISICION DE ACTIVOS NO FINANCIEROS</v>
      </c>
      <c r="CM249" s="13" t="str">
        <f t="shared" si="23"/>
        <v>2.6. 3. ADQUISICION DE VEHICULOS, MAQUINARIAS Y OTROS</v>
      </c>
      <c r="CN249" s="13" t="str">
        <f t="shared" si="24"/>
        <v>2.6. 3. 2. 3. 3. EQUIPOS DE TELECOMUNICACIONES</v>
      </c>
      <c r="CO249" s="13">
        <f t="shared" si="25"/>
        <v>2725.95</v>
      </c>
      <c r="CP249" s="13">
        <f t="shared" si="26"/>
        <v>5.0000000000181899E-2</v>
      </c>
      <c r="CQ249" s="13"/>
      <c r="CR249" s="13"/>
      <c r="CS249" s="13">
        <f t="shared" si="27"/>
        <v>5.0000000000181899E-2</v>
      </c>
      <c r="CT249" s="13">
        <v>0</v>
      </c>
    </row>
    <row r="250" spans="1:98" hidden="1" x14ac:dyDescent="0.2">
      <c r="A250" t="s">
        <v>93</v>
      </c>
      <c r="B250" t="s">
        <v>94</v>
      </c>
      <c r="C250" t="s">
        <v>95</v>
      </c>
      <c r="D250" t="s">
        <v>96</v>
      </c>
      <c r="E250" t="s">
        <v>97</v>
      </c>
      <c r="F250" t="s">
        <v>98</v>
      </c>
      <c r="G250" t="s">
        <v>129</v>
      </c>
      <c r="H250" t="s">
        <v>100</v>
      </c>
      <c r="I250" t="s">
        <v>149</v>
      </c>
      <c r="J250" t="s">
        <v>102</v>
      </c>
      <c r="K250" t="s">
        <v>150</v>
      </c>
      <c r="L250" t="s">
        <v>104</v>
      </c>
      <c r="M250" t="s">
        <v>132</v>
      </c>
      <c r="N250" t="s">
        <v>133</v>
      </c>
      <c r="O250" t="s">
        <v>107</v>
      </c>
      <c r="P250" t="s">
        <v>151</v>
      </c>
      <c r="Q250" t="s">
        <v>143</v>
      </c>
      <c r="R250">
        <v>600</v>
      </c>
      <c r="S250">
        <v>100</v>
      </c>
      <c r="T250">
        <v>71</v>
      </c>
      <c r="U250">
        <v>71</v>
      </c>
      <c r="V250" t="s">
        <v>152</v>
      </c>
      <c r="W250" t="s">
        <v>111</v>
      </c>
      <c r="X250" t="s">
        <v>112</v>
      </c>
      <c r="Y250" t="s">
        <v>112</v>
      </c>
      <c r="Z250" t="s">
        <v>113</v>
      </c>
      <c r="AA250" t="s">
        <v>114</v>
      </c>
      <c r="AB250" t="s">
        <v>381</v>
      </c>
      <c r="AC250" t="s">
        <v>116</v>
      </c>
      <c r="AD250" t="s">
        <v>382</v>
      </c>
      <c r="AE250" t="s">
        <v>383</v>
      </c>
      <c r="AF250" t="s">
        <v>384</v>
      </c>
      <c r="AG250" t="s">
        <v>387</v>
      </c>
      <c r="AH250" t="s">
        <v>388</v>
      </c>
      <c r="AI250" t="s">
        <v>121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 s="13" t="str">
        <f t="shared" si="21"/>
        <v>1 - 00. RECURSOS ORDINARIOS</v>
      </c>
      <c r="CL250" s="13" t="str">
        <f t="shared" si="22"/>
        <v>2.6. ADQUISICION DE ACTIVOS NO FINANCIEROS</v>
      </c>
      <c r="CM250" s="13" t="str">
        <f t="shared" si="23"/>
        <v>2.6. 3. ADQUISICION DE VEHICULOS, MAQUINARIAS Y OTROS</v>
      </c>
      <c r="CN250" s="13" t="str">
        <f t="shared" si="24"/>
        <v>2.6. 3. 2. 4. 1. MOBILIARIO</v>
      </c>
      <c r="CO250" s="13">
        <f t="shared" si="25"/>
        <v>0</v>
      </c>
      <c r="CP250" s="13">
        <f t="shared" si="26"/>
        <v>0</v>
      </c>
      <c r="CQ250" s="13"/>
      <c r="CR250" s="13"/>
      <c r="CS250" s="13">
        <f t="shared" si="27"/>
        <v>0</v>
      </c>
      <c r="CT250" s="13">
        <v>0</v>
      </c>
    </row>
    <row r="251" spans="1:98" hidden="1" x14ac:dyDescent="0.2">
      <c r="A251" t="s">
        <v>93</v>
      </c>
      <c r="B251" t="s">
        <v>94</v>
      </c>
      <c r="C251" t="s">
        <v>95</v>
      </c>
      <c r="D251" t="s">
        <v>96</v>
      </c>
      <c r="E251" t="s">
        <v>97</v>
      </c>
      <c r="F251" t="s">
        <v>98</v>
      </c>
      <c r="G251" t="s">
        <v>170</v>
      </c>
      <c r="H251" t="s">
        <v>100</v>
      </c>
      <c r="I251" t="s">
        <v>101</v>
      </c>
      <c r="J251" t="s">
        <v>102</v>
      </c>
      <c r="K251" t="s">
        <v>367</v>
      </c>
      <c r="L251" t="s">
        <v>104</v>
      </c>
      <c r="M251" t="s">
        <v>159</v>
      </c>
      <c r="N251" t="s">
        <v>160</v>
      </c>
      <c r="O251" t="s">
        <v>423</v>
      </c>
      <c r="P251" t="s">
        <v>368</v>
      </c>
      <c r="Q251" t="s">
        <v>185</v>
      </c>
      <c r="R251">
        <v>1</v>
      </c>
      <c r="S251">
        <v>0</v>
      </c>
      <c r="T251">
        <v>0</v>
      </c>
      <c r="U251">
        <v>0</v>
      </c>
      <c r="V251" s="26" t="s">
        <v>434</v>
      </c>
      <c r="W251" t="s">
        <v>111</v>
      </c>
      <c r="X251" t="s">
        <v>112</v>
      </c>
      <c r="Y251" t="s">
        <v>112</v>
      </c>
      <c r="Z251" t="s">
        <v>113</v>
      </c>
      <c r="AA251" t="s">
        <v>114</v>
      </c>
      <c r="AB251" t="s">
        <v>115</v>
      </c>
      <c r="AC251" t="s">
        <v>116</v>
      </c>
      <c r="AD251" t="s">
        <v>225</v>
      </c>
      <c r="AE251" t="s">
        <v>274</v>
      </c>
      <c r="AF251" t="s">
        <v>291</v>
      </c>
      <c r="AG251" t="s">
        <v>292</v>
      </c>
      <c r="AH251" t="s">
        <v>293</v>
      </c>
      <c r="AI251" t="s">
        <v>439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175.2</v>
      </c>
      <c r="AT251">
        <v>204.67</v>
      </c>
      <c r="AU251">
        <v>87.7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175.2</v>
      </c>
      <c r="BF251">
        <v>204.67</v>
      </c>
      <c r="BG251">
        <v>87.7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175.2</v>
      </c>
      <c r="BR251">
        <v>204.67</v>
      </c>
      <c r="BS251">
        <v>87.7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175.2</v>
      </c>
      <c r="CD251">
        <v>204.67</v>
      </c>
      <c r="CE251">
        <v>87.7</v>
      </c>
      <c r="CF251">
        <v>0</v>
      </c>
      <c r="CG251">
        <v>0</v>
      </c>
      <c r="CH251">
        <v>0</v>
      </c>
      <c r="CI251">
        <v>0</v>
      </c>
      <c r="CJ251">
        <v>0</v>
      </c>
      <c r="CK251" s="13" t="str">
        <f t="shared" si="21"/>
        <v>1 - 00. RECURSOS ORDINARIOS</v>
      </c>
      <c r="CL251" s="13" t="str">
        <f t="shared" si="22"/>
        <v>2.3. BIENES Y SERVICIOS</v>
      </c>
      <c r="CM251" s="13" t="str">
        <f t="shared" si="23"/>
        <v>2.3. 2. CONTRATACION DE SERVICIOS</v>
      </c>
      <c r="CN251" s="13" t="str">
        <f t="shared" si="24"/>
        <v>2.3. 2. 6. 3. 1. SEGURO DE VIDA</v>
      </c>
      <c r="CO251" s="13">
        <f t="shared" si="25"/>
        <v>467.57</v>
      </c>
      <c r="CP251" s="17">
        <f t="shared" si="26"/>
        <v>-467.57</v>
      </c>
      <c r="CQ251" s="20"/>
      <c r="CR251" s="20"/>
      <c r="CS251" s="13">
        <f t="shared" si="27"/>
        <v>-467.57</v>
      </c>
      <c r="CT251" s="13">
        <v>0</v>
      </c>
    </row>
    <row r="252" spans="1:98" hidden="1" x14ac:dyDescent="0.2">
      <c r="A252" t="s">
        <v>93</v>
      </c>
      <c r="B252" t="s">
        <v>94</v>
      </c>
      <c r="C252" t="s">
        <v>95</v>
      </c>
      <c r="D252" t="s">
        <v>96</v>
      </c>
      <c r="E252" t="s">
        <v>97</v>
      </c>
      <c r="F252" t="s">
        <v>98</v>
      </c>
      <c r="G252" t="s">
        <v>170</v>
      </c>
      <c r="H252" t="s">
        <v>100</v>
      </c>
      <c r="I252" t="s">
        <v>101</v>
      </c>
      <c r="J252" t="s">
        <v>102</v>
      </c>
      <c r="K252" t="s">
        <v>367</v>
      </c>
      <c r="L252" t="s">
        <v>104</v>
      </c>
      <c r="M252" t="s">
        <v>159</v>
      </c>
      <c r="N252" t="s">
        <v>160</v>
      </c>
      <c r="O252" t="s">
        <v>423</v>
      </c>
      <c r="P252" t="s">
        <v>368</v>
      </c>
      <c r="Q252" t="s">
        <v>185</v>
      </c>
      <c r="R252">
        <v>1</v>
      </c>
      <c r="S252">
        <v>0</v>
      </c>
      <c r="T252">
        <v>0</v>
      </c>
      <c r="U252">
        <v>0</v>
      </c>
      <c r="V252" s="26" t="s">
        <v>434</v>
      </c>
      <c r="W252" t="s">
        <v>111</v>
      </c>
      <c r="X252" t="s">
        <v>112</v>
      </c>
      <c r="Y252" t="s">
        <v>112</v>
      </c>
      <c r="Z252" t="s">
        <v>113</v>
      </c>
      <c r="AA252" t="s">
        <v>114</v>
      </c>
      <c r="AB252" t="s">
        <v>115</v>
      </c>
      <c r="AC252" t="s">
        <v>116</v>
      </c>
      <c r="AD252" t="s">
        <v>225</v>
      </c>
      <c r="AE252" t="s">
        <v>274</v>
      </c>
      <c r="AF252" t="s">
        <v>305</v>
      </c>
      <c r="AG252" t="s">
        <v>306</v>
      </c>
      <c r="AH252" t="s">
        <v>306</v>
      </c>
      <c r="AI252" t="s">
        <v>439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14129.04</v>
      </c>
      <c r="AT252">
        <v>16500</v>
      </c>
      <c r="AU252">
        <v>7000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14129.04</v>
      </c>
      <c r="BF252">
        <v>16499.52</v>
      </c>
      <c r="BG252">
        <v>7000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14128.56</v>
      </c>
      <c r="BR252">
        <v>16500</v>
      </c>
      <c r="BS252">
        <v>7000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14128.56</v>
      </c>
      <c r="CD252">
        <v>16500</v>
      </c>
      <c r="CE252">
        <v>7000</v>
      </c>
      <c r="CF252">
        <v>0</v>
      </c>
      <c r="CG252">
        <v>0</v>
      </c>
      <c r="CH252">
        <v>0</v>
      </c>
      <c r="CI252">
        <v>0</v>
      </c>
      <c r="CJ252">
        <v>0</v>
      </c>
      <c r="CK252" s="13" t="str">
        <f t="shared" si="21"/>
        <v>1 - 00. RECURSOS ORDINARIOS</v>
      </c>
      <c r="CL252" s="13" t="str">
        <f t="shared" si="22"/>
        <v>2.3. BIENES Y SERVICIOS</v>
      </c>
      <c r="CM252" s="13" t="str">
        <f t="shared" si="23"/>
        <v>2.3. 2. CONTRATACION DE SERVICIOS</v>
      </c>
      <c r="CN252" s="13" t="str">
        <f t="shared" si="24"/>
        <v>2.3. 2. 8. 1. 1. CONTRATO ADMINISTRATIVO DE SERVICIOS</v>
      </c>
      <c r="CO252" s="13">
        <f t="shared" si="25"/>
        <v>37628.559999999998</v>
      </c>
      <c r="CP252" s="17">
        <f t="shared" si="26"/>
        <v>-37628.559999999998</v>
      </c>
      <c r="CQ252" s="20"/>
      <c r="CR252" s="20"/>
      <c r="CS252" s="13">
        <f t="shared" si="27"/>
        <v>-37628.559999999998</v>
      </c>
      <c r="CT252" s="13">
        <v>0</v>
      </c>
    </row>
    <row r="253" spans="1:98" hidden="1" x14ac:dyDescent="0.2">
      <c r="A253" t="s">
        <v>93</v>
      </c>
      <c r="B253" t="s">
        <v>94</v>
      </c>
      <c r="C253" t="s">
        <v>95</v>
      </c>
      <c r="D253" t="s">
        <v>96</v>
      </c>
      <c r="E253" t="s">
        <v>97</v>
      </c>
      <c r="F253" t="s">
        <v>98</v>
      </c>
      <c r="G253" t="s">
        <v>170</v>
      </c>
      <c r="H253" t="s">
        <v>100</v>
      </c>
      <c r="I253" t="s">
        <v>101</v>
      </c>
      <c r="J253" t="s">
        <v>102</v>
      </c>
      <c r="K253" t="s">
        <v>367</v>
      </c>
      <c r="L253" t="s">
        <v>104</v>
      </c>
      <c r="M253" t="s">
        <v>159</v>
      </c>
      <c r="N253" t="s">
        <v>160</v>
      </c>
      <c r="O253" t="s">
        <v>423</v>
      </c>
      <c r="P253" t="s">
        <v>368</v>
      </c>
      <c r="Q253" t="s">
        <v>185</v>
      </c>
      <c r="R253">
        <v>1</v>
      </c>
      <c r="S253">
        <v>0</v>
      </c>
      <c r="T253">
        <v>0</v>
      </c>
      <c r="U253">
        <v>0</v>
      </c>
      <c r="V253" s="26" t="s">
        <v>434</v>
      </c>
      <c r="W253" t="s">
        <v>111</v>
      </c>
      <c r="X253" t="s">
        <v>112</v>
      </c>
      <c r="Y253" t="s">
        <v>112</v>
      </c>
      <c r="Z253" t="s">
        <v>113</v>
      </c>
      <c r="AA253" t="s">
        <v>114</v>
      </c>
      <c r="AB253" t="s">
        <v>115</v>
      </c>
      <c r="AC253" t="s">
        <v>116</v>
      </c>
      <c r="AD253" t="s">
        <v>225</v>
      </c>
      <c r="AE253" t="s">
        <v>274</v>
      </c>
      <c r="AF253" t="s">
        <v>305</v>
      </c>
      <c r="AG253" t="s">
        <v>306</v>
      </c>
      <c r="AH253" t="s">
        <v>307</v>
      </c>
      <c r="AI253" t="s">
        <v>439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1055</v>
      </c>
      <c r="AT253">
        <v>1089</v>
      </c>
      <c r="AU253">
        <v>436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1055</v>
      </c>
      <c r="BF253">
        <v>1089</v>
      </c>
      <c r="BG253">
        <v>436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1055</v>
      </c>
      <c r="BR253">
        <v>1089</v>
      </c>
      <c r="BS253">
        <v>436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1055</v>
      </c>
      <c r="CD253">
        <v>1089</v>
      </c>
      <c r="CE253">
        <v>436</v>
      </c>
      <c r="CF253">
        <v>0</v>
      </c>
      <c r="CG253">
        <v>0</v>
      </c>
      <c r="CH253">
        <v>0</v>
      </c>
      <c r="CI253">
        <v>0</v>
      </c>
      <c r="CJ253">
        <v>0</v>
      </c>
      <c r="CK253" s="13" t="str">
        <f t="shared" si="21"/>
        <v>1 - 00. RECURSOS ORDINARIOS</v>
      </c>
      <c r="CL253" s="13" t="str">
        <f t="shared" si="22"/>
        <v>2.3. BIENES Y SERVICIOS</v>
      </c>
      <c r="CM253" s="13" t="str">
        <f t="shared" si="23"/>
        <v>2.3. 2. CONTRATACION DE SERVICIOS</v>
      </c>
      <c r="CN253" s="13" t="str">
        <f t="shared" si="24"/>
        <v>2.3. 2. 8. 1. 2. CONTRIBUCIONES A ESSALUD DE C.A.S.</v>
      </c>
      <c r="CO253" s="13">
        <f t="shared" si="25"/>
        <v>2580</v>
      </c>
      <c r="CP253" s="17">
        <f t="shared" si="26"/>
        <v>-2580</v>
      </c>
      <c r="CQ253" s="20"/>
      <c r="CR253" s="20"/>
      <c r="CS253" s="13">
        <f t="shared" si="27"/>
        <v>-2580</v>
      </c>
      <c r="CT253" s="13">
        <v>0</v>
      </c>
    </row>
    <row r="254" spans="1:98" hidden="1" x14ac:dyDescent="0.2">
      <c r="A254" t="s">
        <v>93</v>
      </c>
      <c r="B254" t="s">
        <v>94</v>
      </c>
      <c r="C254" t="s">
        <v>95</v>
      </c>
      <c r="D254" t="s">
        <v>96</v>
      </c>
      <c r="E254" t="s">
        <v>97</v>
      </c>
      <c r="F254" t="s">
        <v>98</v>
      </c>
      <c r="G254" t="s">
        <v>170</v>
      </c>
      <c r="H254" t="s">
        <v>100</v>
      </c>
      <c r="I254" t="s">
        <v>101</v>
      </c>
      <c r="J254" t="s">
        <v>102</v>
      </c>
      <c r="K254" t="s">
        <v>367</v>
      </c>
      <c r="L254" t="s">
        <v>104</v>
      </c>
      <c r="M254" t="s">
        <v>159</v>
      </c>
      <c r="N254" t="s">
        <v>160</v>
      </c>
      <c r="O254" t="s">
        <v>423</v>
      </c>
      <c r="P254" t="s">
        <v>368</v>
      </c>
      <c r="Q254" t="s">
        <v>185</v>
      </c>
      <c r="R254">
        <v>1</v>
      </c>
      <c r="S254">
        <v>0</v>
      </c>
      <c r="T254">
        <v>0</v>
      </c>
      <c r="U254">
        <v>0</v>
      </c>
      <c r="V254" s="26" t="s">
        <v>434</v>
      </c>
      <c r="W254" t="s">
        <v>111</v>
      </c>
      <c r="X254" t="s">
        <v>112</v>
      </c>
      <c r="Y254" t="s">
        <v>112</v>
      </c>
      <c r="Z254" t="s">
        <v>113</v>
      </c>
      <c r="AA254" t="s">
        <v>114</v>
      </c>
      <c r="AB254" t="s">
        <v>115</v>
      </c>
      <c r="AC254" t="s">
        <v>116</v>
      </c>
      <c r="AD254" t="s">
        <v>225</v>
      </c>
      <c r="AE254" t="s">
        <v>274</v>
      </c>
      <c r="AF254" t="s">
        <v>305</v>
      </c>
      <c r="AG254" t="s">
        <v>306</v>
      </c>
      <c r="AH254" t="s">
        <v>308</v>
      </c>
      <c r="AI254" t="s">
        <v>439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400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400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400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400</v>
      </c>
      <c r="CF254">
        <v>0</v>
      </c>
      <c r="CG254">
        <v>0</v>
      </c>
      <c r="CH254">
        <v>0</v>
      </c>
      <c r="CI254">
        <v>0</v>
      </c>
      <c r="CJ254">
        <v>0</v>
      </c>
      <c r="CK254" s="13" t="str">
        <f t="shared" si="21"/>
        <v>1 - 00. RECURSOS ORDINARIOS</v>
      </c>
      <c r="CL254" s="13" t="str">
        <f t="shared" si="22"/>
        <v>2.3. BIENES Y SERVICIOS</v>
      </c>
      <c r="CM254" s="13" t="str">
        <f t="shared" si="23"/>
        <v>2.3. 2. CONTRATACION DE SERVICIOS</v>
      </c>
      <c r="CN254" s="13" t="str">
        <f t="shared" si="24"/>
        <v>2.3. 2. 8. 1. 4. AGUINALDOS DE C.A.S.</v>
      </c>
      <c r="CO254" s="13">
        <f t="shared" si="25"/>
        <v>400</v>
      </c>
      <c r="CP254" s="17">
        <f t="shared" si="26"/>
        <v>-400</v>
      </c>
      <c r="CQ254" s="20"/>
      <c r="CR254" s="20"/>
      <c r="CS254" s="13">
        <f t="shared" si="27"/>
        <v>-400</v>
      </c>
      <c r="CT254" s="13">
        <v>0</v>
      </c>
    </row>
    <row r="255" spans="1:98" hidden="1" x14ac:dyDescent="0.2">
      <c r="A255" t="s">
        <v>93</v>
      </c>
      <c r="B255" t="s">
        <v>94</v>
      </c>
      <c r="C255" t="s">
        <v>95</v>
      </c>
      <c r="D255" t="s">
        <v>96</v>
      </c>
      <c r="E255" t="s">
        <v>97</v>
      </c>
      <c r="F255" t="s">
        <v>98</v>
      </c>
      <c r="G255" t="s">
        <v>99</v>
      </c>
      <c r="H255" t="s">
        <v>100</v>
      </c>
      <c r="I255" t="s">
        <v>101</v>
      </c>
      <c r="J255" t="s">
        <v>102</v>
      </c>
      <c r="K255" t="s">
        <v>103</v>
      </c>
      <c r="L255" t="s">
        <v>104</v>
      </c>
      <c r="M255" t="s">
        <v>105</v>
      </c>
      <c r="N255" t="s">
        <v>106</v>
      </c>
      <c r="O255" t="s">
        <v>107</v>
      </c>
      <c r="P255" t="s">
        <v>108</v>
      </c>
      <c r="Q255" t="s">
        <v>109</v>
      </c>
      <c r="R255">
        <v>100</v>
      </c>
      <c r="S255">
        <v>50</v>
      </c>
      <c r="T255">
        <v>50</v>
      </c>
      <c r="U255">
        <v>50</v>
      </c>
      <c r="V255" t="s">
        <v>110</v>
      </c>
      <c r="W255" t="s">
        <v>111</v>
      </c>
      <c r="X255" t="s">
        <v>112</v>
      </c>
      <c r="Y255" t="s">
        <v>112</v>
      </c>
      <c r="Z255" t="s">
        <v>312</v>
      </c>
      <c r="AA255" t="s">
        <v>313</v>
      </c>
      <c r="AB255" t="s">
        <v>115</v>
      </c>
      <c r="AC255" t="s">
        <v>116</v>
      </c>
      <c r="AD255" t="s">
        <v>225</v>
      </c>
      <c r="AE255" t="s">
        <v>226</v>
      </c>
      <c r="AF255" t="s">
        <v>227</v>
      </c>
      <c r="AG255" t="s">
        <v>227</v>
      </c>
      <c r="AH255" t="s">
        <v>228</v>
      </c>
      <c r="AI255" t="s">
        <v>314</v>
      </c>
      <c r="AJ255">
        <v>7000</v>
      </c>
      <c r="AK255">
        <v>300</v>
      </c>
      <c r="AL255">
        <v>7300</v>
      </c>
      <c r="AM255">
        <v>900</v>
      </c>
      <c r="AN255">
        <v>900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 s="13" t="str">
        <f t="shared" si="21"/>
        <v>2 - 09. RECURSOS DIRECTAMENTE RECAUDADOS</v>
      </c>
      <c r="CL255" s="13" t="str">
        <f t="shared" si="22"/>
        <v>2.3. BIENES Y SERVICIOS</v>
      </c>
      <c r="CM255" s="13" t="str">
        <f t="shared" si="23"/>
        <v>2.3. 1. COMPRA DE BIENES</v>
      </c>
      <c r="CN255" s="13" t="str">
        <f t="shared" si="24"/>
        <v>2.3. 1. 1. 1. 1. ALIMENTOS Y BEBIDAS PARA CONSUMO HUMANO</v>
      </c>
      <c r="CO255" s="13">
        <f t="shared" si="25"/>
        <v>0</v>
      </c>
      <c r="CP255" s="13">
        <f t="shared" si="26"/>
        <v>7300</v>
      </c>
      <c r="CQ255" s="13"/>
      <c r="CR255" s="13"/>
      <c r="CS255" s="13">
        <f t="shared" si="27"/>
        <v>7300</v>
      </c>
      <c r="CT255" s="13">
        <v>0</v>
      </c>
    </row>
    <row r="256" spans="1:98" hidden="1" x14ac:dyDescent="0.2">
      <c r="A256" t="s">
        <v>93</v>
      </c>
      <c r="B256" t="s">
        <v>94</v>
      </c>
      <c r="C256" t="s">
        <v>95</v>
      </c>
      <c r="D256" t="s">
        <v>96</v>
      </c>
      <c r="E256" t="s">
        <v>97</v>
      </c>
      <c r="F256" t="s">
        <v>98</v>
      </c>
      <c r="G256" t="s">
        <v>170</v>
      </c>
      <c r="H256" t="s">
        <v>100</v>
      </c>
      <c r="I256" t="s">
        <v>101</v>
      </c>
      <c r="J256" t="s">
        <v>102</v>
      </c>
      <c r="K256" t="s">
        <v>171</v>
      </c>
      <c r="L256" t="s">
        <v>104</v>
      </c>
      <c r="M256" t="s">
        <v>132</v>
      </c>
      <c r="N256" t="s">
        <v>133</v>
      </c>
      <c r="O256" t="s">
        <v>107</v>
      </c>
      <c r="P256" t="s">
        <v>172</v>
      </c>
      <c r="Q256" t="s">
        <v>173</v>
      </c>
      <c r="R256">
        <v>200</v>
      </c>
      <c r="S256">
        <v>30</v>
      </c>
      <c r="T256">
        <v>25</v>
      </c>
      <c r="U256">
        <v>25</v>
      </c>
      <c r="V256" t="s">
        <v>174</v>
      </c>
      <c r="W256" t="s">
        <v>111</v>
      </c>
      <c r="X256" t="s">
        <v>112</v>
      </c>
      <c r="Y256" t="s">
        <v>112</v>
      </c>
      <c r="Z256" t="s">
        <v>312</v>
      </c>
      <c r="AA256" t="s">
        <v>313</v>
      </c>
      <c r="AB256" t="s">
        <v>115</v>
      </c>
      <c r="AC256" t="s">
        <v>116</v>
      </c>
      <c r="AD256" t="s">
        <v>225</v>
      </c>
      <c r="AE256" t="s">
        <v>226</v>
      </c>
      <c r="AF256" t="s">
        <v>227</v>
      </c>
      <c r="AG256" t="s">
        <v>227</v>
      </c>
      <c r="AH256" t="s">
        <v>228</v>
      </c>
      <c r="AI256" t="s">
        <v>314</v>
      </c>
      <c r="AJ256">
        <v>5000</v>
      </c>
      <c r="AK256">
        <v>0</v>
      </c>
      <c r="AL256">
        <v>5000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 s="13" t="str">
        <f t="shared" si="21"/>
        <v>2 - 09. RECURSOS DIRECTAMENTE RECAUDADOS</v>
      </c>
      <c r="CL256" s="13" t="str">
        <f t="shared" si="22"/>
        <v>2.3. BIENES Y SERVICIOS</v>
      </c>
      <c r="CM256" s="13" t="str">
        <f t="shared" si="23"/>
        <v>2.3. 1. COMPRA DE BIENES</v>
      </c>
      <c r="CN256" s="13" t="str">
        <f t="shared" si="24"/>
        <v>2.3. 1. 1. 1. 1. ALIMENTOS Y BEBIDAS PARA CONSUMO HUMANO</v>
      </c>
      <c r="CO256" s="13">
        <f t="shared" si="25"/>
        <v>0</v>
      </c>
      <c r="CP256" s="13">
        <f t="shared" si="26"/>
        <v>5000</v>
      </c>
      <c r="CQ256" s="13"/>
      <c r="CR256" s="13"/>
      <c r="CS256" s="13">
        <f t="shared" si="27"/>
        <v>5000</v>
      </c>
      <c r="CT256" s="13">
        <v>0</v>
      </c>
    </row>
    <row r="257" spans="1:98" hidden="1" x14ac:dyDescent="0.2">
      <c r="A257" t="s">
        <v>93</v>
      </c>
      <c r="B257" t="s">
        <v>94</v>
      </c>
      <c r="C257" t="s">
        <v>95</v>
      </c>
      <c r="D257" t="s">
        <v>96</v>
      </c>
      <c r="E257" t="s">
        <v>97</v>
      </c>
      <c r="F257" t="s">
        <v>98</v>
      </c>
      <c r="G257" t="s">
        <v>170</v>
      </c>
      <c r="H257" t="s">
        <v>100</v>
      </c>
      <c r="I257" t="s">
        <v>101</v>
      </c>
      <c r="J257" t="s">
        <v>102</v>
      </c>
      <c r="K257" t="s">
        <v>180</v>
      </c>
      <c r="L257" t="s">
        <v>104</v>
      </c>
      <c r="M257" t="s">
        <v>132</v>
      </c>
      <c r="N257" t="s">
        <v>133</v>
      </c>
      <c r="O257" t="s">
        <v>107</v>
      </c>
      <c r="P257" t="s">
        <v>181</v>
      </c>
      <c r="Q257" t="s">
        <v>168</v>
      </c>
      <c r="R257">
        <v>47000</v>
      </c>
      <c r="S257">
        <v>26240</v>
      </c>
      <c r="T257">
        <v>26237</v>
      </c>
      <c r="U257">
        <v>26237</v>
      </c>
      <c r="V257" t="s">
        <v>182</v>
      </c>
      <c r="W257" t="s">
        <v>111</v>
      </c>
      <c r="X257" t="s">
        <v>112</v>
      </c>
      <c r="Y257" t="s">
        <v>112</v>
      </c>
      <c r="Z257" t="s">
        <v>312</v>
      </c>
      <c r="AA257" t="s">
        <v>313</v>
      </c>
      <c r="AB257" t="s">
        <v>115</v>
      </c>
      <c r="AC257" t="s">
        <v>116</v>
      </c>
      <c r="AD257" t="s">
        <v>225</v>
      </c>
      <c r="AE257" t="s">
        <v>226</v>
      </c>
      <c r="AF257" t="s">
        <v>227</v>
      </c>
      <c r="AG257" t="s">
        <v>227</v>
      </c>
      <c r="AH257" t="s">
        <v>228</v>
      </c>
      <c r="AI257" t="s">
        <v>314</v>
      </c>
      <c r="AJ257">
        <v>10000</v>
      </c>
      <c r="AK257">
        <v>-7760</v>
      </c>
      <c r="AL257">
        <v>2240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 s="13" t="str">
        <f t="shared" si="21"/>
        <v>2 - 09. RECURSOS DIRECTAMENTE RECAUDADOS</v>
      </c>
      <c r="CL257" s="13" t="str">
        <f t="shared" si="22"/>
        <v>2.3. BIENES Y SERVICIOS</v>
      </c>
      <c r="CM257" s="13" t="str">
        <f t="shared" si="23"/>
        <v>2.3. 1. COMPRA DE BIENES</v>
      </c>
      <c r="CN257" s="13" t="str">
        <f t="shared" si="24"/>
        <v>2.3. 1. 1. 1. 1. ALIMENTOS Y BEBIDAS PARA CONSUMO HUMANO</v>
      </c>
      <c r="CO257" s="13">
        <f t="shared" si="25"/>
        <v>0</v>
      </c>
      <c r="CP257" s="13">
        <f t="shared" si="26"/>
        <v>2240</v>
      </c>
      <c r="CQ257" s="13"/>
      <c r="CR257" s="13"/>
      <c r="CS257" s="13">
        <f t="shared" si="27"/>
        <v>2240</v>
      </c>
      <c r="CT257" s="13">
        <v>0</v>
      </c>
    </row>
    <row r="258" spans="1:98" hidden="1" x14ac:dyDescent="0.2">
      <c r="A258" t="s">
        <v>93</v>
      </c>
      <c r="B258" t="s">
        <v>94</v>
      </c>
      <c r="C258" t="s">
        <v>95</v>
      </c>
      <c r="D258" t="s">
        <v>96</v>
      </c>
      <c r="E258" t="s">
        <v>97</v>
      </c>
      <c r="F258" t="s">
        <v>98</v>
      </c>
      <c r="G258" t="s">
        <v>170</v>
      </c>
      <c r="H258" t="s">
        <v>100</v>
      </c>
      <c r="I258" t="s">
        <v>101</v>
      </c>
      <c r="J258" t="s">
        <v>102</v>
      </c>
      <c r="K258" t="s">
        <v>367</v>
      </c>
      <c r="L258" t="s">
        <v>104</v>
      </c>
      <c r="M258" t="s">
        <v>159</v>
      </c>
      <c r="N258" t="s">
        <v>160</v>
      </c>
      <c r="O258" t="s">
        <v>107</v>
      </c>
      <c r="P258" t="s">
        <v>368</v>
      </c>
      <c r="Q258" t="s">
        <v>185</v>
      </c>
      <c r="R258">
        <v>36</v>
      </c>
      <c r="S258">
        <v>18</v>
      </c>
      <c r="T258">
        <v>18</v>
      </c>
      <c r="U258">
        <v>18</v>
      </c>
      <c r="V258" t="s">
        <v>369</v>
      </c>
      <c r="W258" t="s">
        <v>111</v>
      </c>
      <c r="X258" t="s">
        <v>112</v>
      </c>
      <c r="Y258" t="s">
        <v>112</v>
      </c>
      <c r="Z258" t="s">
        <v>312</v>
      </c>
      <c r="AA258" t="s">
        <v>313</v>
      </c>
      <c r="AB258" t="s">
        <v>115</v>
      </c>
      <c r="AC258" t="s">
        <v>116</v>
      </c>
      <c r="AD258" t="s">
        <v>225</v>
      </c>
      <c r="AE258" t="s">
        <v>226</v>
      </c>
      <c r="AF258" t="s">
        <v>227</v>
      </c>
      <c r="AG258" t="s">
        <v>227</v>
      </c>
      <c r="AH258" t="s">
        <v>228</v>
      </c>
      <c r="AI258" t="s">
        <v>314</v>
      </c>
      <c r="AJ258">
        <v>0</v>
      </c>
      <c r="AK258">
        <v>7760</v>
      </c>
      <c r="AL258">
        <v>7760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 s="13" t="str">
        <f t="shared" ref="CK258:CK321" si="28">CONCATENATE(LEFT(Z258,1)," ","- ",AA258)</f>
        <v>2 - 09. RECURSOS DIRECTAMENTE RECAUDADOS</v>
      </c>
      <c r="CL258" s="13" t="str">
        <f t="shared" ref="CL258:CL321" si="29">CONCATENATE(LEFT(AC258,2),AD258)</f>
        <v>2.3. BIENES Y SERVICIOS</v>
      </c>
      <c r="CM258" s="13" t="str">
        <f t="shared" ref="CM258:CM321" si="30">CONCATENATE(LEFT(CL258,4),AE258)</f>
        <v>2.3. 1. COMPRA DE BIENES</v>
      </c>
      <c r="CN258" s="13" t="str">
        <f t="shared" ref="CN258:CN321" si="31">CONCATENATE(LEFT(CM258,7)&amp;LEFT(AF258,3)&amp;LEFT(AG258,3),AH258)</f>
        <v>2.3. 1. 1. 1. 1. ALIMENTOS Y BEBIDAS PARA CONSUMO HUMANO</v>
      </c>
      <c r="CO258" s="13">
        <f t="shared" ref="CO258:CO321" si="32">SUM(AZ258:BL258)</f>
        <v>0</v>
      </c>
      <c r="CP258" s="13">
        <f t="shared" ref="CP258:CP321" si="33">AL258-CO258</f>
        <v>7760</v>
      </c>
      <c r="CQ258" s="13"/>
      <c r="CR258" s="13"/>
      <c r="CS258" s="13">
        <f t="shared" ref="CS258:CS321" si="34">CP258+CQ258+CR258</f>
        <v>7760</v>
      </c>
      <c r="CT258" s="13">
        <v>0</v>
      </c>
    </row>
    <row r="259" spans="1:98" hidden="1" x14ac:dyDescent="0.2">
      <c r="A259" t="s">
        <v>93</v>
      </c>
      <c r="B259" t="s">
        <v>94</v>
      </c>
      <c r="C259" t="s">
        <v>95</v>
      </c>
      <c r="D259" t="s">
        <v>96</v>
      </c>
      <c r="E259" t="s">
        <v>97</v>
      </c>
      <c r="F259" t="s">
        <v>98</v>
      </c>
      <c r="G259" t="s">
        <v>170</v>
      </c>
      <c r="H259" t="s">
        <v>100</v>
      </c>
      <c r="I259" t="s">
        <v>101</v>
      </c>
      <c r="J259" t="s">
        <v>102</v>
      </c>
      <c r="K259" t="s">
        <v>191</v>
      </c>
      <c r="L259" t="s">
        <v>104</v>
      </c>
      <c r="M259" t="s">
        <v>132</v>
      </c>
      <c r="N259" t="s">
        <v>133</v>
      </c>
      <c r="O259" t="s">
        <v>107</v>
      </c>
      <c r="P259" t="s">
        <v>192</v>
      </c>
      <c r="Q259" t="s">
        <v>168</v>
      </c>
      <c r="R259">
        <v>7247</v>
      </c>
      <c r="S259">
        <v>3940</v>
      </c>
      <c r="T259">
        <v>3939</v>
      </c>
      <c r="U259">
        <v>3939</v>
      </c>
      <c r="V259" t="s">
        <v>193</v>
      </c>
      <c r="W259" t="s">
        <v>111</v>
      </c>
      <c r="X259" t="s">
        <v>112</v>
      </c>
      <c r="Y259" t="s">
        <v>112</v>
      </c>
      <c r="Z259" t="s">
        <v>312</v>
      </c>
      <c r="AA259" t="s">
        <v>313</v>
      </c>
      <c r="AB259" t="s">
        <v>115</v>
      </c>
      <c r="AC259" t="s">
        <v>116</v>
      </c>
      <c r="AD259" t="s">
        <v>225</v>
      </c>
      <c r="AE259" t="s">
        <v>226</v>
      </c>
      <c r="AF259" t="s">
        <v>393</v>
      </c>
      <c r="AG259" t="s">
        <v>394</v>
      </c>
      <c r="AH259" t="s">
        <v>440</v>
      </c>
      <c r="AI259" t="s">
        <v>314</v>
      </c>
      <c r="AJ259">
        <v>0</v>
      </c>
      <c r="AK259">
        <v>2000</v>
      </c>
      <c r="AL259">
        <v>2000</v>
      </c>
      <c r="AM259">
        <v>852.5</v>
      </c>
      <c r="AN259">
        <v>852.5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 s="13" t="str">
        <f t="shared" si="28"/>
        <v>2 - 09. RECURSOS DIRECTAMENTE RECAUDADOS</v>
      </c>
      <c r="CL259" s="13" t="str">
        <f t="shared" si="29"/>
        <v>2.3. BIENES Y SERVICIOS</v>
      </c>
      <c r="CM259" s="13" t="str">
        <f t="shared" si="30"/>
        <v>2.3. 1. COMPRA DE BIENES</v>
      </c>
      <c r="CN259" s="13" t="str">
        <f t="shared" si="31"/>
        <v>2.3. 1. 2. 1. 2. TEXTILES Y ACABADOS TEXTILES</v>
      </c>
      <c r="CO259" s="13">
        <f t="shared" si="32"/>
        <v>0</v>
      </c>
      <c r="CP259" s="13">
        <f t="shared" si="33"/>
        <v>2000</v>
      </c>
      <c r="CQ259" s="13"/>
      <c r="CR259" s="13"/>
      <c r="CS259" s="13">
        <f t="shared" si="34"/>
        <v>2000</v>
      </c>
      <c r="CT259" s="13">
        <v>0</v>
      </c>
    </row>
    <row r="260" spans="1:98" hidden="1" x14ac:dyDescent="0.2">
      <c r="A260" t="s">
        <v>93</v>
      </c>
      <c r="B260" t="s">
        <v>94</v>
      </c>
      <c r="C260" t="s">
        <v>95</v>
      </c>
      <c r="D260" t="s">
        <v>96</v>
      </c>
      <c r="E260" t="s">
        <v>97</v>
      </c>
      <c r="F260" t="s">
        <v>98</v>
      </c>
      <c r="G260" t="s">
        <v>99</v>
      </c>
      <c r="H260" t="s">
        <v>100</v>
      </c>
      <c r="I260" t="s">
        <v>101</v>
      </c>
      <c r="J260" t="s">
        <v>102</v>
      </c>
      <c r="K260" t="s">
        <v>122</v>
      </c>
      <c r="L260" t="s">
        <v>104</v>
      </c>
      <c r="M260" t="s">
        <v>123</v>
      </c>
      <c r="N260" t="s">
        <v>124</v>
      </c>
      <c r="O260" t="s">
        <v>107</v>
      </c>
      <c r="P260" t="s">
        <v>108</v>
      </c>
      <c r="Q260" t="s">
        <v>109</v>
      </c>
      <c r="R260">
        <v>100</v>
      </c>
      <c r="S260">
        <v>50</v>
      </c>
      <c r="T260">
        <v>50</v>
      </c>
      <c r="U260">
        <v>50</v>
      </c>
      <c r="V260" t="s">
        <v>125</v>
      </c>
      <c r="W260" t="s">
        <v>111</v>
      </c>
      <c r="X260" t="s">
        <v>112</v>
      </c>
      <c r="Y260" t="s">
        <v>112</v>
      </c>
      <c r="Z260" t="s">
        <v>312</v>
      </c>
      <c r="AA260" t="s">
        <v>313</v>
      </c>
      <c r="AB260" t="s">
        <v>115</v>
      </c>
      <c r="AC260" t="s">
        <v>116</v>
      </c>
      <c r="AD260" t="s">
        <v>225</v>
      </c>
      <c r="AE260" t="s">
        <v>226</v>
      </c>
      <c r="AF260" t="s">
        <v>236</v>
      </c>
      <c r="AG260" t="s">
        <v>237</v>
      </c>
      <c r="AH260" t="s">
        <v>269</v>
      </c>
      <c r="AI260" t="s">
        <v>314</v>
      </c>
      <c r="AJ260">
        <v>2000</v>
      </c>
      <c r="AK260">
        <v>0</v>
      </c>
      <c r="AL260">
        <v>2000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 s="13" t="str">
        <f t="shared" si="28"/>
        <v>2 - 09. RECURSOS DIRECTAMENTE RECAUDADOS</v>
      </c>
      <c r="CL260" s="13" t="str">
        <f t="shared" si="29"/>
        <v>2.3. BIENES Y SERVICIOS</v>
      </c>
      <c r="CM260" s="13" t="str">
        <f t="shared" si="30"/>
        <v>2.3. 1. COMPRA DE BIENES</v>
      </c>
      <c r="CN260" s="13" t="str">
        <f t="shared" si="31"/>
        <v>2.3. 1. 5. 1. 1. REPUESTOS Y ACCESORIOS</v>
      </c>
      <c r="CO260" s="13">
        <f t="shared" si="32"/>
        <v>0</v>
      </c>
      <c r="CP260" s="13">
        <f t="shared" si="33"/>
        <v>2000</v>
      </c>
      <c r="CQ260" s="13"/>
      <c r="CR260" s="13"/>
      <c r="CS260" s="13">
        <f t="shared" si="34"/>
        <v>2000</v>
      </c>
      <c r="CT260" s="13">
        <v>0</v>
      </c>
    </row>
    <row r="261" spans="1:98" hidden="1" x14ac:dyDescent="0.2">
      <c r="A261" t="s">
        <v>93</v>
      </c>
      <c r="B261" t="s">
        <v>94</v>
      </c>
      <c r="C261" t="s">
        <v>95</v>
      </c>
      <c r="D261" t="s">
        <v>96</v>
      </c>
      <c r="E261" t="s">
        <v>97</v>
      </c>
      <c r="F261" t="s">
        <v>98</v>
      </c>
      <c r="G261" t="s">
        <v>99</v>
      </c>
      <c r="H261" t="s">
        <v>100</v>
      </c>
      <c r="I261" t="s">
        <v>101</v>
      </c>
      <c r="J261" t="s">
        <v>102</v>
      </c>
      <c r="K261" t="s">
        <v>103</v>
      </c>
      <c r="L261" t="s">
        <v>104</v>
      </c>
      <c r="M261" t="s">
        <v>105</v>
      </c>
      <c r="N261" t="s">
        <v>106</v>
      </c>
      <c r="O261" t="s">
        <v>107</v>
      </c>
      <c r="P261" t="s">
        <v>108</v>
      </c>
      <c r="Q261" t="s">
        <v>109</v>
      </c>
      <c r="R261">
        <v>100</v>
      </c>
      <c r="S261">
        <v>50</v>
      </c>
      <c r="T261">
        <v>50</v>
      </c>
      <c r="U261">
        <v>50</v>
      </c>
      <c r="V261" t="s">
        <v>110</v>
      </c>
      <c r="W261" t="s">
        <v>111</v>
      </c>
      <c r="X261" t="s">
        <v>112</v>
      </c>
      <c r="Y261" t="s">
        <v>112</v>
      </c>
      <c r="Z261" t="s">
        <v>312</v>
      </c>
      <c r="AA261" t="s">
        <v>313</v>
      </c>
      <c r="AB261" t="s">
        <v>115</v>
      </c>
      <c r="AC261" t="s">
        <v>116</v>
      </c>
      <c r="AD261" t="s">
        <v>225</v>
      </c>
      <c r="AE261" t="s">
        <v>226</v>
      </c>
      <c r="AF261" t="s">
        <v>236</v>
      </c>
      <c r="AG261" t="s">
        <v>237</v>
      </c>
      <c r="AH261" t="s">
        <v>269</v>
      </c>
      <c r="AI261" t="s">
        <v>314</v>
      </c>
      <c r="AJ261">
        <v>4000</v>
      </c>
      <c r="AK261">
        <v>0</v>
      </c>
      <c r="AL261">
        <v>4000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 s="13" t="str">
        <f t="shared" si="28"/>
        <v>2 - 09. RECURSOS DIRECTAMENTE RECAUDADOS</v>
      </c>
      <c r="CL261" s="13" t="str">
        <f t="shared" si="29"/>
        <v>2.3. BIENES Y SERVICIOS</v>
      </c>
      <c r="CM261" s="13" t="str">
        <f t="shared" si="30"/>
        <v>2.3. 1. COMPRA DE BIENES</v>
      </c>
      <c r="CN261" s="13" t="str">
        <f t="shared" si="31"/>
        <v>2.3. 1. 5. 1. 1. REPUESTOS Y ACCESORIOS</v>
      </c>
      <c r="CO261" s="13">
        <f t="shared" si="32"/>
        <v>0</v>
      </c>
      <c r="CP261" s="13">
        <f t="shared" si="33"/>
        <v>4000</v>
      </c>
      <c r="CQ261" s="13"/>
      <c r="CR261" s="13"/>
      <c r="CS261" s="13">
        <f t="shared" si="34"/>
        <v>4000</v>
      </c>
      <c r="CT261" s="13">
        <v>0</v>
      </c>
    </row>
    <row r="262" spans="1:98" hidden="1" x14ac:dyDescent="0.2">
      <c r="A262" t="s">
        <v>93</v>
      </c>
      <c r="B262" t="s">
        <v>94</v>
      </c>
      <c r="C262" t="s">
        <v>95</v>
      </c>
      <c r="D262" t="s">
        <v>96</v>
      </c>
      <c r="E262" t="s">
        <v>97</v>
      </c>
      <c r="F262" t="s">
        <v>98</v>
      </c>
      <c r="G262" t="s">
        <v>170</v>
      </c>
      <c r="H262" t="s">
        <v>100</v>
      </c>
      <c r="I262" t="s">
        <v>101</v>
      </c>
      <c r="J262" t="s">
        <v>102</v>
      </c>
      <c r="K262" t="s">
        <v>294</v>
      </c>
      <c r="L262" t="s">
        <v>104</v>
      </c>
      <c r="M262" t="s">
        <v>295</v>
      </c>
      <c r="N262" t="s">
        <v>296</v>
      </c>
      <c r="O262" t="s">
        <v>107</v>
      </c>
      <c r="P262" t="s">
        <v>297</v>
      </c>
      <c r="Q262" t="s">
        <v>298</v>
      </c>
      <c r="R262">
        <v>6</v>
      </c>
      <c r="S262">
        <v>3</v>
      </c>
      <c r="T262">
        <v>0</v>
      </c>
      <c r="U262">
        <v>0</v>
      </c>
      <c r="V262" t="s">
        <v>299</v>
      </c>
      <c r="W262" t="s">
        <v>111</v>
      </c>
      <c r="X262" t="s">
        <v>112</v>
      </c>
      <c r="Y262" t="s">
        <v>112</v>
      </c>
      <c r="Z262" t="s">
        <v>312</v>
      </c>
      <c r="AA262" t="s">
        <v>313</v>
      </c>
      <c r="AB262" t="s">
        <v>115</v>
      </c>
      <c r="AC262" t="s">
        <v>116</v>
      </c>
      <c r="AD262" t="s">
        <v>225</v>
      </c>
      <c r="AE262" t="s">
        <v>226</v>
      </c>
      <c r="AF262" t="s">
        <v>236</v>
      </c>
      <c r="AG262" t="s">
        <v>237</v>
      </c>
      <c r="AH262" t="s">
        <v>269</v>
      </c>
      <c r="AI262" t="s">
        <v>314</v>
      </c>
      <c r="AJ262">
        <v>3000</v>
      </c>
      <c r="AK262">
        <v>-2500</v>
      </c>
      <c r="AL262">
        <v>500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 s="13" t="str">
        <f t="shared" si="28"/>
        <v>2 - 09. RECURSOS DIRECTAMENTE RECAUDADOS</v>
      </c>
      <c r="CL262" s="13" t="str">
        <f t="shared" si="29"/>
        <v>2.3. BIENES Y SERVICIOS</v>
      </c>
      <c r="CM262" s="13" t="str">
        <f t="shared" si="30"/>
        <v>2.3. 1. COMPRA DE BIENES</v>
      </c>
      <c r="CN262" s="13" t="str">
        <f t="shared" si="31"/>
        <v>2.3. 1. 5. 1. 1. REPUESTOS Y ACCESORIOS</v>
      </c>
      <c r="CO262" s="13">
        <f t="shared" si="32"/>
        <v>0</v>
      </c>
      <c r="CP262" s="13">
        <f t="shared" si="33"/>
        <v>500</v>
      </c>
      <c r="CQ262" s="13"/>
      <c r="CR262" s="13"/>
      <c r="CS262" s="13">
        <f t="shared" si="34"/>
        <v>500</v>
      </c>
      <c r="CT262" s="13">
        <v>0</v>
      </c>
    </row>
    <row r="263" spans="1:98" hidden="1" x14ac:dyDescent="0.2">
      <c r="A263" t="s">
        <v>93</v>
      </c>
      <c r="B263" t="s">
        <v>94</v>
      </c>
      <c r="C263" t="s">
        <v>95</v>
      </c>
      <c r="D263" t="s">
        <v>96</v>
      </c>
      <c r="E263" t="s">
        <v>97</v>
      </c>
      <c r="F263" t="s">
        <v>98</v>
      </c>
      <c r="G263" t="s">
        <v>170</v>
      </c>
      <c r="H263" t="s">
        <v>100</v>
      </c>
      <c r="I263" t="s">
        <v>101</v>
      </c>
      <c r="J263" t="s">
        <v>102</v>
      </c>
      <c r="K263" t="s">
        <v>183</v>
      </c>
      <c r="L263" t="s">
        <v>104</v>
      </c>
      <c r="M263" t="s">
        <v>132</v>
      </c>
      <c r="N263" t="s">
        <v>133</v>
      </c>
      <c r="O263" t="s">
        <v>107</v>
      </c>
      <c r="P263" t="s">
        <v>184</v>
      </c>
      <c r="Q263" t="s">
        <v>185</v>
      </c>
      <c r="R263">
        <v>3636</v>
      </c>
      <c r="S263">
        <v>1441</v>
      </c>
      <c r="T263">
        <v>1441</v>
      </c>
      <c r="U263">
        <v>1441</v>
      </c>
      <c r="V263" t="s">
        <v>186</v>
      </c>
      <c r="W263" t="s">
        <v>111</v>
      </c>
      <c r="X263" t="s">
        <v>112</v>
      </c>
      <c r="Y263" t="s">
        <v>112</v>
      </c>
      <c r="Z263" t="s">
        <v>312</v>
      </c>
      <c r="AA263" t="s">
        <v>313</v>
      </c>
      <c r="AB263" t="s">
        <v>115</v>
      </c>
      <c r="AC263" t="s">
        <v>116</v>
      </c>
      <c r="AD263" t="s">
        <v>225</v>
      </c>
      <c r="AE263" t="s">
        <v>226</v>
      </c>
      <c r="AF263" t="s">
        <v>236</v>
      </c>
      <c r="AG263" t="s">
        <v>237</v>
      </c>
      <c r="AH263" t="s">
        <v>269</v>
      </c>
      <c r="AI263" t="s">
        <v>314</v>
      </c>
      <c r="AJ263">
        <v>5000</v>
      </c>
      <c r="AK263">
        <v>0</v>
      </c>
      <c r="AL263">
        <v>5000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 s="13" t="str">
        <f t="shared" si="28"/>
        <v>2 - 09. RECURSOS DIRECTAMENTE RECAUDADOS</v>
      </c>
      <c r="CL263" s="13" t="str">
        <f t="shared" si="29"/>
        <v>2.3. BIENES Y SERVICIOS</v>
      </c>
      <c r="CM263" s="13" t="str">
        <f t="shared" si="30"/>
        <v>2.3. 1. COMPRA DE BIENES</v>
      </c>
      <c r="CN263" s="13" t="str">
        <f t="shared" si="31"/>
        <v>2.3. 1. 5. 1. 1. REPUESTOS Y ACCESORIOS</v>
      </c>
      <c r="CO263" s="13">
        <f t="shared" si="32"/>
        <v>0</v>
      </c>
      <c r="CP263" s="13">
        <f t="shared" si="33"/>
        <v>5000</v>
      </c>
      <c r="CQ263" s="13"/>
      <c r="CR263" s="13"/>
      <c r="CS263" s="13">
        <f t="shared" si="34"/>
        <v>5000</v>
      </c>
      <c r="CT263" s="13">
        <v>0</v>
      </c>
    </row>
    <row r="264" spans="1:98" hidden="1" x14ac:dyDescent="0.2">
      <c r="A264" t="s">
        <v>93</v>
      </c>
      <c r="B264" t="s">
        <v>94</v>
      </c>
      <c r="C264" t="s">
        <v>95</v>
      </c>
      <c r="D264" t="s">
        <v>96</v>
      </c>
      <c r="E264" t="s">
        <v>97</v>
      </c>
      <c r="F264" t="s">
        <v>98</v>
      </c>
      <c r="G264" t="s">
        <v>99</v>
      </c>
      <c r="H264" t="s">
        <v>100</v>
      </c>
      <c r="I264" t="s">
        <v>101</v>
      </c>
      <c r="J264" t="s">
        <v>102</v>
      </c>
      <c r="K264" t="s">
        <v>122</v>
      </c>
      <c r="L264" t="s">
        <v>104</v>
      </c>
      <c r="M264" t="s">
        <v>123</v>
      </c>
      <c r="N264" t="s">
        <v>124</v>
      </c>
      <c r="O264" t="s">
        <v>107</v>
      </c>
      <c r="P264" t="s">
        <v>108</v>
      </c>
      <c r="Q264" t="s">
        <v>109</v>
      </c>
      <c r="R264">
        <v>100</v>
      </c>
      <c r="S264">
        <v>50</v>
      </c>
      <c r="T264">
        <v>50</v>
      </c>
      <c r="U264">
        <v>50</v>
      </c>
      <c r="V264" t="s">
        <v>125</v>
      </c>
      <c r="W264" t="s">
        <v>111</v>
      </c>
      <c r="X264" t="s">
        <v>112</v>
      </c>
      <c r="Y264" t="s">
        <v>112</v>
      </c>
      <c r="Z264" t="s">
        <v>312</v>
      </c>
      <c r="AA264" t="s">
        <v>313</v>
      </c>
      <c r="AB264" t="s">
        <v>115</v>
      </c>
      <c r="AC264" t="s">
        <v>116</v>
      </c>
      <c r="AD264" t="s">
        <v>225</v>
      </c>
      <c r="AE264" t="s">
        <v>226</v>
      </c>
      <c r="AF264" t="s">
        <v>236</v>
      </c>
      <c r="AG264" t="s">
        <v>237</v>
      </c>
      <c r="AH264" t="s">
        <v>238</v>
      </c>
      <c r="AI264" t="s">
        <v>314</v>
      </c>
      <c r="AJ264">
        <v>5000</v>
      </c>
      <c r="AK264">
        <v>0</v>
      </c>
      <c r="AL264">
        <v>5000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 s="13" t="str">
        <f t="shared" si="28"/>
        <v>2 - 09. RECURSOS DIRECTAMENTE RECAUDADOS</v>
      </c>
      <c r="CL264" s="13" t="str">
        <f t="shared" si="29"/>
        <v>2.3. BIENES Y SERVICIOS</v>
      </c>
      <c r="CM264" s="13" t="str">
        <f t="shared" si="30"/>
        <v>2.3. 1. COMPRA DE BIENES</v>
      </c>
      <c r="CN264" s="13" t="str">
        <f t="shared" si="31"/>
        <v>2.3. 1. 5. 1. 2. PAPELERIA EN GENERAL, UTILES Y MATERIALES DE OFICINA</v>
      </c>
      <c r="CO264" s="13">
        <f t="shared" si="32"/>
        <v>0</v>
      </c>
      <c r="CP264" s="13">
        <f t="shared" si="33"/>
        <v>5000</v>
      </c>
      <c r="CQ264" s="13"/>
      <c r="CR264" s="13"/>
      <c r="CS264" s="13">
        <f t="shared" si="34"/>
        <v>5000</v>
      </c>
      <c r="CT264" s="13">
        <v>0</v>
      </c>
    </row>
    <row r="265" spans="1:98" hidden="1" x14ac:dyDescent="0.2">
      <c r="A265" t="s">
        <v>93</v>
      </c>
      <c r="B265" t="s">
        <v>94</v>
      </c>
      <c r="C265" t="s">
        <v>95</v>
      </c>
      <c r="D265" t="s">
        <v>96</v>
      </c>
      <c r="E265" t="s">
        <v>97</v>
      </c>
      <c r="F265" t="s">
        <v>98</v>
      </c>
      <c r="G265" t="s">
        <v>99</v>
      </c>
      <c r="H265" t="s">
        <v>100</v>
      </c>
      <c r="I265" t="s">
        <v>101</v>
      </c>
      <c r="J265" t="s">
        <v>102</v>
      </c>
      <c r="K265" t="s">
        <v>103</v>
      </c>
      <c r="L265" t="s">
        <v>104</v>
      </c>
      <c r="M265" t="s">
        <v>105</v>
      </c>
      <c r="N265" t="s">
        <v>106</v>
      </c>
      <c r="O265" t="s">
        <v>107</v>
      </c>
      <c r="P265" t="s">
        <v>108</v>
      </c>
      <c r="Q265" t="s">
        <v>109</v>
      </c>
      <c r="R265">
        <v>100</v>
      </c>
      <c r="S265">
        <v>50</v>
      </c>
      <c r="T265">
        <v>50</v>
      </c>
      <c r="U265">
        <v>50</v>
      </c>
      <c r="V265" t="s">
        <v>110</v>
      </c>
      <c r="W265" t="s">
        <v>111</v>
      </c>
      <c r="X265" t="s">
        <v>112</v>
      </c>
      <c r="Y265" t="s">
        <v>112</v>
      </c>
      <c r="Z265" t="s">
        <v>312</v>
      </c>
      <c r="AA265" t="s">
        <v>313</v>
      </c>
      <c r="AB265" t="s">
        <v>115</v>
      </c>
      <c r="AC265" t="s">
        <v>116</v>
      </c>
      <c r="AD265" t="s">
        <v>225</v>
      </c>
      <c r="AE265" t="s">
        <v>226</v>
      </c>
      <c r="AF265" t="s">
        <v>236</v>
      </c>
      <c r="AG265" t="s">
        <v>237</v>
      </c>
      <c r="AH265" t="s">
        <v>238</v>
      </c>
      <c r="AI265" t="s">
        <v>314</v>
      </c>
      <c r="AJ265">
        <v>0</v>
      </c>
      <c r="AK265">
        <v>2755</v>
      </c>
      <c r="AL265">
        <v>2755</v>
      </c>
      <c r="AM265">
        <v>2340.79</v>
      </c>
      <c r="AN265">
        <v>2340.79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 s="13" t="str">
        <f t="shared" si="28"/>
        <v>2 - 09. RECURSOS DIRECTAMENTE RECAUDADOS</v>
      </c>
      <c r="CL265" s="13" t="str">
        <f t="shared" si="29"/>
        <v>2.3. BIENES Y SERVICIOS</v>
      </c>
      <c r="CM265" s="13" t="str">
        <f t="shared" si="30"/>
        <v>2.3. 1. COMPRA DE BIENES</v>
      </c>
      <c r="CN265" s="13" t="str">
        <f t="shared" si="31"/>
        <v>2.3. 1. 5. 1. 2. PAPELERIA EN GENERAL, UTILES Y MATERIALES DE OFICINA</v>
      </c>
      <c r="CO265" s="13">
        <f t="shared" si="32"/>
        <v>0</v>
      </c>
      <c r="CP265" s="13">
        <f t="shared" si="33"/>
        <v>2755</v>
      </c>
      <c r="CQ265" s="13"/>
      <c r="CR265" s="13"/>
      <c r="CS265" s="13">
        <f t="shared" si="34"/>
        <v>2755</v>
      </c>
      <c r="CT265" s="13">
        <v>0</v>
      </c>
    </row>
    <row r="266" spans="1:98" hidden="1" x14ac:dyDescent="0.2">
      <c r="A266" t="s">
        <v>93</v>
      </c>
      <c r="B266" t="s">
        <v>94</v>
      </c>
      <c r="C266" t="s">
        <v>95</v>
      </c>
      <c r="D266" t="s">
        <v>96</v>
      </c>
      <c r="E266" t="s">
        <v>97</v>
      </c>
      <c r="F266" t="s">
        <v>98</v>
      </c>
      <c r="G266" t="s">
        <v>99</v>
      </c>
      <c r="H266" t="s">
        <v>100</v>
      </c>
      <c r="I266" t="s">
        <v>101</v>
      </c>
      <c r="J266" t="s">
        <v>102</v>
      </c>
      <c r="K266" t="s">
        <v>198</v>
      </c>
      <c r="L266" t="s">
        <v>104</v>
      </c>
      <c r="M266" t="s">
        <v>105</v>
      </c>
      <c r="N266" t="s">
        <v>199</v>
      </c>
      <c r="O266" t="s">
        <v>107</v>
      </c>
      <c r="P266" t="s">
        <v>200</v>
      </c>
      <c r="Q266" t="s">
        <v>201</v>
      </c>
      <c r="R266">
        <v>25</v>
      </c>
      <c r="S266">
        <v>10</v>
      </c>
      <c r="T266">
        <v>0</v>
      </c>
      <c r="U266">
        <v>0</v>
      </c>
      <c r="V266" t="s">
        <v>202</v>
      </c>
      <c r="W266" t="s">
        <v>111</v>
      </c>
      <c r="X266" t="s">
        <v>112</v>
      </c>
      <c r="Y266" t="s">
        <v>112</v>
      </c>
      <c r="Z266" t="s">
        <v>312</v>
      </c>
      <c r="AA266" t="s">
        <v>313</v>
      </c>
      <c r="AB266" t="s">
        <v>115</v>
      </c>
      <c r="AC266" t="s">
        <v>116</v>
      </c>
      <c r="AD266" t="s">
        <v>225</v>
      </c>
      <c r="AE266" t="s">
        <v>226</v>
      </c>
      <c r="AF266" t="s">
        <v>236</v>
      </c>
      <c r="AG266" t="s">
        <v>237</v>
      </c>
      <c r="AH266" t="s">
        <v>238</v>
      </c>
      <c r="AI266" t="s">
        <v>314</v>
      </c>
      <c r="AJ266">
        <v>3000</v>
      </c>
      <c r="AK266">
        <v>0</v>
      </c>
      <c r="AL266">
        <v>3000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 s="13" t="str">
        <f t="shared" si="28"/>
        <v>2 - 09. RECURSOS DIRECTAMENTE RECAUDADOS</v>
      </c>
      <c r="CL266" s="13" t="str">
        <f t="shared" si="29"/>
        <v>2.3. BIENES Y SERVICIOS</v>
      </c>
      <c r="CM266" s="13" t="str">
        <f t="shared" si="30"/>
        <v>2.3. 1. COMPRA DE BIENES</v>
      </c>
      <c r="CN266" s="13" t="str">
        <f t="shared" si="31"/>
        <v>2.3. 1. 5. 1. 2. PAPELERIA EN GENERAL, UTILES Y MATERIALES DE OFICINA</v>
      </c>
      <c r="CO266" s="13">
        <f t="shared" si="32"/>
        <v>0</v>
      </c>
      <c r="CP266" s="13">
        <f t="shared" si="33"/>
        <v>3000</v>
      </c>
      <c r="CQ266" s="13"/>
      <c r="CR266" s="13"/>
      <c r="CS266" s="13">
        <f t="shared" si="34"/>
        <v>3000</v>
      </c>
      <c r="CT266" s="13">
        <v>0</v>
      </c>
    </row>
    <row r="267" spans="1:98" hidden="1" x14ac:dyDescent="0.2">
      <c r="A267" t="s">
        <v>93</v>
      </c>
      <c r="B267" t="s">
        <v>94</v>
      </c>
      <c r="C267" t="s">
        <v>95</v>
      </c>
      <c r="D267" t="s">
        <v>96</v>
      </c>
      <c r="E267" t="s">
        <v>97</v>
      </c>
      <c r="F267" t="s">
        <v>98</v>
      </c>
      <c r="G267" t="s">
        <v>170</v>
      </c>
      <c r="H267" t="s">
        <v>100</v>
      </c>
      <c r="I267" t="s">
        <v>101</v>
      </c>
      <c r="J267" t="s">
        <v>102</v>
      </c>
      <c r="K267" t="s">
        <v>294</v>
      </c>
      <c r="L267" t="s">
        <v>104</v>
      </c>
      <c r="M267" t="s">
        <v>295</v>
      </c>
      <c r="N267" t="s">
        <v>296</v>
      </c>
      <c r="O267" t="s">
        <v>107</v>
      </c>
      <c r="P267" t="s">
        <v>297</v>
      </c>
      <c r="Q267" t="s">
        <v>298</v>
      </c>
      <c r="R267">
        <v>6</v>
      </c>
      <c r="S267">
        <v>3</v>
      </c>
      <c r="T267">
        <v>0</v>
      </c>
      <c r="U267">
        <v>0</v>
      </c>
      <c r="V267" t="s">
        <v>299</v>
      </c>
      <c r="W267" t="s">
        <v>111</v>
      </c>
      <c r="X267" t="s">
        <v>112</v>
      </c>
      <c r="Y267" t="s">
        <v>112</v>
      </c>
      <c r="Z267" t="s">
        <v>312</v>
      </c>
      <c r="AA267" t="s">
        <v>313</v>
      </c>
      <c r="AB267" t="s">
        <v>115</v>
      </c>
      <c r="AC267" t="s">
        <v>116</v>
      </c>
      <c r="AD267" t="s">
        <v>225</v>
      </c>
      <c r="AE267" t="s">
        <v>226</v>
      </c>
      <c r="AF267" t="s">
        <v>236</v>
      </c>
      <c r="AG267" t="s">
        <v>237</v>
      </c>
      <c r="AH267" t="s">
        <v>238</v>
      </c>
      <c r="AI267" t="s">
        <v>314</v>
      </c>
      <c r="AJ267">
        <v>0</v>
      </c>
      <c r="AK267">
        <v>2500</v>
      </c>
      <c r="AL267">
        <v>2500</v>
      </c>
      <c r="AM267">
        <v>1952.19</v>
      </c>
      <c r="AN267">
        <v>1952.19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 s="13" t="str">
        <f t="shared" si="28"/>
        <v>2 - 09. RECURSOS DIRECTAMENTE RECAUDADOS</v>
      </c>
      <c r="CL267" s="13" t="str">
        <f t="shared" si="29"/>
        <v>2.3. BIENES Y SERVICIOS</v>
      </c>
      <c r="CM267" s="13" t="str">
        <f t="shared" si="30"/>
        <v>2.3. 1. COMPRA DE BIENES</v>
      </c>
      <c r="CN267" s="13" t="str">
        <f t="shared" si="31"/>
        <v>2.3. 1. 5. 1. 2. PAPELERIA EN GENERAL, UTILES Y MATERIALES DE OFICINA</v>
      </c>
      <c r="CO267" s="13">
        <f t="shared" si="32"/>
        <v>0</v>
      </c>
      <c r="CP267" s="13">
        <f t="shared" si="33"/>
        <v>2500</v>
      </c>
      <c r="CQ267" s="13"/>
      <c r="CR267" s="13"/>
      <c r="CS267" s="13">
        <f t="shared" si="34"/>
        <v>2500</v>
      </c>
      <c r="CT267" s="13">
        <v>0</v>
      </c>
    </row>
    <row r="268" spans="1:98" hidden="1" x14ac:dyDescent="0.2">
      <c r="A268" t="s">
        <v>93</v>
      </c>
      <c r="B268" t="s">
        <v>94</v>
      </c>
      <c r="C268" t="s">
        <v>95</v>
      </c>
      <c r="D268" t="s">
        <v>96</v>
      </c>
      <c r="E268" t="s">
        <v>97</v>
      </c>
      <c r="F268" t="s">
        <v>98</v>
      </c>
      <c r="G268" t="s">
        <v>170</v>
      </c>
      <c r="H268" t="s">
        <v>100</v>
      </c>
      <c r="I268" t="s">
        <v>101</v>
      </c>
      <c r="J268" t="s">
        <v>102</v>
      </c>
      <c r="K268" t="s">
        <v>187</v>
      </c>
      <c r="L268" t="s">
        <v>104</v>
      </c>
      <c r="M268" t="s">
        <v>132</v>
      </c>
      <c r="N268" t="s">
        <v>176</v>
      </c>
      <c r="O268" t="s">
        <v>107</v>
      </c>
      <c r="P268" t="s">
        <v>188</v>
      </c>
      <c r="Q268" t="s">
        <v>189</v>
      </c>
      <c r="R268">
        <v>105000</v>
      </c>
      <c r="S268">
        <v>29200</v>
      </c>
      <c r="T268">
        <v>29143</v>
      </c>
      <c r="U268">
        <v>29143</v>
      </c>
      <c r="V268" t="s">
        <v>190</v>
      </c>
      <c r="W268" t="s">
        <v>111</v>
      </c>
      <c r="X268" t="s">
        <v>112</v>
      </c>
      <c r="Y268" t="s">
        <v>112</v>
      </c>
      <c r="Z268" t="s">
        <v>312</v>
      </c>
      <c r="AA268" t="s">
        <v>313</v>
      </c>
      <c r="AB268" t="s">
        <v>115</v>
      </c>
      <c r="AC268" t="s">
        <v>116</v>
      </c>
      <c r="AD268" t="s">
        <v>225</v>
      </c>
      <c r="AE268" t="s">
        <v>226</v>
      </c>
      <c r="AF268" t="s">
        <v>236</v>
      </c>
      <c r="AG268" t="s">
        <v>237</v>
      </c>
      <c r="AH268" t="s">
        <v>238</v>
      </c>
      <c r="AI268" t="s">
        <v>314</v>
      </c>
      <c r="AJ268">
        <v>0</v>
      </c>
      <c r="AK268">
        <v>33485</v>
      </c>
      <c r="AL268">
        <v>33485</v>
      </c>
      <c r="AM268">
        <v>27227.040000000001</v>
      </c>
      <c r="AN268">
        <v>27227.040000000001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 s="13" t="str">
        <f t="shared" si="28"/>
        <v>2 - 09. RECURSOS DIRECTAMENTE RECAUDADOS</v>
      </c>
      <c r="CL268" s="13" t="str">
        <f t="shared" si="29"/>
        <v>2.3. BIENES Y SERVICIOS</v>
      </c>
      <c r="CM268" s="13" t="str">
        <f t="shared" si="30"/>
        <v>2.3. 1. COMPRA DE BIENES</v>
      </c>
      <c r="CN268" s="13" t="str">
        <f t="shared" si="31"/>
        <v>2.3. 1. 5. 1. 2. PAPELERIA EN GENERAL, UTILES Y MATERIALES DE OFICINA</v>
      </c>
      <c r="CO268" s="13">
        <f t="shared" si="32"/>
        <v>0</v>
      </c>
      <c r="CP268" s="13">
        <f t="shared" si="33"/>
        <v>33485</v>
      </c>
      <c r="CQ268" s="13"/>
      <c r="CR268" s="13"/>
      <c r="CS268" s="13">
        <f t="shared" si="34"/>
        <v>33485</v>
      </c>
      <c r="CT268" s="13">
        <v>0</v>
      </c>
    </row>
    <row r="269" spans="1:98" hidden="1" x14ac:dyDescent="0.2">
      <c r="A269" t="s">
        <v>93</v>
      </c>
      <c r="B269" t="s">
        <v>94</v>
      </c>
      <c r="C269" t="s">
        <v>95</v>
      </c>
      <c r="D269" t="s">
        <v>96</v>
      </c>
      <c r="E269" t="s">
        <v>97</v>
      </c>
      <c r="F269" t="s">
        <v>98</v>
      </c>
      <c r="G269" t="s">
        <v>99</v>
      </c>
      <c r="H269" t="s">
        <v>100</v>
      </c>
      <c r="I269" t="s">
        <v>101</v>
      </c>
      <c r="J269" t="s">
        <v>102</v>
      </c>
      <c r="K269" t="s">
        <v>122</v>
      </c>
      <c r="L269" t="s">
        <v>104</v>
      </c>
      <c r="M269" t="s">
        <v>123</v>
      </c>
      <c r="N269" t="s">
        <v>124</v>
      </c>
      <c r="O269" t="s">
        <v>107</v>
      </c>
      <c r="P269" t="s">
        <v>108</v>
      </c>
      <c r="Q269" t="s">
        <v>109</v>
      </c>
      <c r="R269">
        <v>100</v>
      </c>
      <c r="S269">
        <v>50</v>
      </c>
      <c r="T269">
        <v>50</v>
      </c>
      <c r="U269">
        <v>50</v>
      </c>
      <c r="V269" t="s">
        <v>125</v>
      </c>
      <c r="W269" t="s">
        <v>111</v>
      </c>
      <c r="X269" t="s">
        <v>112</v>
      </c>
      <c r="Y269" t="s">
        <v>112</v>
      </c>
      <c r="Z269" t="s">
        <v>312</v>
      </c>
      <c r="AA269" t="s">
        <v>313</v>
      </c>
      <c r="AB269" t="s">
        <v>115</v>
      </c>
      <c r="AC269" t="s">
        <v>116</v>
      </c>
      <c r="AD269" t="s">
        <v>225</v>
      </c>
      <c r="AE269" t="s">
        <v>226</v>
      </c>
      <c r="AF269" t="s">
        <v>236</v>
      </c>
      <c r="AG269" t="s">
        <v>248</v>
      </c>
      <c r="AH269" t="s">
        <v>249</v>
      </c>
      <c r="AI269" t="s">
        <v>314</v>
      </c>
      <c r="AJ269">
        <v>50000</v>
      </c>
      <c r="AK269">
        <v>-40000</v>
      </c>
      <c r="AL269">
        <v>10000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 s="13" t="str">
        <f t="shared" si="28"/>
        <v>2 - 09. RECURSOS DIRECTAMENTE RECAUDADOS</v>
      </c>
      <c r="CL269" s="13" t="str">
        <f t="shared" si="29"/>
        <v>2.3. BIENES Y SERVICIOS</v>
      </c>
      <c r="CM269" s="13" t="str">
        <f t="shared" si="30"/>
        <v>2.3. 1. COMPRA DE BIENES</v>
      </c>
      <c r="CN269" s="13" t="str">
        <f t="shared" si="31"/>
        <v>2.3. 1. 5. 3. 1. ASEO, LIMPIEZA Y TOCADOR</v>
      </c>
      <c r="CO269" s="13">
        <f t="shared" si="32"/>
        <v>0</v>
      </c>
      <c r="CP269" s="13">
        <f t="shared" si="33"/>
        <v>10000</v>
      </c>
      <c r="CQ269" s="13"/>
      <c r="CR269" s="13"/>
      <c r="CS269" s="13">
        <f t="shared" si="34"/>
        <v>10000</v>
      </c>
      <c r="CT269" s="13">
        <v>0</v>
      </c>
    </row>
    <row r="270" spans="1:98" hidden="1" x14ac:dyDescent="0.2">
      <c r="A270" t="s">
        <v>93</v>
      </c>
      <c r="B270" t="s">
        <v>94</v>
      </c>
      <c r="C270" t="s">
        <v>95</v>
      </c>
      <c r="D270" t="s">
        <v>96</v>
      </c>
      <c r="E270" t="s">
        <v>97</v>
      </c>
      <c r="F270" t="s">
        <v>98</v>
      </c>
      <c r="G270" t="s">
        <v>99</v>
      </c>
      <c r="H270" t="s">
        <v>100</v>
      </c>
      <c r="I270" t="s">
        <v>101</v>
      </c>
      <c r="J270" t="s">
        <v>102</v>
      </c>
      <c r="K270" t="s">
        <v>103</v>
      </c>
      <c r="L270" t="s">
        <v>104</v>
      </c>
      <c r="M270" t="s">
        <v>105</v>
      </c>
      <c r="N270" t="s">
        <v>106</v>
      </c>
      <c r="O270" t="s">
        <v>107</v>
      </c>
      <c r="P270" t="s">
        <v>108</v>
      </c>
      <c r="Q270" t="s">
        <v>109</v>
      </c>
      <c r="R270">
        <v>100</v>
      </c>
      <c r="S270">
        <v>50</v>
      </c>
      <c r="T270">
        <v>50</v>
      </c>
      <c r="U270">
        <v>50</v>
      </c>
      <c r="V270" t="s">
        <v>110</v>
      </c>
      <c r="W270" t="s">
        <v>111</v>
      </c>
      <c r="X270" t="s">
        <v>112</v>
      </c>
      <c r="Y270" t="s">
        <v>112</v>
      </c>
      <c r="Z270" t="s">
        <v>312</v>
      </c>
      <c r="AA270" t="s">
        <v>313</v>
      </c>
      <c r="AB270" t="s">
        <v>115</v>
      </c>
      <c r="AC270" t="s">
        <v>116</v>
      </c>
      <c r="AD270" t="s">
        <v>225</v>
      </c>
      <c r="AE270" t="s">
        <v>226</v>
      </c>
      <c r="AF270" t="s">
        <v>236</v>
      </c>
      <c r="AG270" t="s">
        <v>248</v>
      </c>
      <c r="AH270" t="s">
        <v>249</v>
      </c>
      <c r="AI270" t="s">
        <v>314</v>
      </c>
      <c r="AJ270">
        <v>100000</v>
      </c>
      <c r="AK270">
        <v>-99239</v>
      </c>
      <c r="AL270">
        <v>761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 s="13" t="str">
        <f t="shared" si="28"/>
        <v>2 - 09. RECURSOS DIRECTAMENTE RECAUDADOS</v>
      </c>
      <c r="CL270" s="13" t="str">
        <f t="shared" si="29"/>
        <v>2.3. BIENES Y SERVICIOS</v>
      </c>
      <c r="CM270" s="13" t="str">
        <f t="shared" si="30"/>
        <v>2.3. 1. COMPRA DE BIENES</v>
      </c>
      <c r="CN270" s="13" t="str">
        <f t="shared" si="31"/>
        <v>2.3. 1. 5. 3. 1. ASEO, LIMPIEZA Y TOCADOR</v>
      </c>
      <c r="CO270" s="13">
        <f t="shared" si="32"/>
        <v>0</v>
      </c>
      <c r="CP270" s="13">
        <f t="shared" si="33"/>
        <v>761</v>
      </c>
      <c r="CQ270" s="13"/>
      <c r="CR270" s="13"/>
      <c r="CS270" s="13">
        <f t="shared" si="34"/>
        <v>761</v>
      </c>
      <c r="CT270" s="13">
        <v>0</v>
      </c>
    </row>
    <row r="271" spans="1:98" hidden="1" x14ac:dyDescent="0.2">
      <c r="A271" t="s">
        <v>93</v>
      </c>
      <c r="B271" t="s">
        <v>94</v>
      </c>
      <c r="C271" t="s">
        <v>95</v>
      </c>
      <c r="D271" t="s">
        <v>96</v>
      </c>
      <c r="E271" t="s">
        <v>97</v>
      </c>
      <c r="F271" t="s">
        <v>98</v>
      </c>
      <c r="G271" t="s">
        <v>99</v>
      </c>
      <c r="H271" t="s">
        <v>100</v>
      </c>
      <c r="I271" t="s">
        <v>101</v>
      </c>
      <c r="J271" t="s">
        <v>102</v>
      </c>
      <c r="K271" t="s">
        <v>198</v>
      </c>
      <c r="L271" t="s">
        <v>104</v>
      </c>
      <c r="M271" t="s">
        <v>105</v>
      </c>
      <c r="N271" t="s">
        <v>199</v>
      </c>
      <c r="O271" t="s">
        <v>107</v>
      </c>
      <c r="P271" t="s">
        <v>200</v>
      </c>
      <c r="Q271" t="s">
        <v>201</v>
      </c>
      <c r="R271">
        <v>25</v>
      </c>
      <c r="S271">
        <v>10</v>
      </c>
      <c r="T271">
        <v>0</v>
      </c>
      <c r="U271">
        <v>0</v>
      </c>
      <c r="V271" t="s">
        <v>202</v>
      </c>
      <c r="W271" t="s">
        <v>111</v>
      </c>
      <c r="X271" t="s">
        <v>112</v>
      </c>
      <c r="Y271" t="s">
        <v>112</v>
      </c>
      <c r="Z271" t="s">
        <v>312</v>
      </c>
      <c r="AA271" t="s">
        <v>313</v>
      </c>
      <c r="AB271" t="s">
        <v>115</v>
      </c>
      <c r="AC271" t="s">
        <v>116</v>
      </c>
      <c r="AD271" t="s">
        <v>225</v>
      </c>
      <c r="AE271" t="s">
        <v>226</v>
      </c>
      <c r="AF271" t="s">
        <v>236</v>
      </c>
      <c r="AG271" t="s">
        <v>248</v>
      </c>
      <c r="AH271" t="s">
        <v>249</v>
      </c>
      <c r="AI271" t="s">
        <v>314</v>
      </c>
      <c r="AJ271">
        <v>30000</v>
      </c>
      <c r="AK271">
        <v>0</v>
      </c>
      <c r="AL271">
        <v>30000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 s="13" t="str">
        <f t="shared" si="28"/>
        <v>2 - 09. RECURSOS DIRECTAMENTE RECAUDADOS</v>
      </c>
      <c r="CL271" s="13" t="str">
        <f t="shared" si="29"/>
        <v>2.3. BIENES Y SERVICIOS</v>
      </c>
      <c r="CM271" s="13" t="str">
        <f t="shared" si="30"/>
        <v>2.3. 1. COMPRA DE BIENES</v>
      </c>
      <c r="CN271" s="13" t="str">
        <f t="shared" si="31"/>
        <v>2.3. 1. 5. 3. 1. ASEO, LIMPIEZA Y TOCADOR</v>
      </c>
      <c r="CO271" s="13">
        <f t="shared" si="32"/>
        <v>0</v>
      </c>
      <c r="CP271" s="13">
        <f t="shared" si="33"/>
        <v>30000</v>
      </c>
      <c r="CQ271" s="13"/>
      <c r="CR271" s="13"/>
      <c r="CS271" s="13">
        <f t="shared" si="34"/>
        <v>30000</v>
      </c>
      <c r="CT271" s="13">
        <v>0</v>
      </c>
    </row>
    <row r="272" spans="1:98" hidden="1" x14ac:dyDescent="0.2">
      <c r="A272" t="s">
        <v>93</v>
      </c>
      <c r="B272" t="s">
        <v>94</v>
      </c>
      <c r="C272" t="s">
        <v>95</v>
      </c>
      <c r="D272" t="s">
        <v>96</v>
      </c>
      <c r="E272" t="s">
        <v>97</v>
      </c>
      <c r="F272" t="s">
        <v>98</v>
      </c>
      <c r="G272" t="s">
        <v>170</v>
      </c>
      <c r="H272" t="s">
        <v>100</v>
      </c>
      <c r="I272" t="s">
        <v>101</v>
      </c>
      <c r="J272" t="s">
        <v>102</v>
      </c>
      <c r="K272" t="s">
        <v>294</v>
      </c>
      <c r="L272" t="s">
        <v>104</v>
      </c>
      <c r="M272" t="s">
        <v>295</v>
      </c>
      <c r="N272" t="s">
        <v>296</v>
      </c>
      <c r="O272" t="s">
        <v>107</v>
      </c>
      <c r="P272" t="s">
        <v>297</v>
      </c>
      <c r="Q272" t="s">
        <v>298</v>
      </c>
      <c r="R272">
        <v>6</v>
      </c>
      <c r="S272">
        <v>3</v>
      </c>
      <c r="T272">
        <v>0</v>
      </c>
      <c r="U272">
        <v>0</v>
      </c>
      <c r="V272" t="s">
        <v>299</v>
      </c>
      <c r="W272" t="s">
        <v>111</v>
      </c>
      <c r="X272" t="s">
        <v>112</v>
      </c>
      <c r="Y272" t="s">
        <v>112</v>
      </c>
      <c r="Z272" t="s">
        <v>312</v>
      </c>
      <c r="AA272" t="s">
        <v>313</v>
      </c>
      <c r="AB272" t="s">
        <v>115</v>
      </c>
      <c r="AC272" t="s">
        <v>116</v>
      </c>
      <c r="AD272" t="s">
        <v>225</v>
      </c>
      <c r="AE272" t="s">
        <v>226</v>
      </c>
      <c r="AF272" t="s">
        <v>236</v>
      </c>
      <c r="AG272" t="s">
        <v>248</v>
      </c>
      <c r="AH272" t="s">
        <v>249</v>
      </c>
      <c r="AI272" t="s">
        <v>314</v>
      </c>
      <c r="AJ272">
        <v>30000</v>
      </c>
      <c r="AK272">
        <v>0</v>
      </c>
      <c r="AL272">
        <v>30000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 s="13" t="str">
        <f t="shared" si="28"/>
        <v>2 - 09. RECURSOS DIRECTAMENTE RECAUDADOS</v>
      </c>
      <c r="CL272" s="13" t="str">
        <f t="shared" si="29"/>
        <v>2.3. BIENES Y SERVICIOS</v>
      </c>
      <c r="CM272" s="13" t="str">
        <f t="shared" si="30"/>
        <v>2.3. 1. COMPRA DE BIENES</v>
      </c>
      <c r="CN272" s="13" t="str">
        <f t="shared" si="31"/>
        <v>2.3. 1. 5. 3. 1. ASEO, LIMPIEZA Y TOCADOR</v>
      </c>
      <c r="CO272" s="13">
        <f t="shared" si="32"/>
        <v>0</v>
      </c>
      <c r="CP272" s="13">
        <f t="shared" si="33"/>
        <v>30000</v>
      </c>
      <c r="CQ272" s="13"/>
      <c r="CR272" s="13"/>
      <c r="CS272" s="13">
        <f t="shared" si="34"/>
        <v>30000</v>
      </c>
      <c r="CT272" s="13">
        <v>0</v>
      </c>
    </row>
    <row r="273" spans="1:98" hidden="1" x14ac:dyDescent="0.2">
      <c r="A273" t="s">
        <v>93</v>
      </c>
      <c r="B273" t="s">
        <v>94</v>
      </c>
      <c r="C273" t="s">
        <v>95</v>
      </c>
      <c r="D273" t="s">
        <v>96</v>
      </c>
      <c r="E273" t="s">
        <v>97</v>
      </c>
      <c r="F273" t="s">
        <v>98</v>
      </c>
      <c r="G273" t="s">
        <v>170</v>
      </c>
      <c r="H273" t="s">
        <v>100</v>
      </c>
      <c r="I273" t="s">
        <v>101</v>
      </c>
      <c r="J273" t="s">
        <v>102</v>
      </c>
      <c r="K273" t="s">
        <v>171</v>
      </c>
      <c r="L273" t="s">
        <v>104</v>
      </c>
      <c r="M273" t="s">
        <v>132</v>
      </c>
      <c r="N273" t="s">
        <v>133</v>
      </c>
      <c r="O273" t="s">
        <v>107</v>
      </c>
      <c r="P273" t="s">
        <v>172</v>
      </c>
      <c r="Q273" t="s">
        <v>173</v>
      </c>
      <c r="R273">
        <v>200</v>
      </c>
      <c r="S273">
        <v>30</v>
      </c>
      <c r="T273">
        <v>25</v>
      </c>
      <c r="U273">
        <v>25</v>
      </c>
      <c r="V273" t="s">
        <v>174</v>
      </c>
      <c r="W273" t="s">
        <v>111</v>
      </c>
      <c r="X273" t="s">
        <v>112</v>
      </c>
      <c r="Y273" t="s">
        <v>112</v>
      </c>
      <c r="Z273" t="s">
        <v>312</v>
      </c>
      <c r="AA273" t="s">
        <v>313</v>
      </c>
      <c r="AB273" t="s">
        <v>115</v>
      </c>
      <c r="AC273" t="s">
        <v>116</v>
      </c>
      <c r="AD273" t="s">
        <v>225</v>
      </c>
      <c r="AE273" t="s">
        <v>226</v>
      </c>
      <c r="AF273" t="s">
        <v>236</v>
      </c>
      <c r="AG273" t="s">
        <v>248</v>
      </c>
      <c r="AH273" t="s">
        <v>249</v>
      </c>
      <c r="AI273" t="s">
        <v>314</v>
      </c>
      <c r="AJ273">
        <v>80000</v>
      </c>
      <c r="AK273">
        <v>-50000</v>
      </c>
      <c r="AL273">
        <v>30000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 s="13" t="str">
        <f t="shared" si="28"/>
        <v>2 - 09. RECURSOS DIRECTAMENTE RECAUDADOS</v>
      </c>
      <c r="CL273" s="13" t="str">
        <f t="shared" si="29"/>
        <v>2.3. BIENES Y SERVICIOS</v>
      </c>
      <c r="CM273" s="13" t="str">
        <f t="shared" si="30"/>
        <v>2.3. 1. COMPRA DE BIENES</v>
      </c>
      <c r="CN273" s="13" t="str">
        <f t="shared" si="31"/>
        <v>2.3. 1. 5. 3. 1. ASEO, LIMPIEZA Y TOCADOR</v>
      </c>
      <c r="CO273" s="13">
        <f t="shared" si="32"/>
        <v>0</v>
      </c>
      <c r="CP273" s="13">
        <f t="shared" si="33"/>
        <v>30000</v>
      </c>
      <c r="CQ273" s="13"/>
      <c r="CR273" s="13"/>
      <c r="CS273" s="13">
        <f t="shared" si="34"/>
        <v>30000</v>
      </c>
      <c r="CT273" s="13">
        <v>0</v>
      </c>
    </row>
    <row r="274" spans="1:98" hidden="1" x14ac:dyDescent="0.2">
      <c r="A274" t="s">
        <v>93</v>
      </c>
      <c r="B274" t="s">
        <v>94</v>
      </c>
      <c r="C274" t="s">
        <v>95</v>
      </c>
      <c r="D274" t="s">
        <v>96</v>
      </c>
      <c r="E274" t="s">
        <v>97</v>
      </c>
      <c r="F274" t="s">
        <v>98</v>
      </c>
      <c r="G274" t="s">
        <v>170</v>
      </c>
      <c r="H274" t="s">
        <v>100</v>
      </c>
      <c r="I274" t="s">
        <v>101</v>
      </c>
      <c r="J274" t="s">
        <v>102</v>
      </c>
      <c r="K274" t="s">
        <v>175</v>
      </c>
      <c r="L274" t="s">
        <v>104</v>
      </c>
      <c r="M274" t="s">
        <v>132</v>
      </c>
      <c r="N274" t="s">
        <v>176</v>
      </c>
      <c r="O274" t="s">
        <v>107</v>
      </c>
      <c r="P274" t="s">
        <v>177</v>
      </c>
      <c r="Q274" t="s">
        <v>178</v>
      </c>
      <c r="R274">
        <v>30095</v>
      </c>
      <c r="S274">
        <v>15125</v>
      </c>
      <c r="T274">
        <v>15125</v>
      </c>
      <c r="U274">
        <v>15125</v>
      </c>
      <c r="V274" t="s">
        <v>179</v>
      </c>
      <c r="W274" t="s">
        <v>111</v>
      </c>
      <c r="X274" t="s">
        <v>112</v>
      </c>
      <c r="Y274" t="s">
        <v>112</v>
      </c>
      <c r="Z274" t="s">
        <v>312</v>
      </c>
      <c r="AA274" t="s">
        <v>313</v>
      </c>
      <c r="AB274" t="s">
        <v>115</v>
      </c>
      <c r="AC274" t="s">
        <v>116</v>
      </c>
      <c r="AD274" t="s">
        <v>225</v>
      </c>
      <c r="AE274" t="s">
        <v>226</v>
      </c>
      <c r="AF274" t="s">
        <v>236</v>
      </c>
      <c r="AG274" t="s">
        <v>248</v>
      </c>
      <c r="AH274" t="s">
        <v>249</v>
      </c>
      <c r="AI274" t="s">
        <v>314</v>
      </c>
      <c r="AJ274">
        <v>90000</v>
      </c>
      <c r="AK274">
        <v>-63143</v>
      </c>
      <c r="AL274">
        <v>26857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 s="13" t="str">
        <f t="shared" si="28"/>
        <v>2 - 09. RECURSOS DIRECTAMENTE RECAUDADOS</v>
      </c>
      <c r="CL274" s="13" t="str">
        <f t="shared" si="29"/>
        <v>2.3. BIENES Y SERVICIOS</v>
      </c>
      <c r="CM274" s="13" t="str">
        <f t="shared" si="30"/>
        <v>2.3. 1. COMPRA DE BIENES</v>
      </c>
      <c r="CN274" s="13" t="str">
        <f t="shared" si="31"/>
        <v>2.3. 1. 5. 3. 1. ASEO, LIMPIEZA Y TOCADOR</v>
      </c>
      <c r="CO274" s="13">
        <f t="shared" si="32"/>
        <v>0</v>
      </c>
      <c r="CP274" s="13">
        <f t="shared" si="33"/>
        <v>26857</v>
      </c>
      <c r="CQ274" s="13"/>
      <c r="CR274" s="13"/>
      <c r="CS274" s="13">
        <f t="shared" si="34"/>
        <v>26857</v>
      </c>
      <c r="CT274" s="13">
        <v>0</v>
      </c>
    </row>
    <row r="275" spans="1:98" hidden="1" x14ac:dyDescent="0.2">
      <c r="A275" t="s">
        <v>93</v>
      </c>
      <c r="B275" t="s">
        <v>94</v>
      </c>
      <c r="C275" t="s">
        <v>95</v>
      </c>
      <c r="D275" t="s">
        <v>96</v>
      </c>
      <c r="E275" t="s">
        <v>97</v>
      </c>
      <c r="F275" t="s">
        <v>98</v>
      </c>
      <c r="G275" t="s">
        <v>170</v>
      </c>
      <c r="H275" t="s">
        <v>100</v>
      </c>
      <c r="I275" t="s">
        <v>101</v>
      </c>
      <c r="J275" t="s">
        <v>102</v>
      </c>
      <c r="K275" t="s">
        <v>191</v>
      </c>
      <c r="L275" t="s">
        <v>104</v>
      </c>
      <c r="M275" t="s">
        <v>132</v>
      </c>
      <c r="N275" t="s">
        <v>133</v>
      </c>
      <c r="O275" t="s">
        <v>107</v>
      </c>
      <c r="P275" t="s">
        <v>192</v>
      </c>
      <c r="Q275" t="s">
        <v>168</v>
      </c>
      <c r="R275">
        <v>7247</v>
      </c>
      <c r="S275">
        <v>3940</v>
      </c>
      <c r="T275">
        <v>3939</v>
      </c>
      <c r="U275">
        <v>3939</v>
      </c>
      <c r="V275" t="s">
        <v>193</v>
      </c>
      <c r="W275" t="s">
        <v>111</v>
      </c>
      <c r="X275" t="s">
        <v>112</v>
      </c>
      <c r="Y275" t="s">
        <v>112</v>
      </c>
      <c r="Z275" t="s">
        <v>312</v>
      </c>
      <c r="AA275" t="s">
        <v>313</v>
      </c>
      <c r="AB275" t="s">
        <v>115</v>
      </c>
      <c r="AC275" t="s">
        <v>116</v>
      </c>
      <c r="AD275" t="s">
        <v>225</v>
      </c>
      <c r="AE275" t="s">
        <v>226</v>
      </c>
      <c r="AF275" t="s">
        <v>236</v>
      </c>
      <c r="AG275" t="s">
        <v>248</v>
      </c>
      <c r="AH275" t="s">
        <v>249</v>
      </c>
      <c r="AI275" t="s">
        <v>314</v>
      </c>
      <c r="AJ275">
        <v>90000</v>
      </c>
      <c r="AK275">
        <v>-82000</v>
      </c>
      <c r="AL275">
        <v>8000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 s="13" t="str">
        <f t="shared" si="28"/>
        <v>2 - 09. RECURSOS DIRECTAMENTE RECAUDADOS</v>
      </c>
      <c r="CL275" s="13" t="str">
        <f t="shared" si="29"/>
        <v>2.3. BIENES Y SERVICIOS</v>
      </c>
      <c r="CM275" s="13" t="str">
        <f t="shared" si="30"/>
        <v>2.3. 1. COMPRA DE BIENES</v>
      </c>
      <c r="CN275" s="13" t="str">
        <f t="shared" si="31"/>
        <v>2.3. 1. 5. 3. 1. ASEO, LIMPIEZA Y TOCADOR</v>
      </c>
      <c r="CO275" s="13">
        <f t="shared" si="32"/>
        <v>0</v>
      </c>
      <c r="CP275" s="13">
        <f t="shared" si="33"/>
        <v>8000</v>
      </c>
      <c r="CQ275" s="13"/>
      <c r="CR275" s="13"/>
      <c r="CS275" s="13">
        <f t="shared" si="34"/>
        <v>8000</v>
      </c>
      <c r="CT275" s="13">
        <v>0</v>
      </c>
    </row>
    <row r="276" spans="1:98" hidden="1" x14ac:dyDescent="0.2">
      <c r="A276" t="s">
        <v>93</v>
      </c>
      <c r="B276" t="s">
        <v>94</v>
      </c>
      <c r="C276" t="s">
        <v>95</v>
      </c>
      <c r="D276" t="s">
        <v>96</v>
      </c>
      <c r="E276" t="s">
        <v>97</v>
      </c>
      <c r="F276" t="s">
        <v>98</v>
      </c>
      <c r="G276" t="s">
        <v>170</v>
      </c>
      <c r="H276" t="s">
        <v>100</v>
      </c>
      <c r="I276" t="s">
        <v>101</v>
      </c>
      <c r="J276" t="s">
        <v>102</v>
      </c>
      <c r="K276" t="s">
        <v>180</v>
      </c>
      <c r="L276" t="s">
        <v>104</v>
      </c>
      <c r="M276" t="s">
        <v>132</v>
      </c>
      <c r="N276" t="s">
        <v>133</v>
      </c>
      <c r="O276" t="s">
        <v>107</v>
      </c>
      <c r="P276" t="s">
        <v>181</v>
      </c>
      <c r="Q276" t="s">
        <v>168</v>
      </c>
      <c r="R276">
        <v>47000</v>
      </c>
      <c r="S276">
        <v>26240</v>
      </c>
      <c r="T276">
        <v>26237</v>
      </c>
      <c r="U276">
        <v>26237</v>
      </c>
      <c r="V276" t="s">
        <v>182</v>
      </c>
      <c r="W276" t="s">
        <v>111</v>
      </c>
      <c r="X276" t="s">
        <v>112</v>
      </c>
      <c r="Y276" t="s">
        <v>112</v>
      </c>
      <c r="Z276" t="s">
        <v>312</v>
      </c>
      <c r="AA276" t="s">
        <v>313</v>
      </c>
      <c r="AB276" t="s">
        <v>115</v>
      </c>
      <c r="AC276" t="s">
        <v>116</v>
      </c>
      <c r="AD276" t="s">
        <v>225</v>
      </c>
      <c r="AE276" t="s">
        <v>226</v>
      </c>
      <c r="AF276" t="s">
        <v>236</v>
      </c>
      <c r="AG276" t="s">
        <v>248</v>
      </c>
      <c r="AH276" t="s">
        <v>249</v>
      </c>
      <c r="AI276" t="s">
        <v>314</v>
      </c>
      <c r="AJ276">
        <v>100000</v>
      </c>
      <c r="AK276">
        <v>-90640</v>
      </c>
      <c r="AL276">
        <v>9360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 s="13" t="str">
        <f t="shared" si="28"/>
        <v>2 - 09. RECURSOS DIRECTAMENTE RECAUDADOS</v>
      </c>
      <c r="CL276" s="13" t="str">
        <f t="shared" si="29"/>
        <v>2.3. BIENES Y SERVICIOS</v>
      </c>
      <c r="CM276" s="13" t="str">
        <f t="shared" si="30"/>
        <v>2.3. 1. COMPRA DE BIENES</v>
      </c>
      <c r="CN276" s="13" t="str">
        <f t="shared" si="31"/>
        <v>2.3. 1. 5. 3. 1. ASEO, LIMPIEZA Y TOCADOR</v>
      </c>
      <c r="CO276" s="13">
        <f t="shared" si="32"/>
        <v>0</v>
      </c>
      <c r="CP276" s="13">
        <f t="shared" si="33"/>
        <v>9360</v>
      </c>
      <c r="CQ276" s="13"/>
      <c r="CR276" s="13"/>
      <c r="CS276" s="13">
        <f t="shared" si="34"/>
        <v>9360</v>
      </c>
      <c r="CT276" s="13">
        <v>0</v>
      </c>
    </row>
    <row r="277" spans="1:98" hidden="1" x14ac:dyDescent="0.2">
      <c r="A277" t="s">
        <v>93</v>
      </c>
      <c r="B277" t="s">
        <v>94</v>
      </c>
      <c r="C277" t="s">
        <v>95</v>
      </c>
      <c r="D277" t="s">
        <v>96</v>
      </c>
      <c r="E277" t="s">
        <v>97</v>
      </c>
      <c r="F277" t="s">
        <v>98</v>
      </c>
      <c r="G277" t="s">
        <v>170</v>
      </c>
      <c r="H277" t="s">
        <v>100</v>
      </c>
      <c r="I277" t="s">
        <v>101</v>
      </c>
      <c r="J277" t="s">
        <v>102</v>
      </c>
      <c r="K277" t="s">
        <v>183</v>
      </c>
      <c r="L277" t="s">
        <v>104</v>
      </c>
      <c r="M277" t="s">
        <v>132</v>
      </c>
      <c r="N277" t="s">
        <v>133</v>
      </c>
      <c r="O277" t="s">
        <v>107</v>
      </c>
      <c r="P277" t="s">
        <v>184</v>
      </c>
      <c r="Q277" t="s">
        <v>185</v>
      </c>
      <c r="R277">
        <v>3636</v>
      </c>
      <c r="S277">
        <v>1441</v>
      </c>
      <c r="T277">
        <v>1441</v>
      </c>
      <c r="U277">
        <v>1441</v>
      </c>
      <c r="V277" t="s">
        <v>186</v>
      </c>
      <c r="W277" t="s">
        <v>111</v>
      </c>
      <c r="X277" t="s">
        <v>112</v>
      </c>
      <c r="Y277" t="s">
        <v>112</v>
      </c>
      <c r="Z277" t="s">
        <v>312</v>
      </c>
      <c r="AA277" t="s">
        <v>313</v>
      </c>
      <c r="AB277" t="s">
        <v>115</v>
      </c>
      <c r="AC277" t="s">
        <v>116</v>
      </c>
      <c r="AD277" t="s">
        <v>225</v>
      </c>
      <c r="AE277" t="s">
        <v>226</v>
      </c>
      <c r="AF277" t="s">
        <v>236</v>
      </c>
      <c r="AG277" t="s">
        <v>248</v>
      </c>
      <c r="AH277" t="s">
        <v>249</v>
      </c>
      <c r="AI277" t="s">
        <v>314</v>
      </c>
      <c r="AJ277">
        <v>95000</v>
      </c>
      <c r="AK277">
        <v>-73338</v>
      </c>
      <c r="AL277">
        <v>21662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 s="13" t="str">
        <f t="shared" si="28"/>
        <v>2 - 09. RECURSOS DIRECTAMENTE RECAUDADOS</v>
      </c>
      <c r="CL277" s="13" t="str">
        <f t="shared" si="29"/>
        <v>2.3. BIENES Y SERVICIOS</v>
      </c>
      <c r="CM277" s="13" t="str">
        <f t="shared" si="30"/>
        <v>2.3. 1. COMPRA DE BIENES</v>
      </c>
      <c r="CN277" s="13" t="str">
        <f t="shared" si="31"/>
        <v>2.3. 1. 5. 3. 1. ASEO, LIMPIEZA Y TOCADOR</v>
      </c>
      <c r="CO277" s="13">
        <f t="shared" si="32"/>
        <v>0</v>
      </c>
      <c r="CP277" s="13">
        <f t="shared" si="33"/>
        <v>21662</v>
      </c>
      <c r="CQ277" s="13"/>
      <c r="CR277" s="13"/>
      <c r="CS277" s="13">
        <f t="shared" si="34"/>
        <v>21662</v>
      </c>
      <c r="CT277" s="13">
        <v>0</v>
      </c>
    </row>
    <row r="278" spans="1:98" hidden="1" x14ac:dyDescent="0.2">
      <c r="A278" t="s">
        <v>93</v>
      </c>
      <c r="B278" t="s">
        <v>94</v>
      </c>
      <c r="C278" t="s">
        <v>95</v>
      </c>
      <c r="D278" t="s">
        <v>96</v>
      </c>
      <c r="E278" t="s">
        <v>97</v>
      </c>
      <c r="F278" t="s">
        <v>98</v>
      </c>
      <c r="G278" t="s">
        <v>170</v>
      </c>
      <c r="H278" t="s">
        <v>100</v>
      </c>
      <c r="I278" t="s">
        <v>101</v>
      </c>
      <c r="J278" t="s">
        <v>102</v>
      </c>
      <c r="K278" t="s">
        <v>187</v>
      </c>
      <c r="L278" t="s">
        <v>104</v>
      </c>
      <c r="M278" t="s">
        <v>132</v>
      </c>
      <c r="N278" t="s">
        <v>176</v>
      </c>
      <c r="O278" t="s">
        <v>107</v>
      </c>
      <c r="P278" t="s">
        <v>188</v>
      </c>
      <c r="Q278" t="s">
        <v>189</v>
      </c>
      <c r="R278">
        <v>105000</v>
      </c>
      <c r="S278">
        <v>29200</v>
      </c>
      <c r="T278">
        <v>29143</v>
      </c>
      <c r="U278">
        <v>29143</v>
      </c>
      <c r="V278" t="s">
        <v>190</v>
      </c>
      <c r="W278" t="s">
        <v>111</v>
      </c>
      <c r="X278" t="s">
        <v>112</v>
      </c>
      <c r="Y278" t="s">
        <v>112</v>
      </c>
      <c r="Z278" t="s">
        <v>312</v>
      </c>
      <c r="AA278" t="s">
        <v>313</v>
      </c>
      <c r="AB278" t="s">
        <v>115</v>
      </c>
      <c r="AC278" t="s">
        <v>116</v>
      </c>
      <c r="AD278" t="s">
        <v>225</v>
      </c>
      <c r="AE278" t="s">
        <v>226</v>
      </c>
      <c r="AF278" t="s">
        <v>236</v>
      </c>
      <c r="AG278" t="s">
        <v>248</v>
      </c>
      <c r="AH278" t="s">
        <v>249</v>
      </c>
      <c r="AI278" t="s">
        <v>314</v>
      </c>
      <c r="AJ278">
        <v>100000</v>
      </c>
      <c r="AK278">
        <v>-68000</v>
      </c>
      <c r="AL278">
        <v>32000</v>
      </c>
      <c r="AM278">
        <v>2030.55</v>
      </c>
      <c r="AN278">
        <v>2030.55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 s="13" t="str">
        <f t="shared" si="28"/>
        <v>2 - 09. RECURSOS DIRECTAMENTE RECAUDADOS</v>
      </c>
      <c r="CL278" s="13" t="str">
        <f t="shared" si="29"/>
        <v>2.3. BIENES Y SERVICIOS</v>
      </c>
      <c r="CM278" s="13" t="str">
        <f t="shared" si="30"/>
        <v>2.3. 1. COMPRA DE BIENES</v>
      </c>
      <c r="CN278" s="13" t="str">
        <f t="shared" si="31"/>
        <v>2.3. 1. 5. 3. 1. ASEO, LIMPIEZA Y TOCADOR</v>
      </c>
      <c r="CO278" s="13">
        <f t="shared" si="32"/>
        <v>0</v>
      </c>
      <c r="CP278" s="13">
        <f t="shared" si="33"/>
        <v>32000</v>
      </c>
      <c r="CQ278" s="13"/>
      <c r="CR278" s="13"/>
      <c r="CS278" s="13">
        <f t="shared" si="34"/>
        <v>32000</v>
      </c>
      <c r="CT278" s="13">
        <v>0</v>
      </c>
    </row>
    <row r="279" spans="1:98" hidden="1" x14ac:dyDescent="0.2">
      <c r="A279" t="s">
        <v>93</v>
      </c>
      <c r="B279" t="s">
        <v>94</v>
      </c>
      <c r="C279" t="s">
        <v>95</v>
      </c>
      <c r="D279" t="s">
        <v>96</v>
      </c>
      <c r="E279" t="s">
        <v>97</v>
      </c>
      <c r="F279" t="s">
        <v>98</v>
      </c>
      <c r="G279" t="s">
        <v>99</v>
      </c>
      <c r="H279" t="s">
        <v>100</v>
      </c>
      <c r="I279" t="s">
        <v>101</v>
      </c>
      <c r="J279" t="s">
        <v>102</v>
      </c>
      <c r="K279" t="s">
        <v>103</v>
      </c>
      <c r="L279" t="s">
        <v>104</v>
      </c>
      <c r="M279" t="s">
        <v>105</v>
      </c>
      <c r="N279" t="s">
        <v>106</v>
      </c>
      <c r="O279" t="s">
        <v>107</v>
      </c>
      <c r="P279" t="s">
        <v>108</v>
      </c>
      <c r="Q279" t="s">
        <v>109</v>
      </c>
      <c r="R279">
        <v>100</v>
      </c>
      <c r="S279">
        <v>50</v>
      </c>
      <c r="T279">
        <v>50</v>
      </c>
      <c r="U279">
        <v>50</v>
      </c>
      <c r="V279" t="s">
        <v>110</v>
      </c>
      <c r="W279" t="s">
        <v>111</v>
      </c>
      <c r="X279" t="s">
        <v>112</v>
      </c>
      <c r="Y279" t="s">
        <v>112</v>
      </c>
      <c r="Z279" t="s">
        <v>312</v>
      </c>
      <c r="AA279" t="s">
        <v>313</v>
      </c>
      <c r="AB279" t="s">
        <v>115</v>
      </c>
      <c r="AC279" t="s">
        <v>116</v>
      </c>
      <c r="AD279" t="s">
        <v>225</v>
      </c>
      <c r="AE279" t="s">
        <v>226</v>
      </c>
      <c r="AF279" t="s">
        <v>236</v>
      </c>
      <c r="AG279" t="s">
        <v>373</v>
      </c>
      <c r="AH279" t="s">
        <v>374</v>
      </c>
      <c r="AI279" t="s">
        <v>314</v>
      </c>
      <c r="AJ279">
        <v>0</v>
      </c>
      <c r="AK279">
        <v>300</v>
      </c>
      <c r="AL279">
        <v>300</v>
      </c>
      <c r="AM279">
        <v>300</v>
      </c>
      <c r="AN279">
        <v>300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 s="13" t="str">
        <f t="shared" si="28"/>
        <v>2 - 09. RECURSOS DIRECTAMENTE RECAUDADOS</v>
      </c>
      <c r="CL279" s="13" t="str">
        <f t="shared" si="29"/>
        <v>2.3. BIENES Y SERVICIOS</v>
      </c>
      <c r="CM279" s="13" t="str">
        <f t="shared" si="30"/>
        <v>2.3. 1. COMPRA DE BIENES</v>
      </c>
      <c r="CN279" s="13" t="str">
        <f t="shared" si="31"/>
        <v>2.3. 1. 5. 4. 1. ELECTRICIDAD, ILUMINACION Y ELECTRONICA</v>
      </c>
      <c r="CO279" s="13">
        <f t="shared" si="32"/>
        <v>0</v>
      </c>
      <c r="CP279" s="13">
        <f t="shared" si="33"/>
        <v>300</v>
      </c>
      <c r="CQ279" s="13"/>
      <c r="CR279" s="13"/>
      <c r="CS279" s="13">
        <f t="shared" si="34"/>
        <v>300</v>
      </c>
      <c r="CT279" s="13">
        <v>0</v>
      </c>
    </row>
    <row r="280" spans="1:98" hidden="1" x14ac:dyDescent="0.2">
      <c r="A280" t="s">
        <v>93</v>
      </c>
      <c r="B280" t="s">
        <v>94</v>
      </c>
      <c r="C280" t="s">
        <v>95</v>
      </c>
      <c r="D280" t="s">
        <v>96</v>
      </c>
      <c r="E280" t="s">
        <v>97</v>
      </c>
      <c r="F280" t="s">
        <v>98</v>
      </c>
      <c r="G280" t="s">
        <v>170</v>
      </c>
      <c r="H280" t="s">
        <v>100</v>
      </c>
      <c r="I280" t="s">
        <v>101</v>
      </c>
      <c r="J280" t="s">
        <v>102</v>
      </c>
      <c r="K280" t="s">
        <v>187</v>
      </c>
      <c r="L280" t="s">
        <v>104</v>
      </c>
      <c r="M280" t="s">
        <v>132</v>
      </c>
      <c r="N280" t="s">
        <v>176</v>
      </c>
      <c r="O280" t="s">
        <v>107</v>
      </c>
      <c r="P280" t="s">
        <v>188</v>
      </c>
      <c r="Q280" t="s">
        <v>189</v>
      </c>
      <c r="R280">
        <v>105000</v>
      </c>
      <c r="S280">
        <v>29200</v>
      </c>
      <c r="T280">
        <v>29143</v>
      </c>
      <c r="U280">
        <v>29143</v>
      </c>
      <c r="V280" t="s">
        <v>190</v>
      </c>
      <c r="W280" t="s">
        <v>111</v>
      </c>
      <c r="X280" t="s">
        <v>112</v>
      </c>
      <c r="Y280" t="s">
        <v>112</v>
      </c>
      <c r="Z280" t="s">
        <v>312</v>
      </c>
      <c r="AA280" t="s">
        <v>313</v>
      </c>
      <c r="AB280" t="s">
        <v>115</v>
      </c>
      <c r="AC280" t="s">
        <v>116</v>
      </c>
      <c r="AD280" t="s">
        <v>225</v>
      </c>
      <c r="AE280" t="s">
        <v>226</v>
      </c>
      <c r="AF280" t="s">
        <v>236</v>
      </c>
      <c r="AG280" t="s">
        <v>373</v>
      </c>
      <c r="AH280" t="s">
        <v>374</v>
      </c>
      <c r="AI280" t="s">
        <v>314</v>
      </c>
      <c r="AJ280">
        <v>0</v>
      </c>
      <c r="AK280">
        <v>177</v>
      </c>
      <c r="AL280">
        <v>177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 s="13" t="str">
        <f t="shared" si="28"/>
        <v>2 - 09. RECURSOS DIRECTAMENTE RECAUDADOS</v>
      </c>
      <c r="CL280" s="13" t="str">
        <f t="shared" si="29"/>
        <v>2.3. BIENES Y SERVICIOS</v>
      </c>
      <c r="CM280" s="13" t="str">
        <f t="shared" si="30"/>
        <v>2.3. 1. COMPRA DE BIENES</v>
      </c>
      <c r="CN280" s="13" t="str">
        <f t="shared" si="31"/>
        <v>2.3. 1. 5. 4. 1. ELECTRICIDAD, ILUMINACION Y ELECTRONICA</v>
      </c>
      <c r="CO280" s="13">
        <f t="shared" si="32"/>
        <v>0</v>
      </c>
      <c r="CP280" s="13">
        <f t="shared" si="33"/>
        <v>177</v>
      </c>
      <c r="CQ280" s="13"/>
      <c r="CR280" s="13"/>
      <c r="CS280" s="13">
        <f t="shared" si="34"/>
        <v>177</v>
      </c>
      <c r="CT280" s="13">
        <v>0</v>
      </c>
    </row>
    <row r="281" spans="1:98" hidden="1" x14ac:dyDescent="0.2">
      <c r="A281" t="s">
        <v>93</v>
      </c>
      <c r="B281" t="s">
        <v>94</v>
      </c>
      <c r="C281" t="s">
        <v>95</v>
      </c>
      <c r="D281" t="s">
        <v>96</v>
      </c>
      <c r="E281" t="s">
        <v>97</v>
      </c>
      <c r="F281" t="s">
        <v>98</v>
      </c>
      <c r="G281" t="s">
        <v>99</v>
      </c>
      <c r="H281" t="s">
        <v>100</v>
      </c>
      <c r="I281" t="s">
        <v>101</v>
      </c>
      <c r="J281" t="s">
        <v>102</v>
      </c>
      <c r="K281" t="s">
        <v>103</v>
      </c>
      <c r="L281" t="s">
        <v>104</v>
      </c>
      <c r="M281" t="s">
        <v>105</v>
      </c>
      <c r="N281" t="s">
        <v>106</v>
      </c>
      <c r="O281" t="s">
        <v>107</v>
      </c>
      <c r="P281" t="s">
        <v>108</v>
      </c>
      <c r="Q281" t="s">
        <v>109</v>
      </c>
      <c r="R281">
        <v>100</v>
      </c>
      <c r="S281">
        <v>50</v>
      </c>
      <c r="T281">
        <v>50</v>
      </c>
      <c r="U281">
        <v>50</v>
      </c>
      <c r="V281" t="s">
        <v>110</v>
      </c>
      <c r="W281" t="s">
        <v>111</v>
      </c>
      <c r="X281" t="s">
        <v>112</v>
      </c>
      <c r="Y281" t="s">
        <v>112</v>
      </c>
      <c r="Z281" t="s">
        <v>312</v>
      </c>
      <c r="AA281" t="s">
        <v>313</v>
      </c>
      <c r="AB281" t="s">
        <v>115</v>
      </c>
      <c r="AC281" t="s">
        <v>116</v>
      </c>
      <c r="AD281" t="s">
        <v>225</v>
      </c>
      <c r="AE281" t="s">
        <v>226</v>
      </c>
      <c r="AF281" t="s">
        <v>268</v>
      </c>
      <c r="AG281" t="s">
        <v>269</v>
      </c>
      <c r="AH281" t="s">
        <v>270</v>
      </c>
      <c r="AI281" t="s">
        <v>314</v>
      </c>
      <c r="AJ281">
        <v>0</v>
      </c>
      <c r="AK281">
        <v>630</v>
      </c>
      <c r="AL281">
        <v>630</v>
      </c>
      <c r="AM281">
        <v>602</v>
      </c>
      <c r="AN281">
        <v>602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 s="13" t="str">
        <f t="shared" si="28"/>
        <v>2 - 09. RECURSOS DIRECTAMENTE RECAUDADOS</v>
      </c>
      <c r="CL281" s="13" t="str">
        <f t="shared" si="29"/>
        <v>2.3. BIENES Y SERVICIOS</v>
      </c>
      <c r="CM281" s="13" t="str">
        <f t="shared" si="30"/>
        <v>2.3. 1. COMPRA DE BIENES</v>
      </c>
      <c r="CN281" s="13" t="str">
        <f t="shared" si="31"/>
        <v>2.3. 1. 6. 1. 4. DE SEGURIDAD</v>
      </c>
      <c r="CO281" s="13">
        <f t="shared" si="32"/>
        <v>0</v>
      </c>
      <c r="CP281" s="13">
        <f t="shared" si="33"/>
        <v>630</v>
      </c>
      <c r="CQ281" s="13"/>
      <c r="CR281" s="13"/>
      <c r="CS281" s="13">
        <f t="shared" si="34"/>
        <v>630</v>
      </c>
      <c r="CT281" s="13">
        <v>0</v>
      </c>
    </row>
    <row r="282" spans="1:98" hidden="1" x14ac:dyDescent="0.2">
      <c r="A282" t="s">
        <v>93</v>
      </c>
      <c r="B282" t="s">
        <v>94</v>
      </c>
      <c r="C282" t="s">
        <v>95</v>
      </c>
      <c r="D282" t="s">
        <v>96</v>
      </c>
      <c r="E282" t="s">
        <v>97</v>
      </c>
      <c r="F282" t="s">
        <v>98</v>
      </c>
      <c r="G282" t="s">
        <v>170</v>
      </c>
      <c r="H282" t="s">
        <v>100</v>
      </c>
      <c r="I282" t="s">
        <v>101</v>
      </c>
      <c r="J282" t="s">
        <v>102</v>
      </c>
      <c r="K282" t="s">
        <v>187</v>
      </c>
      <c r="L282" t="s">
        <v>104</v>
      </c>
      <c r="M282" t="s">
        <v>132</v>
      </c>
      <c r="N282" t="s">
        <v>176</v>
      </c>
      <c r="O282" t="s">
        <v>107</v>
      </c>
      <c r="P282" t="s">
        <v>188</v>
      </c>
      <c r="Q282" t="s">
        <v>189</v>
      </c>
      <c r="R282">
        <v>105000</v>
      </c>
      <c r="S282">
        <v>29200</v>
      </c>
      <c r="T282">
        <v>29143</v>
      </c>
      <c r="U282">
        <v>29143</v>
      </c>
      <c r="V282" t="s">
        <v>190</v>
      </c>
      <c r="W282" t="s">
        <v>111</v>
      </c>
      <c r="X282" t="s">
        <v>112</v>
      </c>
      <c r="Y282" t="s">
        <v>112</v>
      </c>
      <c r="Z282" t="s">
        <v>312</v>
      </c>
      <c r="AA282" t="s">
        <v>313</v>
      </c>
      <c r="AB282" t="s">
        <v>115</v>
      </c>
      <c r="AC282" t="s">
        <v>116</v>
      </c>
      <c r="AD282" t="s">
        <v>225</v>
      </c>
      <c r="AE282" t="s">
        <v>226</v>
      </c>
      <c r="AF282" t="s">
        <v>268</v>
      </c>
      <c r="AG282" t="s">
        <v>269</v>
      </c>
      <c r="AH282" t="s">
        <v>270</v>
      </c>
      <c r="AI282" t="s">
        <v>314</v>
      </c>
      <c r="AJ282">
        <v>0</v>
      </c>
      <c r="AK282">
        <v>96</v>
      </c>
      <c r="AL282">
        <v>96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 s="13" t="str">
        <f t="shared" si="28"/>
        <v>2 - 09. RECURSOS DIRECTAMENTE RECAUDADOS</v>
      </c>
      <c r="CL282" s="13" t="str">
        <f t="shared" si="29"/>
        <v>2.3. BIENES Y SERVICIOS</v>
      </c>
      <c r="CM282" s="13" t="str">
        <f t="shared" si="30"/>
        <v>2.3. 1. COMPRA DE BIENES</v>
      </c>
      <c r="CN282" s="13" t="str">
        <f t="shared" si="31"/>
        <v>2.3. 1. 6. 1. 4. DE SEGURIDAD</v>
      </c>
      <c r="CO282" s="13">
        <f t="shared" si="32"/>
        <v>0</v>
      </c>
      <c r="CP282" s="13">
        <f t="shared" si="33"/>
        <v>96</v>
      </c>
      <c r="CQ282" s="13"/>
      <c r="CR282" s="13"/>
      <c r="CS282" s="13">
        <f t="shared" si="34"/>
        <v>96</v>
      </c>
      <c r="CT282" s="13">
        <v>0</v>
      </c>
    </row>
    <row r="283" spans="1:98" hidden="1" x14ac:dyDescent="0.2">
      <c r="A283" t="s">
        <v>93</v>
      </c>
      <c r="B283" t="s">
        <v>94</v>
      </c>
      <c r="C283" t="s">
        <v>95</v>
      </c>
      <c r="D283" t="s">
        <v>96</v>
      </c>
      <c r="E283" t="s">
        <v>97</v>
      </c>
      <c r="F283" t="s">
        <v>98</v>
      </c>
      <c r="G283" t="s">
        <v>170</v>
      </c>
      <c r="H283" t="s">
        <v>100</v>
      </c>
      <c r="I283" t="s">
        <v>101</v>
      </c>
      <c r="J283" t="s">
        <v>102</v>
      </c>
      <c r="K283" t="s">
        <v>180</v>
      </c>
      <c r="L283" t="s">
        <v>104</v>
      </c>
      <c r="M283" t="s">
        <v>132</v>
      </c>
      <c r="N283" t="s">
        <v>133</v>
      </c>
      <c r="O283" t="s">
        <v>107</v>
      </c>
      <c r="P283" t="s">
        <v>181</v>
      </c>
      <c r="Q283" t="s">
        <v>168</v>
      </c>
      <c r="R283">
        <v>47000</v>
      </c>
      <c r="S283">
        <v>26240</v>
      </c>
      <c r="T283">
        <v>26237</v>
      </c>
      <c r="U283">
        <v>26237</v>
      </c>
      <c r="V283" t="s">
        <v>182</v>
      </c>
      <c r="W283" t="s">
        <v>111</v>
      </c>
      <c r="X283" t="s">
        <v>112</v>
      </c>
      <c r="Y283" t="s">
        <v>112</v>
      </c>
      <c r="Z283" t="s">
        <v>312</v>
      </c>
      <c r="AA283" t="s">
        <v>313</v>
      </c>
      <c r="AB283" t="s">
        <v>115</v>
      </c>
      <c r="AC283" t="s">
        <v>116</v>
      </c>
      <c r="AD283" t="s">
        <v>225</v>
      </c>
      <c r="AE283" t="s">
        <v>226</v>
      </c>
      <c r="AF283" t="s">
        <v>268</v>
      </c>
      <c r="AG283" t="s">
        <v>269</v>
      </c>
      <c r="AH283" t="s">
        <v>441</v>
      </c>
      <c r="AI283" t="s">
        <v>314</v>
      </c>
      <c r="AJ283">
        <v>0</v>
      </c>
      <c r="AK283">
        <v>140</v>
      </c>
      <c r="AL283">
        <v>140</v>
      </c>
      <c r="AM283">
        <v>130</v>
      </c>
      <c r="AN283">
        <v>130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 s="13" t="str">
        <f t="shared" si="28"/>
        <v>2 - 09. RECURSOS DIRECTAMENTE RECAUDADOS</v>
      </c>
      <c r="CL283" s="13" t="str">
        <f t="shared" si="29"/>
        <v>2.3. BIENES Y SERVICIOS</v>
      </c>
      <c r="CM283" s="13" t="str">
        <f t="shared" si="30"/>
        <v>2.3. 1. COMPRA DE BIENES</v>
      </c>
      <c r="CN283" s="13" t="str">
        <f t="shared" si="31"/>
        <v>2.3. 1. 6. 1.99. OTROS ACCESORIOS Y REPUESTOS</v>
      </c>
      <c r="CO283" s="13">
        <f t="shared" si="32"/>
        <v>0</v>
      </c>
      <c r="CP283" s="13">
        <f t="shared" si="33"/>
        <v>140</v>
      </c>
      <c r="CQ283" s="13"/>
      <c r="CR283" s="13"/>
      <c r="CS283" s="13">
        <f t="shared" si="34"/>
        <v>140</v>
      </c>
      <c r="CT283" s="13">
        <v>0</v>
      </c>
    </row>
    <row r="284" spans="1:98" hidden="1" x14ac:dyDescent="0.2">
      <c r="A284" t="s">
        <v>93</v>
      </c>
      <c r="B284" t="s">
        <v>94</v>
      </c>
      <c r="C284" t="s">
        <v>95</v>
      </c>
      <c r="D284" t="s">
        <v>96</v>
      </c>
      <c r="E284" t="s">
        <v>97</v>
      </c>
      <c r="F284" t="s">
        <v>98</v>
      </c>
      <c r="G284" t="s">
        <v>170</v>
      </c>
      <c r="H284" t="s">
        <v>100</v>
      </c>
      <c r="I284" t="s">
        <v>101</v>
      </c>
      <c r="J284" t="s">
        <v>102</v>
      </c>
      <c r="K284" t="s">
        <v>191</v>
      </c>
      <c r="L284" t="s">
        <v>104</v>
      </c>
      <c r="M284" t="s">
        <v>132</v>
      </c>
      <c r="N284" t="s">
        <v>133</v>
      </c>
      <c r="O284" t="s">
        <v>107</v>
      </c>
      <c r="P284" t="s">
        <v>192</v>
      </c>
      <c r="Q284" t="s">
        <v>168</v>
      </c>
      <c r="R284">
        <v>7247</v>
      </c>
      <c r="S284">
        <v>3940</v>
      </c>
      <c r="T284">
        <v>3939</v>
      </c>
      <c r="U284">
        <v>3939</v>
      </c>
      <c r="V284" t="s">
        <v>193</v>
      </c>
      <c r="W284" t="s">
        <v>111</v>
      </c>
      <c r="X284" t="s">
        <v>112</v>
      </c>
      <c r="Y284" t="s">
        <v>112</v>
      </c>
      <c r="Z284" t="s">
        <v>312</v>
      </c>
      <c r="AA284" t="s">
        <v>313</v>
      </c>
      <c r="AB284" t="s">
        <v>115</v>
      </c>
      <c r="AC284" t="s">
        <v>116</v>
      </c>
      <c r="AD284" t="s">
        <v>225</v>
      </c>
      <c r="AE284" t="s">
        <v>226</v>
      </c>
      <c r="AF284" t="s">
        <v>456</v>
      </c>
      <c r="AG284" t="s">
        <v>457</v>
      </c>
      <c r="AH284" t="s">
        <v>457</v>
      </c>
      <c r="AI284" t="s">
        <v>314</v>
      </c>
      <c r="AJ284">
        <v>0</v>
      </c>
      <c r="AK284">
        <v>440</v>
      </c>
      <c r="AL284">
        <v>440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 s="13" t="str">
        <f t="shared" si="28"/>
        <v>2 - 09. RECURSOS DIRECTAMENTE RECAUDADOS</v>
      </c>
      <c r="CL284" s="13" t="str">
        <f t="shared" si="29"/>
        <v>2.3. BIENES Y SERVICIOS</v>
      </c>
      <c r="CM284" s="13" t="str">
        <f t="shared" si="30"/>
        <v>2.3. 1. COMPRA DE BIENES</v>
      </c>
      <c r="CN284" s="13" t="str">
        <f t="shared" si="31"/>
        <v>2.3. 1. 7. 1. 1. ENSERES</v>
      </c>
      <c r="CO284" s="13">
        <f t="shared" si="32"/>
        <v>0</v>
      </c>
      <c r="CP284" s="13">
        <f t="shared" si="33"/>
        <v>440</v>
      </c>
      <c r="CQ284" s="13"/>
      <c r="CR284" s="13"/>
      <c r="CS284" s="13">
        <f t="shared" si="34"/>
        <v>440</v>
      </c>
      <c r="CT284" s="13">
        <v>0</v>
      </c>
    </row>
    <row r="285" spans="1:98" hidden="1" x14ac:dyDescent="0.2">
      <c r="A285" t="s">
        <v>93</v>
      </c>
      <c r="B285" t="s">
        <v>94</v>
      </c>
      <c r="C285" t="s">
        <v>95</v>
      </c>
      <c r="D285" t="s">
        <v>96</v>
      </c>
      <c r="E285" t="s">
        <v>97</v>
      </c>
      <c r="F285" t="s">
        <v>98</v>
      </c>
      <c r="G285" t="s">
        <v>170</v>
      </c>
      <c r="H285" t="s">
        <v>100</v>
      </c>
      <c r="I285" t="s">
        <v>101</v>
      </c>
      <c r="J285" t="s">
        <v>102</v>
      </c>
      <c r="K285" t="s">
        <v>180</v>
      </c>
      <c r="L285" t="s">
        <v>104</v>
      </c>
      <c r="M285" t="s">
        <v>132</v>
      </c>
      <c r="N285" t="s">
        <v>133</v>
      </c>
      <c r="O285" t="s">
        <v>107</v>
      </c>
      <c r="P285" t="s">
        <v>181</v>
      </c>
      <c r="Q285" t="s">
        <v>168</v>
      </c>
      <c r="R285">
        <v>47000</v>
      </c>
      <c r="S285">
        <v>26240</v>
      </c>
      <c r="T285">
        <v>26237</v>
      </c>
      <c r="U285">
        <v>26237</v>
      </c>
      <c r="V285" t="s">
        <v>182</v>
      </c>
      <c r="W285" t="s">
        <v>111</v>
      </c>
      <c r="X285" t="s">
        <v>112</v>
      </c>
      <c r="Y285" t="s">
        <v>112</v>
      </c>
      <c r="Z285" t="s">
        <v>312</v>
      </c>
      <c r="AA285" t="s">
        <v>313</v>
      </c>
      <c r="AB285" t="s">
        <v>115</v>
      </c>
      <c r="AC285" t="s">
        <v>116</v>
      </c>
      <c r="AD285" t="s">
        <v>225</v>
      </c>
      <c r="AE285" t="s">
        <v>226</v>
      </c>
      <c r="AF285" t="s">
        <v>456</v>
      </c>
      <c r="AG285" t="s">
        <v>457</v>
      </c>
      <c r="AH285" t="s">
        <v>457</v>
      </c>
      <c r="AI285" t="s">
        <v>314</v>
      </c>
      <c r="AJ285">
        <v>0</v>
      </c>
      <c r="AK285">
        <v>200</v>
      </c>
      <c r="AL285">
        <v>200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 s="13" t="str">
        <f t="shared" si="28"/>
        <v>2 - 09. RECURSOS DIRECTAMENTE RECAUDADOS</v>
      </c>
      <c r="CL285" s="13" t="str">
        <f t="shared" si="29"/>
        <v>2.3. BIENES Y SERVICIOS</v>
      </c>
      <c r="CM285" s="13" t="str">
        <f t="shared" si="30"/>
        <v>2.3. 1. COMPRA DE BIENES</v>
      </c>
      <c r="CN285" s="13" t="str">
        <f t="shared" si="31"/>
        <v>2.3. 1. 7. 1. 1. ENSERES</v>
      </c>
      <c r="CO285" s="13">
        <f t="shared" si="32"/>
        <v>0</v>
      </c>
      <c r="CP285" s="13">
        <f t="shared" si="33"/>
        <v>200</v>
      </c>
      <c r="CQ285" s="13"/>
      <c r="CR285" s="13"/>
      <c r="CS285" s="13">
        <f t="shared" si="34"/>
        <v>200</v>
      </c>
      <c r="CT285" s="13">
        <v>0</v>
      </c>
    </row>
    <row r="286" spans="1:98" hidden="1" x14ac:dyDescent="0.2">
      <c r="A286" t="s">
        <v>93</v>
      </c>
      <c r="B286" t="s">
        <v>94</v>
      </c>
      <c r="C286" t="s">
        <v>95</v>
      </c>
      <c r="D286" t="s">
        <v>96</v>
      </c>
      <c r="E286" t="s">
        <v>97</v>
      </c>
      <c r="F286" t="s">
        <v>98</v>
      </c>
      <c r="G286" t="s">
        <v>170</v>
      </c>
      <c r="H286" t="s">
        <v>100</v>
      </c>
      <c r="I286" t="s">
        <v>101</v>
      </c>
      <c r="J286" t="s">
        <v>102</v>
      </c>
      <c r="K286" t="s">
        <v>175</v>
      </c>
      <c r="L286" t="s">
        <v>104</v>
      </c>
      <c r="M286" t="s">
        <v>132</v>
      </c>
      <c r="N286" t="s">
        <v>176</v>
      </c>
      <c r="O286" t="s">
        <v>107</v>
      </c>
      <c r="P286" t="s">
        <v>177</v>
      </c>
      <c r="Q286" t="s">
        <v>178</v>
      </c>
      <c r="R286">
        <v>30095</v>
      </c>
      <c r="S286">
        <v>15125</v>
      </c>
      <c r="T286">
        <v>15125</v>
      </c>
      <c r="U286">
        <v>15125</v>
      </c>
      <c r="V286" t="s">
        <v>179</v>
      </c>
      <c r="W286" t="s">
        <v>111</v>
      </c>
      <c r="X286" t="s">
        <v>112</v>
      </c>
      <c r="Y286" t="s">
        <v>112</v>
      </c>
      <c r="Z286" t="s">
        <v>312</v>
      </c>
      <c r="AA286" t="s">
        <v>313</v>
      </c>
      <c r="AB286" t="s">
        <v>115</v>
      </c>
      <c r="AC286" t="s">
        <v>116</v>
      </c>
      <c r="AD286" t="s">
        <v>225</v>
      </c>
      <c r="AE286" t="s">
        <v>226</v>
      </c>
      <c r="AF286" t="s">
        <v>271</v>
      </c>
      <c r="AG286" t="s">
        <v>315</v>
      </c>
      <c r="AH286" t="s">
        <v>316</v>
      </c>
      <c r="AI286" t="s">
        <v>314</v>
      </c>
      <c r="AJ286">
        <v>1000</v>
      </c>
      <c r="AK286">
        <v>0</v>
      </c>
      <c r="AL286">
        <v>1000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 s="13" t="str">
        <f t="shared" si="28"/>
        <v>2 - 09. RECURSOS DIRECTAMENTE RECAUDADOS</v>
      </c>
      <c r="CL286" s="13" t="str">
        <f t="shared" si="29"/>
        <v>2.3. BIENES Y SERVICIOS</v>
      </c>
      <c r="CM286" s="13" t="str">
        <f t="shared" si="30"/>
        <v>2.3. 1. COMPRA DE BIENES</v>
      </c>
      <c r="CN286" s="13" t="str">
        <f t="shared" si="31"/>
        <v>2.3. 1. 8. 1. 2. MEDICAMENTOS</v>
      </c>
      <c r="CO286" s="13">
        <f t="shared" si="32"/>
        <v>0</v>
      </c>
      <c r="CP286" s="13">
        <f t="shared" si="33"/>
        <v>1000</v>
      </c>
      <c r="CQ286" s="13"/>
      <c r="CR286" s="13"/>
      <c r="CS286" s="13">
        <f t="shared" si="34"/>
        <v>1000</v>
      </c>
      <c r="CT286" s="13">
        <v>0</v>
      </c>
    </row>
    <row r="287" spans="1:98" hidden="1" x14ac:dyDescent="0.2">
      <c r="A287" t="s">
        <v>93</v>
      </c>
      <c r="B287" t="s">
        <v>94</v>
      </c>
      <c r="C287" t="s">
        <v>95</v>
      </c>
      <c r="D287" t="s">
        <v>96</v>
      </c>
      <c r="E287" t="s">
        <v>97</v>
      </c>
      <c r="F287" t="s">
        <v>98</v>
      </c>
      <c r="G287" t="s">
        <v>170</v>
      </c>
      <c r="H287" t="s">
        <v>100</v>
      </c>
      <c r="I287" t="s">
        <v>101</v>
      </c>
      <c r="J287" t="s">
        <v>102</v>
      </c>
      <c r="K287" t="s">
        <v>191</v>
      </c>
      <c r="L287" t="s">
        <v>104</v>
      </c>
      <c r="M287" t="s">
        <v>132</v>
      </c>
      <c r="N287" t="s">
        <v>133</v>
      </c>
      <c r="O287" t="s">
        <v>107</v>
      </c>
      <c r="P287" t="s">
        <v>192</v>
      </c>
      <c r="Q287" t="s">
        <v>168</v>
      </c>
      <c r="R287">
        <v>7247</v>
      </c>
      <c r="S287">
        <v>3940</v>
      </c>
      <c r="T287">
        <v>3939</v>
      </c>
      <c r="U287">
        <v>3939</v>
      </c>
      <c r="V287" t="s">
        <v>193</v>
      </c>
      <c r="W287" t="s">
        <v>111</v>
      </c>
      <c r="X287" t="s">
        <v>112</v>
      </c>
      <c r="Y287" t="s">
        <v>112</v>
      </c>
      <c r="Z287" t="s">
        <v>312</v>
      </c>
      <c r="AA287" t="s">
        <v>313</v>
      </c>
      <c r="AB287" t="s">
        <v>115</v>
      </c>
      <c r="AC287" t="s">
        <v>116</v>
      </c>
      <c r="AD287" t="s">
        <v>225</v>
      </c>
      <c r="AE287" t="s">
        <v>226</v>
      </c>
      <c r="AF287" t="s">
        <v>271</v>
      </c>
      <c r="AG287" t="s">
        <v>315</v>
      </c>
      <c r="AH287" t="s">
        <v>316</v>
      </c>
      <c r="AI287" t="s">
        <v>314</v>
      </c>
      <c r="AJ287">
        <v>3000</v>
      </c>
      <c r="AK287">
        <v>0</v>
      </c>
      <c r="AL287">
        <v>3000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 s="13" t="str">
        <f t="shared" si="28"/>
        <v>2 - 09. RECURSOS DIRECTAMENTE RECAUDADOS</v>
      </c>
      <c r="CL287" s="13" t="str">
        <f t="shared" si="29"/>
        <v>2.3. BIENES Y SERVICIOS</v>
      </c>
      <c r="CM287" s="13" t="str">
        <f t="shared" si="30"/>
        <v>2.3. 1. COMPRA DE BIENES</v>
      </c>
      <c r="CN287" s="13" t="str">
        <f t="shared" si="31"/>
        <v>2.3. 1. 8. 1. 2. MEDICAMENTOS</v>
      </c>
      <c r="CO287" s="13">
        <f t="shared" si="32"/>
        <v>0</v>
      </c>
      <c r="CP287" s="13">
        <f t="shared" si="33"/>
        <v>3000</v>
      </c>
      <c r="CQ287" s="13"/>
      <c r="CR287" s="13"/>
      <c r="CS287" s="13">
        <f t="shared" si="34"/>
        <v>3000</v>
      </c>
      <c r="CT287" s="13">
        <v>0</v>
      </c>
    </row>
    <row r="288" spans="1:98" hidden="1" x14ac:dyDescent="0.2">
      <c r="A288" t="s">
        <v>93</v>
      </c>
      <c r="B288" t="s">
        <v>94</v>
      </c>
      <c r="C288" t="s">
        <v>95</v>
      </c>
      <c r="D288" t="s">
        <v>96</v>
      </c>
      <c r="E288" t="s">
        <v>97</v>
      </c>
      <c r="F288" t="s">
        <v>98</v>
      </c>
      <c r="G288" t="s">
        <v>170</v>
      </c>
      <c r="H288" t="s">
        <v>100</v>
      </c>
      <c r="I288" t="s">
        <v>101</v>
      </c>
      <c r="J288" t="s">
        <v>102</v>
      </c>
      <c r="K288" t="s">
        <v>183</v>
      </c>
      <c r="L288" t="s">
        <v>104</v>
      </c>
      <c r="M288" t="s">
        <v>132</v>
      </c>
      <c r="N288" t="s">
        <v>133</v>
      </c>
      <c r="O288" t="s">
        <v>107</v>
      </c>
      <c r="P288" t="s">
        <v>184</v>
      </c>
      <c r="Q288" t="s">
        <v>185</v>
      </c>
      <c r="R288">
        <v>3636</v>
      </c>
      <c r="S288">
        <v>1441</v>
      </c>
      <c r="T288">
        <v>1441</v>
      </c>
      <c r="U288">
        <v>1441</v>
      </c>
      <c r="V288" t="s">
        <v>186</v>
      </c>
      <c r="W288" t="s">
        <v>111</v>
      </c>
      <c r="X288" t="s">
        <v>112</v>
      </c>
      <c r="Y288" t="s">
        <v>112</v>
      </c>
      <c r="Z288" t="s">
        <v>312</v>
      </c>
      <c r="AA288" t="s">
        <v>313</v>
      </c>
      <c r="AB288" t="s">
        <v>115</v>
      </c>
      <c r="AC288" t="s">
        <v>116</v>
      </c>
      <c r="AD288" t="s">
        <v>225</v>
      </c>
      <c r="AE288" t="s">
        <v>226</v>
      </c>
      <c r="AF288" t="s">
        <v>271</v>
      </c>
      <c r="AG288" t="s">
        <v>315</v>
      </c>
      <c r="AH288" t="s">
        <v>316</v>
      </c>
      <c r="AI288" t="s">
        <v>314</v>
      </c>
      <c r="AJ288">
        <v>12681</v>
      </c>
      <c r="AK288">
        <v>0</v>
      </c>
      <c r="AL288">
        <v>12681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 s="13" t="str">
        <f t="shared" si="28"/>
        <v>2 - 09. RECURSOS DIRECTAMENTE RECAUDADOS</v>
      </c>
      <c r="CL288" s="13" t="str">
        <f t="shared" si="29"/>
        <v>2.3. BIENES Y SERVICIOS</v>
      </c>
      <c r="CM288" s="13" t="str">
        <f t="shared" si="30"/>
        <v>2.3. 1. COMPRA DE BIENES</v>
      </c>
      <c r="CN288" s="13" t="str">
        <f t="shared" si="31"/>
        <v>2.3. 1. 8. 1. 2. MEDICAMENTOS</v>
      </c>
      <c r="CO288" s="13">
        <f t="shared" si="32"/>
        <v>0</v>
      </c>
      <c r="CP288" s="13">
        <f t="shared" si="33"/>
        <v>12681</v>
      </c>
      <c r="CQ288" s="13"/>
      <c r="CR288" s="13"/>
      <c r="CS288" s="13">
        <f t="shared" si="34"/>
        <v>12681</v>
      </c>
      <c r="CT288" s="13">
        <v>0</v>
      </c>
    </row>
    <row r="289" spans="1:98" hidden="1" x14ac:dyDescent="0.2">
      <c r="A289" t="s">
        <v>93</v>
      </c>
      <c r="B289" t="s">
        <v>94</v>
      </c>
      <c r="C289" t="s">
        <v>95</v>
      </c>
      <c r="D289" t="s">
        <v>96</v>
      </c>
      <c r="E289" t="s">
        <v>97</v>
      </c>
      <c r="F289" t="s">
        <v>98</v>
      </c>
      <c r="G289" t="s">
        <v>170</v>
      </c>
      <c r="H289" t="s">
        <v>100</v>
      </c>
      <c r="I289" t="s">
        <v>101</v>
      </c>
      <c r="J289" t="s">
        <v>102</v>
      </c>
      <c r="K289" t="s">
        <v>187</v>
      </c>
      <c r="L289" t="s">
        <v>104</v>
      </c>
      <c r="M289" t="s">
        <v>132</v>
      </c>
      <c r="N289" t="s">
        <v>176</v>
      </c>
      <c r="O289" t="s">
        <v>107</v>
      </c>
      <c r="P289" t="s">
        <v>188</v>
      </c>
      <c r="Q289" t="s">
        <v>189</v>
      </c>
      <c r="R289">
        <v>105000</v>
      </c>
      <c r="S289">
        <v>29200</v>
      </c>
      <c r="T289">
        <v>29143</v>
      </c>
      <c r="U289">
        <v>29143</v>
      </c>
      <c r="V289" t="s">
        <v>190</v>
      </c>
      <c r="W289" t="s">
        <v>111</v>
      </c>
      <c r="X289" t="s">
        <v>112</v>
      </c>
      <c r="Y289" t="s">
        <v>112</v>
      </c>
      <c r="Z289" t="s">
        <v>312</v>
      </c>
      <c r="AA289" t="s">
        <v>313</v>
      </c>
      <c r="AB289" t="s">
        <v>115</v>
      </c>
      <c r="AC289" t="s">
        <v>116</v>
      </c>
      <c r="AD289" t="s">
        <v>225</v>
      </c>
      <c r="AE289" t="s">
        <v>226</v>
      </c>
      <c r="AF289" t="s">
        <v>271</v>
      </c>
      <c r="AG289" t="s">
        <v>315</v>
      </c>
      <c r="AH289" t="s">
        <v>316</v>
      </c>
      <c r="AI289" t="s">
        <v>314</v>
      </c>
      <c r="AJ289">
        <v>600000</v>
      </c>
      <c r="AK289">
        <v>475600</v>
      </c>
      <c r="AL289">
        <v>1075600</v>
      </c>
      <c r="AM289">
        <v>324298.84000000003</v>
      </c>
      <c r="AN289">
        <v>236977.1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 s="13" t="str">
        <f t="shared" si="28"/>
        <v>2 - 09. RECURSOS DIRECTAMENTE RECAUDADOS</v>
      </c>
      <c r="CL289" s="13" t="str">
        <f t="shared" si="29"/>
        <v>2.3. BIENES Y SERVICIOS</v>
      </c>
      <c r="CM289" s="13" t="str">
        <f t="shared" si="30"/>
        <v>2.3. 1. COMPRA DE BIENES</v>
      </c>
      <c r="CN289" s="13" t="str">
        <f t="shared" si="31"/>
        <v>2.3. 1. 8. 1. 2. MEDICAMENTOS</v>
      </c>
      <c r="CO289" s="13">
        <f t="shared" si="32"/>
        <v>0</v>
      </c>
      <c r="CP289" s="13">
        <f t="shared" si="33"/>
        <v>1075600</v>
      </c>
      <c r="CQ289" s="13"/>
      <c r="CR289" s="13"/>
      <c r="CS289" s="13">
        <f t="shared" si="34"/>
        <v>1075600</v>
      </c>
      <c r="CT289" s="13">
        <v>0</v>
      </c>
    </row>
    <row r="290" spans="1:98" hidden="1" x14ac:dyDescent="0.2">
      <c r="A290" t="s">
        <v>93</v>
      </c>
      <c r="B290" t="s">
        <v>94</v>
      </c>
      <c r="C290" t="s">
        <v>95</v>
      </c>
      <c r="D290" t="s">
        <v>96</v>
      </c>
      <c r="E290" t="s">
        <v>97</v>
      </c>
      <c r="F290" t="s">
        <v>98</v>
      </c>
      <c r="G290" t="s">
        <v>170</v>
      </c>
      <c r="H290" t="s">
        <v>100</v>
      </c>
      <c r="I290" t="s">
        <v>101</v>
      </c>
      <c r="J290" t="s">
        <v>102</v>
      </c>
      <c r="K290" t="s">
        <v>187</v>
      </c>
      <c r="L290" t="s">
        <v>104</v>
      </c>
      <c r="M290" t="s">
        <v>132</v>
      </c>
      <c r="N290" t="s">
        <v>176</v>
      </c>
      <c r="O290" t="s">
        <v>107</v>
      </c>
      <c r="P290" t="s">
        <v>188</v>
      </c>
      <c r="Q290" t="s">
        <v>189</v>
      </c>
      <c r="R290">
        <v>105000</v>
      </c>
      <c r="S290">
        <v>29200</v>
      </c>
      <c r="T290">
        <v>29143</v>
      </c>
      <c r="U290">
        <v>29143</v>
      </c>
      <c r="V290" t="s">
        <v>190</v>
      </c>
      <c r="W290" t="s">
        <v>111</v>
      </c>
      <c r="X290" t="s">
        <v>112</v>
      </c>
      <c r="Y290" t="s">
        <v>112</v>
      </c>
      <c r="Z290" t="s">
        <v>312</v>
      </c>
      <c r="AA290" t="s">
        <v>313</v>
      </c>
      <c r="AB290" t="s">
        <v>115</v>
      </c>
      <c r="AC290" t="s">
        <v>116</v>
      </c>
      <c r="AD290" t="s">
        <v>225</v>
      </c>
      <c r="AE290" t="s">
        <v>226</v>
      </c>
      <c r="AF290" t="s">
        <v>271</v>
      </c>
      <c r="AG290" t="s">
        <v>315</v>
      </c>
      <c r="AH290" t="s">
        <v>421</v>
      </c>
      <c r="AI290" t="s">
        <v>314</v>
      </c>
      <c r="AJ290">
        <v>0</v>
      </c>
      <c r="AK290">
        <v>74183</v>
      </c>
      <c r="AL290">
        <v>74183</v>
      </c>
      <c r="AM290">
        <v>74182.720000000001</v>
      </c>
      <c r="AN290">
        <v>74182.720000000001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 s="13" t="str">
        <f t="shared" si="28"/>
        <v>2 - 09. RECURSOS DIRECTAMENTE RECAUDADOS</v>
      </c>
      <c r="CL290" s="13" t="str">
        <f t="shared" si="29"/>
        <v>2.3. BIENES Y SERVICIOS</v>
      </c>
      <c r="CM290" s="13" t="str">
        <f t="shared" si="30"/>
        <v>2.3. 1. COMPRA DE BIENES</v>
      </c>
      <c r="CN290" s="13" t="str">
        <f t="shared" si="31"/>
        <v>2.3. 1. 8. 1.99. OTROS PRODUCTOS SIMILARES</v>
      </c>
      <c r="CO290" s="13">
        <f t="shared" si="32"/>
        <v>0</v>
      </c>
      <c r="CP290" s="13">
        <f t="shared" si="33"/>
        <v>74183</v>
      </c>
      <c r="CQ290" s="13"/>
      <c r="CR290" s="13"/>
      <c r="CS290" s="13">
        <f t="shared" si="34"/>
        <v>74183</v>
      </c>
      <c r="CT290" s="13">
        <v>0</v>
      </c>
    </row>
    <row r="291" spans="1:98" hidden="1" x14ac:dyDescent="0.2">
      <c r="A291" t="s">
        <v>93</v>
      </c>
      <c r="B291" t="s">
        <v>94</v>
      </c>
      <c r="C291" t="s">
        <v>95</v>
      </c>
      <c r="D291" t="s">
        <v>96</v>
      </c>
      <c r="E291" t="s">
        <v>97</v>
      </c>
      <c r="F291" t="s">
        <v>98</v>
      </c>
      <c r="G291" t="s">
        <v>170</v>
      </c>
      <c r="H291" t="s">
        <v>100</v>
      </c>
      <c r="I291" t="s">
        <v>101</v>
      </c>
      <c r="J291" t="s">
        <v>102</v>
      </c>
      <c r="K291" t="s">
        <v>175</v>
      </c>
      <c r="L291" t="s">
        <v>104</v>
      </c>
      <c r="M291" t="s">
        <v>132</v>
      </c>
      <c r="N291" t="s">
        <v>176</v>
      </c>
      <c r="O291" t="s">
        <v>107</v>
      </c>
      <c r="P291" t="s">
        <v>177</v>
      </c>
      <c r="Q291" t="s">
        <v>178</v>
      </c>
      <c r="R291">
        <v>30095</v>
      </c>
      <c r="S291">
        <v>15125</v>
      </c>
      <c r="T291">
        <v>15125</v>
      </c>
      <c r="U291">
        <v>15125</v>
      </c>
      <c r="V291" t="s">
        <v>179</v>
      </c>
      <c r="W291" t="s">
        <v>111</v>
      </c>
      <c r="X291" t="s">
        <v>112</v>
      </c>
      <c r="Y291" t="s">
        <v>112</v>
      </c>
      <c r="Z291" t="s">
        <v>312</v>
      </c>
      <c r="AA291" t="s">
        <v>313</v>
      </c>
      <c r="AB291" t="s">
        <v>115</v>
      </c>
      <c r="AC291" t="s">
        <v>116</v>
      </c>
      <c r="AD291" t="s">
        <v>225</v>
      </c>
      <c r="AE291" t="s">
        <v>226</v>
      </c>
      <c r="AF291" t="s">
        <v>271</v>
      </c>
      <c r="AG291" t="s">
        <v>272</v>
      </c>
      <c r="AH291" t="s">
        <v>273</v>
      </c>
      <c r="AI291" t="s">
        <v>314</v>
      </c>
      <c r="AJ291">
        <v>1000</v>
      </c>
      <c r="AK291">
        <v>0</v>
      </c>
      <c r="AL291">
        <v>1000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 s="13" t="str">
        <f t="shared" si="28"/>
        <v>2 - 09. RECURSOS DIRECTAMENTE RECAUDADOS</v>
      </c>
      <c r="CL291" s="13" t="str">
        <f t="shared" si="29"/>
        <v>2.3. BIENES Y SERVICIOS</v>
      </c>
      <c r="CM291" s="13" t="str">
        <f t="shared" si="30"/>
        <v>2.3. 1. COMPRA DE BIENES</v>
      </c>
      <c r="CN291" s="13" t="str">
        <f t="shared" si="31"/>
        <v>2.3. 1. 8. 2. 1. MATERIAL, INSUMOS, INSTRUMENTAL Y ACCESORIOS  MEDICOS, QUIRURGICOS, ODONTOLOGICOS Y DE LABORATORIO</v>
      </c>
      <c r="CO291" s="13">
        <f t="shared" si="32"/>
        <v>0</v>
      </c>
      <c r="CP291" s="13">
        <f t="shared" si="33"/>
        <v>1000</v>
      </c>
      <c r="CQ291" s="13"/>
      <c r="CR291" s="13"/>
      <c r="CS291" s="13">
        <f t="shared" si="34"/>
        <v>1000</v>
      </c>
      <c r="CT291" s="13">
        <v>0</v>
      </c>
    </row>
    <row r="292" spans="1:98" hidden="1" x14ac:dyDescent="0.2">
      <c r="A292" t="s">
        <v>93</v>
      </c>
      <c r="B292" t="s">
        <v>94</v>
      </c>
      <c r="C292" t="s">
        <v>95</v>
      </c>
      <c r="D292" t="s">
        <v>96</v>
      </c>
      <c r="E292" t="s">
        <v>97</v>
      </c>
      <c r="F292" t="s">
        <v>98</v>
      </c>
      <c r="G292" t="s">
        <v>170</v>
      </c>
      <c r="H292" t="s">
        <v>100</v>
      </c>
      <c r="I292" t="s">
        <v>101</v>
      </c>
      <c r="J292" t="s">
        <v>102</v>
      </c>
      <c r="K292" t="s">
        <v>183</v>
      </c>
      <c r="L292" t="s">
        <v>104</v>
      </c>
      <c r="M292" t="s">
        <v>132</v>
      </c>
      <c r="N292" t="s">
        <v>133</v>
      </c>
      <c r="O292" t="s">
        <v>107</v>
      </c>
      <c r="P292" t="s">
        <v>184</v>
      </c>
      <c r="Q292" t="s">
        <v>185</v>
      </c>
      <c r="R292">
        <v>3636</v>
      </c>
      <c r="S292">
        <v>1441</v>
      </c>
      <c r="T292">
        <v>1441</v>
      </c>
      <c r="U292">
        <v>1441</v>
      </c>
      <c r="V292" t="s">
        <v>186</v>
      </c>
      <c r="W292" t="s">
        <v>111</v>
      </c>
      <c r="X292" t="s">
        <v>112</v>
      </c>
      <c r="Y292" t="s">
        <v>112</v>
      </c>
      <c r="Z292" t="s">
        <v>312</v>
      </c>
      <c r="AA292" t="s">
        <v>313</v>
      </c>
      <c r="AB292" t="s">
        <v>115</v>
      </c>
      <c r="AC292" t="s">
        <v>116</v>
      </c>
      <c r="AD292" t="s">
        <v>225</v>
      </c>
      <c r="AE292" t="s">
        <v>226</v>
      </c>
      <c r="AF292" t="s">
        <v>271</v>
      </c>
      <c r="AG292" t="s">
        <v>272</v>
      </c>
      <c r="AH292" t="s">
        <v>273</v>
      </c>
      <c r="AI292" t="s">
        <v>314</v>
      </c>
      <c r="AJ292">
        <v>10000</v>
      </c>
      <c r="AK292">
        <v>0</v>
      </c>
      <c r="AL292">
        <v>10000</v>
      </c>
      <c r="AM292">
        <v>7830</v>
      </c>
      <c r="AN292">
        <v>7830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 s="13" t="str">
        <f t="shared" si="28"/>
        <v>2 - 09. RECURSOS DIRECTAMENTE RECAUDADOS</v>
      </c>
      <c r="CL292" s="13" t="str">
        <f t="shared" si="29"/>
        <v>2.3. BIENES Y SERVICIOS</v>
      </c>
      <c r="CM292" s="13" t="str">
        <f t="shared" si="30"/>
        <v>2.3. 1. COMPRA DE BIENES</v>
      </c>
      <c r="CN292" s="13" t="str">
        <f t="shared" si="31"/>
        <v>2.3. 1. 8. 2. 1. MATERIAL, INSUMOS, INSTRUMENTAL Y ACCESORIOS  MEDICOS, QUIRURGICOS, ODONTOLOGICOS Y DE LABORATORIO</v>
      </c>
      <c r="CO292" s="13">
        <f t="shared" si="32"/>
        <v>0</v>
      </c>
      <c r="CP292" s="13">
        <f t="shared" si="33"/>
        <v>10000</v>
      </c>
      <c r="CQ292" s="13"/>
      <c r="CR292" s="13"/>
      <c r="CS292" s="13">
        <f t="shared" si="34"/>
        <v>10000</v>
      </c>
      <c r="CT292" s="13">
        <v>0</v>
      </c>
    </row>
    <row r="293" spans="1:98" hidden="1" x14ac:dyDescent="0.2">
      <c r="A293" t="s">
        <v>93</v>
      </c>
      <c r="B293" t="s">
        <v>94</v>
      </c>
      <c r="C293" t="s">
        <v>95</v>
      </c>
      <c r="D293" t="s">
        <v>96</v>
      </c>
      <c r="E293" t="s">
        <v>97</v>
      </c>
      <c r="F293" t="s">
        <v>98</v>
      </c>
      <c r="G293" t="s">
        <v>170</v>
      </c>
      <c r="H293" t="s">
        <v>100</v>
      </c>
      <c r="I293" t="s">
        <v>101</v>
      </c>
      <c r="J293" t="s">
        <v>102</v>
      </c>
      <c r="K293" t="s">
        <v>187</v>
      </c>
      <c r="L293" t="s">
        <v>104</v>
      </c>
      <c r="M293" t="s">
        <v>132</v>
      </c>
      <c r="N293" t="s">
        <v>176</v>
      </c>
      <c r="O293" t="s">
        <v>107</v>
      </c>
      <c r="P293" t="s">
        <v>188</v>
      </c>
      <c r="Q293" t="s">
        <v>189</v>
      </c>
      <c r="R293">
        <v>105000</v>
      </c>
      <c r="S293">
        <v>29200</v>
      </c>
      <c r="T293">
        <v>29143</v>
      </c>
      <c r="U293">
        <v>29143</v>
      </c>
      <c r="V293" t="s">
        <v>190</v>
      </c>
      <c r="W293" t="s">
        <v>111</v>
      </c>
      <c r="X293" t="s">
        <v>112</v>
      </c>
      <c r="Y293" t="s">
        <v>112</v>
      </c>
      <c r="Z293" t="s">
        <v>312</v>
      </c>
      <c r="AA293" t="s">
        <v>313</v>
      </c>
      <c r="AB293" t="s">
        <v>115</v>
      </c>
      <c r="AC293" t="s">
        <v>116</v>
      </c>
      <c r="AD293" t="s">
        <v>225</v>
      </c>
      <c r="AE293" t="s">
        <v>226</v>
      </c>
      <c r="AF293" t="s">
        <v>271</v>
      </c>
      <c r="AG293" t="s">
        <v>272</v>
      </c>
      <c r="AH293" t="s">
        <v>273</v>
      </c>
      <c r="AI293" t="s">
        <v>314</v>
      </c>
      <c r="AJ293">
        <v>500000</v>
      </c>
      <c r="AK293">
        <v>390607</v>
      </c>
      <c r="AL293">
        <v>890607</v>
      </c>
      <c r="AM293">
        <v>294684.03000000003</v>
      </c>
      <c r="AN293">
        <v>47721.23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 s="13" t="str">
        <f t="shared" si="28"/>
        <v>2 - 09. RECURSOS DIRECTAMENTE RECAUDADOS</v>
      </c>
      <c r="CL293" s="13" t="str">
        <f t="shared" si="29"/>
        <v>2.3. BIENES Y SERVICIOS</v>
      </c>
      <c r="CM293" s="13" t="str">
        <f t="shared" si="30"/>
        <v>2.3. 1. COMPRA DE BIENES</v>
      </c>
      <c r="CN293" s="13" t="str">
        <f t="shared" si="31"/>
        <v>2.3. 1. 8. 2. 1. MATERIAL, INSUMOS, INSTRUMENTAL Y ACCESORIOS  MEDICOS, QUIRURGICOS, ODONTOLOGICOS Y DE LABORATORIO</v>
      </c>
      <c r="CO293" s="13">
        <f t="shared" si="32"/>
        <v>0</v>
      </c>
      <c r="CP293" s="13">
        <f t="shared" si="33"/>
        <v>890607</v>
      </c>
      <c r="CQ293" s="13"/>
      <c r="CR293" s="13"/>
      <c r="CS293" s="13">
        <f t="shared" si="34"/>
        <v>890607</v>
      </c>
      <c r="CT293" s="13">
        <v>0</v>
      </c>
    </row>
    <row r="294" spans="1:98" hidden="1" x14ac:dyDescent="0.2">
      <c r="A294" t="s">
        <v>93</v>
      </c>
      <c r="B294" t="s">
        <v>94</v>
      </c>
      <c r="C294" t="s">
        <v>95</v>
      </c>
      <c r="D294" t="s">
        <v>96</v>
      </c>
      <c r="E294" t="s">
        <v>97</v>
      </c>
      <c r="F294" t="s">
        <v>98</v>
      </c>
      <c r="G294" t="s">
        <v>170</v>
      </c>
      <c r="H294" t="s">
        <v>100</v>
      </c>
      <c r="I294" t="s">
        <v>101</v>
      </c>
      <c r="J294" t="s">
        <v>102</v>
      </c>
      <c r="K294" t="s">
        <v>175</v>
      </c>
      <c r="L294" t="s">
        <v>104</v>
      </c>
      <c r="M294" t="s">
        <v>132</v>
      </c>
      <c r="N294" t="s">
        <v>176</v>
      </c>
      <c r="O294" t="s">
        <v>423</v>
      </c>
      <c r="P294" t="s">
        <v>442</v>
      </c>
      <c r="Q294" t="s">
        <v>266</v>
      </c>
      <c r="R294">
        <v>2000</v>
      </c>
      <c r="S294">
        <v>1000</v>
      </c>
      <c r="T294">
        <v>0</v>
      </c>
      <c r="U294">
        <v>0</v>
      </c>
      <c r="V294" t="s">
        <v>443</v>
      </c>
      <c r="W294" t="s">
        <v>111</v>
      </c>
      <c r="X294" t="s">
        <v>112</v>
      </c>
      <c r="Y294" t="s">
        <v>112</v>
      </c>
      <c r="Z294" t="s">
        <v>312</v>
      </c>
      <c r="AA294" t="s">
        <v>313</v>
      </c>
      <c r="AB294" t="s">
        <v>115</v>
      </c>
      <c r="AC294" t="s">
        <v>116</v>
      </c>
      <c r="AD294" t="s">
        <v>225</v>
      </c>
      <c r="AE294" t="s">
        <v>226</v>
      </c>
      <c r="AF294" t="s">
        <v>271</v>
      </c>
      <c r="AG294" t="s">
        <v>272</v>
      </c>
      <c r="AH294" t="s">
        <v>273</v>
      </c>
      <c r="AI294" t="s">
        <v>314</v>
      </c>
      <c r="AJ294">
        <v>0</v>
      </c>
      <c r="AK294">
        <v>243198</v>
      </c>
      <c r="AL294">
        <v>243198</v>
      </c>
      <c r="AM294">
        <v>221338.5</v>
      </c>
      <c r="AN294">
        <v>221338.5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 s="13" t="str">
        <f t="shared" si="28"/>
        <v>2 - 09. RECURSOS DIRECTAMENTE RECAUDADOS</v>
      </c>
      <c r="CL294" s="13" t="str">
        <f t="shared" si="29"/>
        <v>2.3. BIENES Y SERVICIOS</v>
      </c>
      <c r="CM294" s="13" t="str">
        <f t="shared" si="30"/>
        <v>2.3. 1. COMPRA DE BIENES</v>
      </c>
      <c r="CN294" s="13" t="str">
        <f t="shared" si="31"/>
        <v>2.3. 1. 8. 2. 1. MATERIAL, INSUMOS, INSTRUMENTAL Y ACCESORIOS  MEDICOS, QUIRURGICOS, ODONTOLOGICOS Y DE LABORATORIO</v>
      </c>
      <c r="CO294" s="13">
        <f t="shared" si="32"/>
        <v>0</v>
      </c>
      <c r="CP294" s="13">
        <f t="shared" si="33"/>
        <v>243198</v>
      </c>
      <c r="CQ294" s="13"/>
      <c r="CR294" s="13"/>
      <c r="CS294" s="13">
        <f t="shared" si="34"/>
        <v>243198</v>
      </c>
      <c r="CT294" s="13">
        <v>0</v>
      </c>
    </row>
    <row r="295" spans="1:98" hidden="1" x14ac:dyDescent="0.2">
      <c r="A295" t="s">
        <v>93</v>
      </c>
      <c r="B295" t="s">
        <v>94</v>
      </c>
      <c r="C295" t="s">
        <v>95</v>
      </c>
      <c r="D295" t="s">
        <v>96</v>
      </c>
      <c r="E295" t="s">
        <v>97</v>
      </c>
      <c r="F295" t="s">
        <v>98</v>
      </c>
      <c r="G295" t="s">
        <v>99</v>
      </c>
      <c r="H295" t="s">
        <v>100</v>
      </c>
      <c r="I295" t="s">
        <v>101</v>
      </c>
      <c r="J295" t="s">
        <v>102</v>
      </c>
      <c r="K295" t="s">
        <v>103</v>
      </c>
      <c r="L295" t="s">
        <v>104</v>
      </c>
      <c r="M295" t="s">
        <v>105</v>
      </c>
      <c r="N295" t="s">
        <v>106</v>
      </c>
      <c r="O295" t="s">
        <v>107</v>
      </c>
      <c r="P295" t="s">
        <v>108</v>
      </c>
      <c r="Q295" t="s">
        <v>109</v>
      </c>
      <c r="R295">
        <v>100</v>
      </c>
      <c r="S295">
        <v>50</v>
      </c>
      <c r="T295">
        <v>50</v>
      </c>
      <c r="U295">
        <v>50</v>
      </c>
      <c r="V295" t="s">
        <v>110</v>
      </c>
      <c r="W295" t="s">
        <v>111</v>
      </c>
      <c r="X295" t="s">
        <v>112</v>
      </c>
      <c r="Y295" t="s">
        <v>112</v>
      </c>
      <c r="Z295" t="s">
        <v>312</v>
      </c>
      <c r="AA295" t="s">
        <v>313</v>
      </c>
      <c r="AB295" t="s">
        <v>115</v>
      </c>
      <c r="AC295" t="s">
        <v>116</v>
      </c>
      <c r="AD295" t="s">
        <v>225</v>
      </c>
      <c r="AE295" t="s">
        <v>226</v>
      </c>
      <c r="AF295" t="s">
        <v>399</v>
      </c>
      <c r="AG295" t="s">
        <v>400</v>
      </c>
      <c r="AH295" t="s">
        <v>401</v>
      </c>
      <c r="AI295" t="s">
        <v>314</v>
      </c>
      <c r="AJ295">
        <v>0</v>
      </c>
      <c r="AK295">
        <v>700</v>
      </c>
      <c r="AL295">
        <v>700</v>
      </c>
      <c r="AM295">
        <v>700</v>
      </c>
      <c r="AN295">
        <v>700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 s="13" t="str">
        <f t="shared" si="28"/>
        <v>2 - 09. RECURSOS DIRECTAMENTE RECAUDADOS</v>
      </c>
      <c r="CL295" s="13" t="str">
        <f t="shared" si="29"/>
        <v>2.3. BIENES Y SERVICIOS</v>
      </c>
      <c r="CM295" s="13" t="str">
        <f t="shared" si="30"/>
        <v>2.3. 1. COMPRA DE BIENES</v>
      </c>
      <c r="CN295" s="13" t="str">
        <f t="shared" si="31"/>
        <v>2.3. 1.11. 1. 1. PARA EDIFICIOS Y ESTRUCTURAS</v>
      </c>
      <c r="CO295" s="13">
        <f t="shared" si="32"/>
        <v>0</v>
      </c>
      <c r="CP295" s="13">
        <f t="shared" si="33"/>
        <v>700</v>
      </c>
      <c r="CQ295" s="13"/>
      <c r="CR295" s="13"/>
      <c r="CS295" s="13">
        <f t="shared" si="34"/>
        <v>700</v>
      </c>
      <c r="CT295" s="13">
        <v>0</v>
      </c>
    </row>
    <row r="296" spans="1:98" hidden="1" x14ac:dyDescent="0.2">
      <c r="A296" t="s">
        <v>93</v>
      </c>
      <c r="B296" t="s">
        <v>94</v>
      </c>
      <c r="C296" t="s">
        <v>95</v>
      </c>
      <c r="D296" t="s">
        <v>96</v>
      </c>
      <c r="E296" t="s">
        <v>97</v>
      </c>
      <c r="F296" t="s">
        <v>98</v>
      </c>
      <c r="G296" t="s">
        <v>99</v>
      </c>
      <c r="H296" t="s">
        <v>100</v>
      </c>
      <c r="I296" t="s">
        <v>101</v>
      </c>
      <c r="J296" t="s">
        <v>102</v>
      </c>
      <c r="K296" t="s">
        <v>103</v>
      </c>
      <c r="L296" t="s">
        <v>104</v>
      </c>
      <c r="M296" t="s">
        <v>105</v>
      </c>
      <c r="N296" t="s">
        <v>106</v>
      </c>
      <c r="O296" t="s">
        <v>107</v>
      </c>
      <c r="P296" t="s">
        <v>108</v>
      </c>
      <c r="Q296" t="s">
        <v>109</v>
      </c>
      <c r="R296">
        <v>100</v>
      </c>
      <c r="S296">
        <v>50</v>
      </c>
      <c r="T296">
        <v>50</v>
      </c>
      <c r="U296">
        <v>50</v>
      </c>
      <c r="V296" t="s">
        <v>110</v>
      </c>
      <c r="W296" t="s">
        <v>111</v>
      </c>
      <c r="X296" t="s">
        <v>112</v>
      </c>
      <c r="Y296" t="s">
        <v>112</v>
      </c>
      <c r="Z296" t="s">
        <v>312</v>
      </c>
      <c r="AA296" t="s">
        <v>313</v>
      </c>
      <c r="AB296" t="s">
        <v>115</v>
      </c>
      <c r="AC296" t="s">
        <v>116</v>
      </c>
      <c r="AD296" t="s">
        <v>225</v>
      </c>
      <c r="AE296" t="s">
        <v>226</v>
      </c>
      <c r="AF296" t="s">
        <v>399</v>
      </c>
      <c r="AG296" t="s">
        <v>400</v>
      </c>
      <c r="AH296" t="s">
        <v>451</v>
      </c>
      <c r="AI296" t="s">
        <v>314</v>
      </c>
      <c r="AJ296">
        <v>0</v>
      </c>
      <c r="AK296">
        <v>800</v>
      </c>
      <c r="AL296">
        <v>800</v>
      </c>
      <c r="AM296">
        <v>800</v>
      </c>
      <c r="AN296">
        <v>800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 s="13" t="str">
        <f t="shared" si="28"/>
        <v>2 - 09. RECURSOS DIRECTAMENTE RECAUDADOS</v>
      </c>
      <c r="CL296" s="13" t="str">
        <f t="shared" si="29"/>
        <v>2.3. BIENES Y SERVICIOS</v>
      </c>
      <c r="CM296" s="13" t="str">
        <f t="shared" si="30"/>
        <v>2.3. 1. COMPRA DE BIENES</v>
      </c>
      <c r="CN296" s="13" t="str">
        <f t="shared" si="31"/>
        <v>2.3. 1.11. 1. 2. PARA VEHICULOS</v>
      </c>
      <c r="CO296" s="13">
        <f t="shared" si="32"/>
        <v>0</v>
      </c>
      <c r="CP296" s="13">
        <f t="shared" si="33"/>
        <v>800</v>
      </c>
      <c r="CQ296" s="13"/>
      <c r="CR296" s="13"/>
      <c r="CS296" s="13">
        <f t="shared" si="34"/>
        <v>800</v>
      </c>
      <c r="CT296" s="13">
        <v>0</v>
      </c>
    </row>
    <row r="297" spans="1:98" hidden="1" x14ac:dyDescent="0.2">
      <c r="A297" t="s">
        <v>93</v>
      </c>
      <c r="B297" t="s">
        <v>94</v>
      </c>
      <c r="C297" t="s">
        <v>95</v>
      </c>
      <c r="D297" t="s">
        <v>96</v>
      </c>
      <c r="E297" t="s">
        <v>97</v>
      </c>
      <c r="F297" t="s">
        <v>98</v>
      </c>
      <c r="G297" t="s">
        <v>99</v>
      </c>
      <c r="H297" t="s">
        <v>100</v>
      </c>
      <c r="I297" t="s">
        <v>101</v>
      </c>
      <c r="J297" t="s">
        <v>102</v>
      </c>
      <c r="K297" t="s">
        <v>103</v>
      </c>
      <c r="L297" t="s">
        <v>104</v>
      </c>
      <c r="M297" t="s">
        <v>105</v>
      </c>
      <c r="N297" t="s">
        <v>106</v>
      </c>
      <c r="O297" t="s">
        <v>107</v>
      </c>
      <c r="P297" t="s">
        <v>108</v>
      </c>
      <c r="Q297" t="s">
        <v>109</v>
      </c>
      <c r="R297">
        <v>100</v>
      </c>
      <c r="S297">
        <v>50</v>
      </c>
      <c r="T297">
        <v>50</v>
      </c>
      <c r="U297">
        <v>50</v>
      </c>
      <c r="V297" t="s">
        <v>110</v>
      </c>
      <c r="W297" t="s">
        <v>111</v>
      </c>
      <c r="X297" t="s">
        <v>112</v>
      </c>
      <c r="Y297" t="s">
        <v>112</v>
      </c>
      <c r="Z297" t="s">
        <v>312</v>
      </c>
      <c r="AA297" t="s">
        <v>313</v>
      </c>
      <c r="AB297" t="s">
        <v>115</v>
      </c>
      <c r="AC297" t="s">
        <v>116</v>
      </c>
      <c r="AD297" t="s">
        <v>225</v>
      </c>
      <c r="AE297" t="s">
        <v>226</v>
      </c>
      <c r="AF297" t="s">
        <v>399</v>
      </c>
      <c r="AG297" t="s">
        <v>400</v>
      </c>
      <c r="AH297" t="s">
        <v>402</v>
      </c>
      <c r="AI297" t="s">
        <v>314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 s="13" t="str">
        <f t="shared" si="28"/>
        <v>2 - 09. RECURSOS DIRECTAMENTE RECAUDADOS</v>
      </c>
      <c r="CL297" s="13" t="str">
        <f t="shared" si="29"/>
        <v>2.3. BIENES Y SERVICIOS</v>
      </c>
      <c r="CM297" s="13" t="str">
        <f t="shared" si="30"/>
        <v>2.3. 1. COMPRA DE BIENES</v>
      </c>
      <c r="CN297" s="13" t="str">
        <f t="shared" si="31"/>
        <v>2.3. 1.11. 1. 3. PARA MOBILIARIO Y SIMILARES</v>
      </c>
      <c r="CO297" s="13">
        <f t="shared" si="32"/>
        <v>0</v>
      </c>
      <c r="CP297" s="13">
        <f t="shared" si="33"/>
        <v>0</v>
      </c>
      <c r="CQ297" s="13"/>
      <c r="CR297" s="13"/>
      <c r="CS297" s="13">
        <f t="shared" si="34"/>
        <v>0</v>
      </c>
      <c r="CT297" s="13">
        <v>0</v>
      </c>
    </row>
    <row r="298" spans="1:98" hidden="1" x14ac:dyDescent="0.2">
      <c r="A298" t="s">
        <v>93</v>
      </c>
      <c r="B298" t="s">
        <v>94</v>
      </c>
      <c r="C298" t="s">
        <v>95</v>
      </c>
      <c r="D298" t="s">
        <v>96</v>
      </c>
      <c r="E298" t="s">
        <v>97</v>
      </c>
      <c r="F298" t="s">
        <v>98</v>
      </c>
      <c r="G298" t="s">
        <v>99</v>
      </c>
      <c r="H298" t="s">
        <v>100</v>
      </c>
      <c r="I298" t="s">
        <v>101</v>
      </c>
      <c r="J298" t="s">
        <v>102</v>
      </c>
      <c r="K298" t="s">
        <v>103</v>
      </c>
      <c r="L298" t="s">
        <v>104</v>
      </c>
      <c r="M298" t="s">
        <v>105</v>
      </c>
      <c r="N298" t="s">
        <v>106</v>
      </c>
      <c r="O298" t="s">
        <v>107</v>
      </c>
      <c r="P298" t="s">
        <v>108</v>
      </c>
      <c r="Q298" t="s">
        <v>109</v>
      </c>
      <c r="R298">
        <v>100</v>
      </c>
      <c r="S298">
        <v>50</v>
      </c>
      <c r="T298">
        <v>50</v>
      </c>
      <c r="U298">
        <v>50</v>
      </c>
      <c r="V298" t="s">
        <v>110</v>
      </c>
      <c r="W298" t="s">
        <v>111</v>
      </c>
      <c r="X298" t="s">
        <v>112</v>
      </c>
      <c r="Y298" t="s">
        <v>112</v>
      </c>
      <c r="Z298" t="s">
        <v>312</v>
      </c>
      <c r="AA298" t="s">
        <v>313</v>
      </c>
      <c r="AB298" t="s">
        <v>115</v>
      </c>
      <c r="AC298" t="s">
        <v>116</v>
      </c>
      <c r="AD298" t="s">
        <v>225</v>
      </c>
      <c r="AE298" t="s">
        <v>226</v>
      </c>
      <c r="AF298" t="s">
        <v>399</v>
      </c>
      <c r="AG298" t="s">
        <v>400</v>
      </c>
      <c r="AH298" t="s">
        <v>403</v>
      </c>
      <c r="AI298" t="s">
        <v>314</v>
      </c>
      <c r="AJ298">
        <v>0</v>
      </c>
      <c r="AK298">
        <v>800</v>
      </c>
      <c r="AL298">
        <v>800</v>
      </c>
      <c r="AM298">
        <v>800</v>
      </c>
      <c r="AN298">
        <v>800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 s="13" t="str">
        <f t="shared" si="28"/>
        <v>2 - 09. RECURSOS DIRECTAMENTE RECAUDADOS</v>
      </c>
      <c r="CL298" s="13" t="str">
        <f t="shared" si="29"/>
        <v>2.3. BIENES Y SERVICIOS</v>
      </c>
      <c r="CM298" s="13" t="str">
        <f t="shared" si="30"/>
        <v>2.3. 1. COMPRA DE BIENES</v>
      </c>
      <c r="CN298" s="13" t="str">
        <f t="shared" si="31"/>
        <v>2.3. 1.11. 1. 5. OTROS MATERIALES DE MANTENIMIENTO</v>
      </c>
      <c r="CO298" s="13">
        <f t="shared" si="32"/>
        <v>0</v>
      </c>
      <c r="CP298" s="13">
        <f t="shared" si="33"/>
        <v>800</v>
      </c>
      <c r="CQ298" s="13"/>
      <c r="CR298" s="13"/>
      <c r="CS298" s="13">
        <f t="shared" si="34"/>
        <v>800</v>
      </c>
      <c r="CT298" s="13">
        <v>0</v>
      </c>
    </row>
    <row r="299" spans="1:98" hidden="1" x14ac:dyDescent="0.2">
      <c r="A299" t="s">
        <v>93</v>
      </c>
      <c r="B299" t="s">
        <v>94</v>
      </c>
      <c r="C299" t="s">
        <v>95</v>
      </c>
      <c r="D299" t="s">
        <v>96</v>
      </c>
      <c r="E299" t="s">
        <v>97</v>
      </c>
      <c r="F299" t="s">
        <v>98</v>
      </c>
      <c r="G299" t="s">
        <v>99</v>
      </c>
      <c r="H299" t="s">
        <v>100</v>
      </c>
      <c r="I299" t="s">
        <v>101</v>
      </c>
      <c r="J299" t="s">
        <v>102</v>
      </c>
      <c r="K299" t="s">
        <v>103</v>
      </c>
      <c r="L299" t="s">
        <v>104</v>
      </c>
      <c r="M299" t="s">
        <v>105</v>
      </c>
      <c r="N299" t="s">
        <v>106</v>
      </c>
      <c r="O299" t="s">
        <v>107</v>
      </c>
      <c r="P299" t="s">
        <v>108</v>
      </c>
      <c r="Q299" t="s">
        <v>109</v>
      </c>
      <c r="R299">
        <v>100</v>
      </c>
      <c r="S299">
        <v>50</v>
      </c>
      <c r="T299">
        <v>50</v>
      </c>
      <c r="U299">
        <v>50</v>
      </c>
      <c r="V299" t="s">
        <v>110</v>
      </c>
      <c r="W299" t="s">
        <v>111</v>
      </c>
      <c r="X299" t="s">
        <v>112</v>
      </c>
      <c r="Y299" t="s">
        <v>112</v>
      </c>
      <c r="Z299" t="s">
        <v>312</v>
      </c>
      <c r="AA299" t="s">
        <v>313</v>
      </c>
      <c r="AB299" t="s">
        <v>115</v>
      </c>
      <c r="AC299" t="s">
        <v>116</v>
      </c>
      <c r="AD299" t="s">
        <v>225</v>
      </c>
      <c r="AE299" t="s">
        <v>226</v>
      </c>
      <c r="AF299" t="s">
        <v>317</v>
      </c>
      <c r="AG299" t="s">
        <v>318</v>
      </c>
      <c r="AH299" t="s">
        <v>319</v>
      </c>
      <c r="AI299" t="s">
        <v>314</v>
      </c>
      <c r="AJ299">
        <v>8000</v>
      </c>
      <c r="AK299">
        <v>0</v>
      </c>
      <c r="AL299">
        <v>8000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 s="13" t="str">
        <f t="shared" si="28"/>
        <v>2 - 09. RECURSOS DIRECTAMENTE RECAUDADOS</v>
      </c>
      <c r="CL299" s="13" t="str">
        <f t="shared" si="29"/>
        <v>2.3. BIENES Y SERVICIOS</v>
      </c>
      <c r="CM299" s="13" t="str">
        <f t="shared" si="30"/>
        <v>2.3. 1. COMPRA DE BIENES</v>
      </c>
      <c r="CN299" s="13" t="str">
        <f t="shared" si="31"/>
        <v>2.3. 1.99. 1. 3. LIBROS, DIARIOS, REVISTAS Y OTROS BIENES IMPRESOS NO VINCULADOS A ENSEÑANZA</v>
      </c>
      <c r="CO299" s="13">
        <f t="shared" si="32"/>
        <v>0</v>
      </c>
      <c r="CP299" s="13">
        <f t="shared" si="33"/>
        <v>8000</v>
      </c>
      <c r="CQ299" s="13"/>
      <c r="CR299" s="13"/>
      <c r="CS299" s="13">
        <f t="shared" si="34"/>
        <v>8000</v>
      </c>
      <c r="CT299" s="13">
        <v>0</v>
      </c>
    </row>
    <row r="300" spans="1:98" hidden="1" x14ac:dyDescent="0.2">
      <c r="A300" t="s">
        <v>93</v>
      </c>
      <c r="B300" t="s">
        <v>94</v>
      </c>
      <c r="C300" t="s">
        <v>95</v>
      </c>
      <c r="D300" t="s">
        <v>96</v>
      </c>
      <c r="E300" t="s">
        <v>97</v>
      </c>
      <c r="F300" t="s">
        <v>98</v>
      </c>
      <c r="G300" t="s">
        <v>170</v>
      </c>
      <c r="H300" t="s">
        <v>100</v>
      </c>
      <c r="I300" t="s">
        <v>101</v>
      </c>
      <c r="J300" t="s">
        <v>102</v>
      </c>
      <c r="K300" t="s">
        <v>171</v>
      </c>
      <c r="L300" t="s">
        <v>104</v>
      </c>
      <c r="M300" t="s">
        <v>132</v>
      </c>
      <c r="N300" t="s">
        <v>133</v>
      </c>
      <c r="O300" t="s">
        <v>107</v>
      </c>
      <c r="P300" t="s">
        <v>172</v>
      </c>
      <c r="Q300" t="s">
        <v>173</v>
      </c>
      <c r="R300">
        <v>200</v>
      </c>
      <c r="S300">
        <v>30</v>
      </c>
      <c r="T300">
        <v>25</v>
      </c>
      <c r="U300">
        <v>25</v>
      </c>
      <c r="V300" t="s">
        <v>174</v>
      </c>
      <c r="W300" t="s">
        <v>111</v>
      </c>
      <c r="X300" t="s">
        <v>112</v>
      </c>
      <c r="Y300" t="s">
        <v>112</v>
      </c>
      <c r="Z300" t="s">
        <v>312</v>
      </c>
      <c r="AA300" t="s">
        <v>313</v>
      </c>
      <c r="AB300" t="s">
        <v>115</v>
      </c>
      <c r="AC300" t="s">
        <v>116</v>
      </c>
      <c r="AD300" t="s">
        <v>225</v>
      </c>
      <c r="AE300" t="s">
        <v>226</v>
      </c>
      <c r="AF300" t="s">
        <v>317</v>
      </c>
      <c r="AG300" t="s">
        <v>318</v>
      </c>
      <c r="AH300" t="s">
        <v>319</v>
      </c>
      <c r="AI300" t="s">
        <v>314</v>
      </c>
      <c r="AJ300">
        <v>5000</v>
      </c>
      <c r="AK300">
        <v>0</v>
      </c>
      <c r="AL300">
        <v>5000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 s="13" t="str">
        <f t="shared" si="28"/>
        <v>2 - 09. RECURSOS DIRECTAMENTE RECAUDADOS</v>
      </c>
      <c r="CL300" s="13" t="str">
        <f t="shared" si="29"/>
        <v>2.3. BIENES Y SERVICIOS</v>
      </c>
      <c r="CM300" s="13" t="str">
        <f t="shared" si="30"/>
        <v>2.3. 1. COMPRA DE BIENES</v>
      </c>
      <c r="CN300" s="13" t="str">
        <f t="shared" si="31"/>
        <v>2.3. 1.99. 1. 3. LIBROS, DIARIOS, REVISTAS Y OTROS BIENES IMPRESOS NO VINCULADOS A ENSEÑANZA</v>
      </c>
      <c r="CO300" s="13">
        <f t="shared" si="32"/>
        <v>0</v>
      </c>
      <c r="CP300" s="13">
        <f t="shared" si="33"/>
        <v>5000</v>
      </c>
      <c r="CQ300" s="13"/>
      <c r="CR300" s="13"/>
      <c r="CS300" s="13">
        <f t="shared" si="34"/>
        <v>5000</v>
      </c>
      <c r="CT300" s="13">
        <v>0</v>
      </c>
    </row>
    <row r="301" spans="1:98" hidden="1" x14ac:dyDescent="0.2">
      <c r="A301" t="s">
        <v>93</v>
      </c>
      <c r="B301" t="s">
        <v>94</v>
      </c>
      <c r="C301" t="s">
        <v>95</v>
      </c>
      <c r="D301" t="s">
        <v>96</v>
      </c>
      <c r="E301" t="s">
        <v>97</v>
      </c>
      <c r="F301" t="s">
        <v>98</v>
      </c>
      <c r="G301" t="s">
        <v>170</v>
      </c>
      <c r="H301" t="s">
        <v>100</v>
      </c>
      <c r="I301" t="s">
        <v>101</v>
      </c>
      <c r="J301" t="s">
        <v>102</v>
      </c>
      <c r="K301" t="s">
        <v>180</v>
      </c>
      <c r="L301" t="s">
        <v>104</v>
      </c>
      <c r="M301" t="s">
        <v>132</v>
      </c>
      <c r="N301" t="s">
        <v>133</v>
      </c>
      <c r="O301" t="s">
        <v>107</v>
      </c>
      <c r="P301" t="s">
        <v>181</v>
      </c>
      <c r="Q301" t="s">
        <v>168</v>
      </c>
      <c r="R301">
        <v>47000</v>
      </c>
      <c r="S301">
        <v>26240</v>
      </c>
      <c r="T301">
        <v>26237</v>
      </c>
      <c r="U301">
        <v>26237</v>
      </c>
      <c r="V301" t="s">
        <v>182</v>
      </c>
      <c r="W301" t="s">
        <v>111</v>
      </c>
      <c r="X301" t="s">
        <v>112</v>
      </c>
      <c r="Y301" t="s">
        <v>112</v>
      </c>
      <c r="Z301" t="s">
        <v>312</v>
      </c>
      <c r="AA301" t="s">
        <v>313</v>
      </c>
      <c r="AB301" t="s">
        <v>115</v>
      </c>
      <c r="AC301" t="s">
        <v>116</v>
      </c>
      <c r="AD301" t="s">
        <v>225</v>
      </c>
      <c r="AE301" t="s">
        <v>226</v>
      </c>
      <c r="AF301" t="s">
        <v>317</v>
      </c>
      <c r="AG301" t="s">
        <v>318</v>
      </c>
      <c r="AH301" t="s">
        <v>319</v>
      </c>
      <c r="AI301" t="s">
        <v>314</v>
      </c>
      <c r="AJ301">
        <v>15000</v>
      </c>
      <c r="AK301">
        <v>0</v>
      </c>
      <c r="AL301">
        <v>15000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 s="13" t="str">
        <f t="shared" si="28"/>
        <v>2 - 09. RECURSOS DIRECTAMENTE RECAUDADOS</v>
      </c>
      <c r="CL301" s="13" t="str">
        <f t="shared" si="29"/>
        <v>2.3. BIENES Y SERVICIOS</v>
      </c>
      <c r="CM301" s="13" t="str">
        <f t="shared" si="30"/>
        <v>2.3. 1. COMPRA DE BIENES</v>
      </c>
      <c r="CN301" s="13" t="str">
        <f t="shared" si="31"/>
        <v>2.3. 1.99. 1. 3. LIBROS, DIARIOS, REVISTAS Y OTROS BIENES IMPRESOS NO VINCULADOS A ENSEÑANZA</v>
      </c>
      <c r="CO301" s="13">
        <f t="shared" si="32"/>
        <v>0</v>
      </c>
      <c r="CP301" s="13">
        <f t="shared" si="33"/>
        <v>15000</v>
      </c>
      <c r="CQ301" s="13"/>
      <c r="CR301" s="13"/>
      <c r="CS301" s="13">
        <f t="shared" si="34"/>
        <v>15000</v>
      </c>
      <c r="CT301" s="13">
        <v>0</v>
      </c>
    </row>
    <row r="302" spans="1:98" hidden="1" x14ac:dyDescent="0.2">
      <c r="A302" t="s">
        <v>93</v>
      </c>
      <c r="B302" t="s">
        <v>94</v>
      </c>
      <c r="C302" t="s">
        <v>95</v>
      </c>
      <c r="D302" t="s">
        <v>96</v>
      </c>
      <c r="E302" t="s">
        <v>97</v>
      </c>
      <c r="F302" t="s">
        <v>98</v>
      </c>
      <c r="G302" t="s">
        <v>170</v>
      </c>
      <c r="H302" t="s">
        <v>100</v>
      </c>
      <c r="I302" t="s">
        <v>101</v>
      </c>
      <c r="J302" t="s">
        <v>102</v>
      </c>
      <c r="K302" t="s">
        <v>183</v>
      </c>
      <c r="L302" t="s">
        <v>104</v>
      </c>
      <c r="M302" t="s">
        <v>132</v>
      </c>
      <c r="N302" t="s">
        <v>133</v>
      </c>
      <c r="O302" t="s">
        <v>107</v>
      </c>
      <c r="P302" t="s">
        <v>184</v>
      </c>
      <c r="Q302" t="s">
        <v>185</v>
      </c>
      <c r="R302">
        <v>3636</v>
      </c>
      <c r="S302">
        <v>1441</v>
      </c>
      <c r="T302">
        <v>1441</v>
      </c>
      <c r="U302">
        <v>1441</v>
      </c>
      <c r="V302" t="s">
        <v>186</v>
      </c>
      <c r="W302" t="s">
        <v>111</v>
      </c>
      <c r="X302" t="s">
        <v>112</v>
      </c>
      <c r="Y302" t="s">
        <v>112</v>
      </c>
      <c r="Z302" t="s">
        <v>312</v>
      </c>
      <c r="AA302" t="s">
        <v>313</v>
      </c>
      <c r="AB302" t="s">
        <v>115</v>
      </c>
      <c r="AC302" t="s">
        <v>116</v>
      </c>
      <c r="AD302" t="s">
        <v>225</v>
      </c>
      <c r="AE302" t="s">
        <v>226</v>
      </c>
      <c r="AF302" t="s">
        <v>317</v>
      </c>
      <c r="AG302" t="s">
        <v>318</v>
      </c>
      <c r="AH302" t="s">
        <v>319</v>
      </c>
      <c r="AI302" t="s">
        <v>314</v>
      </c>
      <c r="AJ302">
        <v>10000</v>
      </c>
      <c r="AK302">
        <v>0</v>
      </c>
      <c r="AL302">
        <v>10000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 s="13" t="str">
        <f t="shared" si="28"/>
        <v>2 - 09. RECURSOS DIRECTAMENTE RECAUDADOS</v>
      </c>
      <c r="CL302" s="13" t="str">
        <f t="shared" si="29"/>
        <v>2.3. BIENES Y SERVICIOS</v>
      </c>
      <c r="CM302" s="13" t="str">
        <f t="shared" si="30"/>
        <v>2.3. 1. COMPRA DE BIENES</v>
      </c>
      <c r="CN302" s="13" t="str">
        <f t="shared" si="31"/>
        <v>2.3. 1.99. 1. 3. LIBROS, DIARIOS, REVISTAS Y OTROS BIENES IMPRESOS NO VINCULADOS A ENSEÑANZA</v>
      </c>
      <c r="CO302" s="13">
        <f t="shared" si="32"/>
        <v>0</v>
      </c>
      <c r="CP302" s="13">
        <f t="shared" si="33"/>
        <v>10000</v>
      </c>
      <c r="CQ302" s="13"/>
      <c r="CR302" s="13"/>
      <c r="CS302" s="13">
        <f t="shared" si="34"/>
        <v>10000</v>
      </c>
      <c r="CT302" s="13">
        <v>0</v>
      </c>
    </row>
    <row r="303" spans="1:98" hidden="1" x14ac:dyDescent="0.2">
      <c r="A303" t="s">
        <v>93</v>
      </c>
      <c r="B303" t="s">
        <v>94</v>
      </c>
      <c r="C303" t="s">
        <v>95</v>
      </c>
      <c r="D303" t="s">
        <v>96</v>
      </c>
      <c r="E303" t="s">
        <v>97</v>
      </c>
      <c r="F303" t="s">
        <v>98</v>
      </c>
      <c r="G303" t="s">
        <v>170</v>
      </c>
      <c r="H303" t="s">
        <v>100</v>
      </c>
      <c r="I303" t="s">
        <v>101</v>
      </c>
      <c r="J303" t="s">
        <v>102</v>
      </c>
      <c r="K303" t="s">
        <v>187</v>
      </c>
      <c r="L303" t="s">
        <v>104</v>
      </c>
      <c r="M303" t="s">
        <v>132</v>
      </c>
      <c r="N303" t="s">
        <v>176</v>
      </c>
      <c r="O303" t="s">
        <v>107</v>
      </c>
      <c r="P303" t="s">
        <v>188</v>
      </c>
      <c r="Q303" t="s">
        <v>189</v>
      </c>
      <c r="R303">
        <v>105000</v>
      </c>
      <c r="S303">
        <v>29200</v>
      </c>
      <c r="T303">
        <v>29143</v>
      </c>
      <c r="U303">
        <v>29143</v>
      </c>
      <c r="V303" t="s">
        <v>190</v>
      </c>
      <c r="W303" t="s">
        <v>111</v>
      </c>
      <c r="X303" t="s">
        <v>112</v>
      </c>
      <c r="Y303" t="s">
        <v>112</v>
      </c>
      <c r="Z303" t="s">
        <v>312</v>
      </c>
      <c r="AA303" t="s">
        <v>313</v>
      </c>
      <c r="AB303" t="s">
        <v>115</v>
      </c>
      <c r="AC303" t="s">
        <v>116</v>
      </c>
      <c r="AD303" t="s">
        <v>225</v>
      </c>
      <c r="AE303" t="s">
        <v>226</v>
      </c>
      <c r="AF303" t="s">
        <v>317</v>
      </c>
      <c r="AG303" t="s">
        <v>318</v>
      </c>
      <c r="AH303" t="s">
        <v>319</v>
      </c>
      <c r="AI303" t="s">
        <v>314</v>
      </c>
      <c r="AJ303">
        <v>5000</v>
      </c>
      <c r="AK303">
        <v>0</v>
      </c>
      <c r="AL303">
        <v>5000</v>
      </c>
      <c r="AM303">
        <v>168</v>
      </c>
      <c r="AN303">
        <v>168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 s="13" t="str">
        <f t="shared" si="28"/>
        <v>2 - 09. RECURSOS DIRECTAMENTE RECAUDADOS</v>
      </c>
      <c r="CL303" s="13" t="str">
        <f t="shared" si="29"/>
        <v>2.3. BIENES Y SERVICIOS</v>
      </c>
      <c r="CM303" s="13" t="str">
        <f t="shared" si="30"/>
        <v>2.3. 1. COMPRA DE BIENES</v>
      </c>
      <c r="CN303" s="13" t="str">
        <f t="shared" si="31"/>
        <v>2.3. 1.99. 1. 3. LIBROS, DIARIOS, REVISTAS Y OTROS BIENES IMPRESOS NO VINCULADOS A ENSEÑANZA</v>
      </c>
      <c r="CO303" s="13">
        <f t="shared" si="32"/>
        <v>0</v>
      </c>
      <c r="CP303" s="13">
        <f t="shared" si="33"/>
        <v>5000</v>
      </c>
      <c r="CQ303" s="13"/>
      <c r="CR303" s="13"/>
      <c r="CS303" s="13">
        <f t="shared" si="34"/>
        <v>5000</v>
      </c>
      <c r="CT303" s="13">
        <v>0</v>
      </c>
    </row>
    <row r="304" spans="1:98" hidden="1" x14ac:dyDescent="0.2">
      <c r="A304" t="s">
        <v>93</v>
      </c>
      <c r="B304" t="s">
        <v>94</v>
      </c>
      <c r="C304" t="s">
        <v>95</v>
      </c>
      <c r="D304" t="s">
        <v>96</v>
      </c>
      <c r="E304" t="s">
        <v>97</v>
      </c>
      <c r="F304" t="s">
        <v>98</v>
      </c>
      <c r="G304" t="s">
        <v>170</v>
      </c>
      <c r="H304" t="s">
        <v>100</v>
      </c>
      <c r="I304" t="s">
        <v>101</v>
      </c>
      <c r="J304" t="s">
        <v>102</v>
      </c>
      <c r="K304" t="s">
        <v>187</v>
      </c>
      <c r="L304" t="s">
        <v>104</v>
      </c>
      <c r="M304" t="s">
        <v>132</v>
      </c>
      <c r="N304" t="s">
        <v>176</v>
      </c>
      <c r="O304" t="s">
        <v>107</v>
      </c>
      <c r="P304" t="s">
        <v>188</v>
      </c>
      <c r="Q304" t="s">
        <v>189</v>
      </c>
      <c r="R304">
        <v>105000</v>
      </c>
      <c r="S304">
        <v>29200</v>
      </c>
      <c r="T304">
        <v>29143</v>
      </c>
      <c r="U304">
        <v>29143</v>
      </c>
      <c r="V304" t="s">
        <v>190</v>
      </c>
      <c r="W304" t="s">
        <v>111</v>
      </c>
      <c r="X304" t="s">
        <v>112</v>
      </c>
      <c r="Y304" t="s">
        <v>112</v>
      </c>
      <c r="Z304" t="s">
        <v>312</v>
      </c>
      <c r="AA304" t="s">
        <v>313</v>
      </c>
      <c r="AB304" t="s">
        <v>115</v>
      </c>
      <c r="AC304" t="s">
        <v>116</v>
      </c>
      <c r="AD304" t="s">
        <v>225</v>
      </c>
      <c r="AE304" t="s">
        <v>226</v>
      </c>
      <c r="AF304" t="s">
        <v>317</v>
      </c>
      <c r="AG304" t="s">
        <v>318</v>
      </c>
      <c r="AH304" t="s">
        <v>416</v>
      </c>
      <c r="AI304" t="s">
        <v>314</v>
      </c>
      <c r="AJ304">
        <v>0</v>
      </c>
      <c r="AK304">
        <v>4650</v>
      </c>
      <c r="AL304">
        <v>4650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 s="13" t="str">
        <f t="shared" si="28"/>
        <v>2 - 09. RECURSOS DIRECTAMENTE RECAUDADOS</v>
      </c>
      <c r="CL304" s="13" t="str">
        <f t="shared" si="29"/>
        <v>2.3. BIENES Y SERVICIOS</v>
      </c>
      <c r="CM304" s="13" t="str">
        <f t="shared" si="30"/>
        <v>2.3. 1. COMPRA DE BIENES</v>
      </c>
      <c r="CN304" s="13" t="str">
        <f t="shared" si="31"/>
        <v>2.3. 1.99. 1.99. OTROS BIENES</v>
      </c>
      <c r="CO304" s="13">
        <f t="shared" si="32"/>
        <v>0</v>
      </c>
      <c r="CP304" s="13">
        <f t="shared" si="33"/>
        <v>4650</v>
      </c>
      <c r="CQ304" s="13"/>
      <c r="CR304" s="13"/>
      <c r="CS304" s="13">
        <f t="shared" si="34"/>
        <v>4650</v>
      </c>
      <c r="CT304" s="13">
        <v>0</v>
      </c>
    </row>
    <row r="305" spans="1:98" hidden="1" x14ac:dyDescent="0.2">
      <c r="A305" t="s">
        <v>93</v>
      </c>
      <c r="B305" t="s">
        <v>94</v>
      </c>
      <c r="C305" t="s">
        <v>95</v>
      </c>
      <c r="D305" t="s">
        <v>96</v>
      </c>
      <c r="E305" t="s">
        <v>97</v>
      </c>
      <c r="F305" t="s">
        <v>98</v>
      </c>
      <c r="G305" t="s">
        <v>99</v>
      </c>
      <c r="H305" t="s">
        <v>100</v>
      </c>
      <c r="I305" t="s">
        <v>101</v>
      </c>
      <c r="J305" t="s">
        <v>102</v>
      </c>
      <c r="K305" t="s">
        <v>103</v>
      </c>
      <c r="L305" t="s">
        <v>104</v>
      </c>
      <c r="M305" t="s">
        <v>105</v>
      </c>
      <c r="N305" t="s">
        <v>106</v>
      </c>
      <c r="O305" t="s">
        <v>107</v>
      </c>
      <c r="P305" t="s">
        <v>108</v>
      </c>
      <c r="Q305" t="s">
        <v>109</v>
      </c>
      <c r="R305">
        <v>100</v>
      </c>
      <c r="S305">
        <v>50</v>
      </c>
      <c r="T305">
        <v>50</v>
      </c>
      <c r="U305">
        <v>50</v>
      </c>
      <c r="V305" t="s">
        <v>110</v>
      </c>
      <c r="W305" t="s">
        <v>111</v>
      </c>
      <c r="X305" t="s">
        <v>112</v>
      </c>
      <c r="Y305" t="s">
        <v>112</v>
      </c>
      <c r="Z305" t="s">
        <v>312</v>
      </c>
      <c r="AA305" t="s">
        <v>313</v>
      </c>
      <c r="AB305" t="s">
        <v>115</v>
      </c>
      <c r="AC305" t="s">
        <v>116</v>
      </c>
      <c r="AD305" t="s">
        <v>225</v>
      </c>
      <c r="AE305" t="s">
        <v>274</v>
      </c>
      <c r="AF305" t="s">
        <v>404</v>
      </c>
      <c r="AG305" t="s">
        <v>405</v>
      </c>
      <c r="AH305" t="s">
        <v>406</v>
      </c>
      <c r="AI305" t="s">
        <v>314</v>
      </c>
      <c r="AJ305">
        <v>0</v>
      </c>
      <c r="AK305">
        <v>9600</v>
      </c>
      <c r="AL305">
        <v>9600</v>
      </c>
      <c r="AM305">
        <v>9400</v>
      </c>
      <c r="AN305">
        <v>9400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 s="13" t="str">
        <f t="shared" si="28"/>
        <v>2 - 09. RECURSOS DIRECTAMENTE RECAUDADOS</v>
      </c>
      <c r="CL305" s="13" t="str">
        <f t="shared" si="29"/>
        <v>2.3. BIENES Y SERVICIOS</v>
      </c>
      <c r="CM305" s="13" t="str">
        <f t="shared" si="30"/>
        <v>2.3. 2. CONTRATACION DE SERVICIOS</v>
      </c>
      <c r="CN305" s="13" t="str">
        <f t="shared" si="31"/>
        <v>2.3. 2. 1. 2.99. OTROS GASTOS</v>
      </c>
      <c r="CO305" s="13">
        <f t="shared" si="32"/>
        <v>0</v>
      </c>
      <c r="CP305" s="13">
        <f t="shared" si="33"/>
        <v>9600</v>
      </c>
      <c r="CQ305" s="13"/>
      <c r="CR305" s="13"/>
      <c r="CS305" s="13">
        <f t="shared" si="34"/>
        <v>9600</v>
      </c>
      <c r="CT305" s="13">
        <v>0</v>
      </c>
    </row>
    <row r="306" spans="1:98" hidden="1" x14ac:dyDescent="0.2">
      <c r="A306" t="s">
        <v>93</v>
      </c>
      <c r="B306" t="s">
        <v>94</v>
      </c>
      <c r="C306" t="s">
        <v>95</v>
      </c>
      <c r="D306" t="s">
        <v>96</v>
      </c>
      <c r="E306" t="s">
        <v>97</v>
      </c>
      <c r="F306" t="s">
        <v>98</v>
      </c>
      <c r="G306" t="s">
        <v>99</v>
      </c>
      <c r="H306" t="s">
        <v>100</v>
      </c>
      <c r="I306" t="s">
        <v>101</v>
      </c>
      <c r="J306" t="s">
        <v>102</v>
      </c>
      <c r="K306" t="s">
        <v>103</v>
      </c>
      <c r="L306" t="s">
        <v>104</v>
      </c>
      <c r="M306" t="s">
        <v>105</v>
      </c>
      <c r="N306" t="s">
        <v>106</v>
      </c>
      <c r="O306" t="s">
        <v>107</v>
      </c>
      <c r="P306" t="s">
        <v>108</v>
      </c>
      <c r="Q306" t="s">
        <v>109</v>
      </c>
      <c r="R306">
        <v>100</v>
      </c>
      <c r="S306">
        <v>50</v>
      </c>
      <c r="T306">
        <v>50</v>
      </c>
      <c r="U306">
        <v>50</v>
      </c>
      <c r="V306" t="s">
        <v>110</v>
      </c>
      <c r="W306" t="s">
        <v>111</v>
      </c>
      <c r="X306" t="s">
        <v>112</v>
      </c>
      <c r="Y306" t="s">
        <v>112</v>
      </c>
      <c r="Z306" t="s">
        <v>312</v>
      </c>
      <c r="AA306" t="s">
        <v>313</v>
      </c>
      <c r="AB306" t="s">
        <v>115</v>
      </c>
      <c r="AC306" t="s">
        <v>116</v>
      </c>
      <c r="AD306" t="s">
        <v>225</v>
      </c>
      <c r="AE306" t="s">
        <v>274</v>
      </c>
      <c r="AF306" t="s">
        <v>275</v>
      </c>
      <c r="AG306" t="s">
        <v>283</v>
      </c>
      <c r="AH306" t="s">
        <v>284</v>
      </c>
      <c r="AI306" t="s">
        <v>314</v>
      </c>
      <c r="AJ306">
        <v>0</v>
      </c>
      <c r="AK306">
        <v>700</v>
      </c>
      <c r="AL306">
        <v>700</v>
      </c>
      <c r="AM306">
        <v>700</v>
      </c>
      <c r="AN306">
        <v>700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 s="13" t="str">
        <f t="shared" si="28"/>
        <v>2 - 09. RECURSOS DIRECTAMENTE RECAUDADOS</v>
      </c>
      <c r="CL306" s="13" t="str">
        <f t="shared" si="29"/>
        <v>2.3. BIENES Y SERVICIOS</v>
      </c>
      <c r="CM306" s="13" t="str">
        <f t="shared" si="30"/>
        <v>2.3. 2. CONTRATACION DE SERVICIOS</v>
      </c>
      <c r="CN306" s="13" t="str">
        <f t="shared" si="31"/>
        <v>2.3. 2. 2. 3. 1. CORREOS Y SERVICIOS DE MENSAJERIA</v>
      </c>
      <c r="CO306" s="13">
        <f t="shared" si="32"/>
        <v>0</v>
      </c>
      <c r="CP306" s="13">
        <f t="shared" si="33"/>
        <v>700</v>
      </c>
      <c r="CQ306" s="13"/>
      <c r="CR306" s="13"/>
      <c r="CS306" s="13">
        <f t="shared" si="34"/>
        <v>700</v>
      </c>
      <c r="CT306" s="13">
        <v>0</v>
      </c>
    </row>
    <row r="307" spans="1:98" hidden="1" x14ac:dyDescent="0.2">
      <c r="A307" t="s">
        <v>93</v>
      </c>
      <c r="B307" t="s">
        <v>94</v>
      </c>
      <c r="C307" t="s">
        <v>95</v>
      </c>
      <c r="D307" t="s">
        <v>96</v>
      </c>
      <c r="E307" t="s">
        <v>97</v>
      </c>
      <c r="F307" t="s">
        <v>98</v>
      </c>
      <c r="G307" t="s">
        <v>170</v>
      </c>
      <c r="H307" t="s">
        <v>100</v>
      </c>
      <c r="I307" t="s">
        <v>101</v>
      </c>
      <c r="J307" t="s">
        <v>102</v>
      </c>
      <c r="K307" t="s">
        <v>187</v>
      </c>
      <c r="L307" t="s">
        <v>104</v>
      </c>
      <c r="M307" t="s">
        <v>132</v>
      </c>
      <c r="N307" t="s">
        <v>176</v>
      </c>
      <c r="O307" t="s">
        <v>107</v>
      </c>
      <c r="P307" t="s">
        <v>188</v>
      </c>
      <c r="Q307" t="s">
        <v>189</v>
      </c>
      <c r="R307">
        <v>105000</v>
      </c>
      <c r="S307">
        <v>29200</v>
      </c>
      <c r="T307">
        <v>29143</v>
      </c>
      <c r="U307">
        <v>29143</v>
      </c>
      <c r="V307" t="s">
        <v>190</v>
      </c>
      <c r="W307" t="s">
        <v>111</v>
      </c>
      <c r="X307" t="s">
        <v>112</v>
      </c>
      <c r="Y307" t="s">
        <v>112</v>
      </c>
      <c r="Z307" t="s">
        <v>312</v>
      </c>
      <c r="AA307" t="s">
        <v>313</v>
      </c>
      <c r="AB307" t="s">
        <v>115</v>
      </c>
      <c r="AC307" t="s">
        <v>116</v>
      </c>
      <c r="AD307" t="s">
        <v>225</v>
      </c>
      <c r="AE307" t="s">
        <v>274</v>
      </c>
      <c r="AF307" t="s">
        <v>275</v>
      </c>
      <c r="AG307" t="s">
        <v>283</v>
      </c>
      <c r="AH307" t="s">
        <v>284</v>
      </c>
      <c r="AI307" t="s">
        <v>314</v>
      </c>
      <c r="AJ307">
        <v>0</v>
      </c>
      <c r="AK307">
        <v>2902</v>
      </c>
      <c r="AL307">
        <v>2902</v>
      </c>
      <c r="AM307">
        <v>2902</v>
      </c>
      <c r="AN307">
        <v>2902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 s="13" t="str">
        <f t="shared" si="28"/>
        <v>2 - 09. RECURSOS DIRECTAMENTE RECAUDADOS</v>
      </c>
      <c r="CL307" s="13" t="str">
        <f t="shared" si="29"/>
        <v>2.3. BIENES Y SERVICIOS</v>
      </c>
      <c r="CM307" s="13" t="str">
        <f t="shared" si="30"/>
        <v>2.3. 2. CONTRATACION DE SERVICIOS</v>
      </c>
      <c r="CN307" s="13" t="str">
        <f t="shared" si="31"/>
        <v>2.3. 2. 2. 3. 1. CORREOS Y SERVICIOS DE MENSAJERIA</v>
      </c>
      <c r="CO307" s="13">
        <f t="shared" si="32"/>
        <v>0</v>
      </c>
      <c r="CP307" s="13">
        <f t="shared" si="33"/>
        <v>2902</v>
      </c>
      <c r="CQ307" s="13"/>
      <c r="CR307" s="13"/>
      <c r="CS307" s="13">
        <f t="shared" si="34"/>
        <v>2902</v>
      </c>
      <c r="CT307" s="13">
        <v>0</v>
      </c>
    </row>
    <row r="308" spans="1:98" hidden="1" x14ac:dyDescent="0.2">
      <c r="A308" t="s">
        <v>93</v>
      </c>
      <c r="B308" t="s">
        <v>94</v>
      </c>
      <c r="C308" t="s">
        <v>95</v>
      </c>
      <c r="D308" t="s">
        <v>96</v>
      </c>
      <c r="E308" t="s">
        <v>97</v>
      </c>
      <c r="F308" t="s">
        <v>98</v>
      </c>
      <c r="G308" t="s">
        <v>99</v>
      </c>
      <c r="H308" t="s">
        <v>100</v>
      </c>
      <c r="I308" t="s">
        <v>101</v>
      </c>
      <c r="J308" t="s">
        <v>102</v>
      </c>
      <c r="K308" t="s">
        <v>103</v>
      </c>
      <c r="L308" t="s">
        <v>104</v>
      </c>
      <c r="M308" t="s">
        <v>105</v>
      </c>
      <c r="N308" t="s">
        <v>106</v>
      </c>
      <c r="O308" t="s">
        <v>107</v>
      </c>
      <c r="P308" t="s">
        <v>108</v>
      </c>
      <c r="Q308" t="s">
        <v>109</v>
      </c>
      <c r="R308">
        <v>100</v>
      </c>
      <c r="S308">
        <v>50</v>
      </c>
      <c r="T308">
        <v>50</v>
      </c>
      <c r="U308">
        <v>50</v>
      </c>
      <c r="V308" t="s">
        <v>110</v>
      </c>
      <c r="W308" t="s">
        <v>111</v>
      </c>
      <c r="X308" t="s">
        <v>112</v>
      </c>
      <c r="Y308" t="s">
        <v>112</v>
      </c>
      <c r="Z308" t="s">
        <v>312</v>
      </c>
      <c r="AA308" t="s">
        <v>313</v>
      </c>
      <c r="AB308" t="s">
        <v>115</v>
      </c>
      <c r="AC308" t="s">
        <v>116</v>
      </c>
      <c r="AD308" t="s">
        <v>225</v>
      </c>
      <c r="AE308" t="s">
        <v>274</v>
      </c>
      <c r="AF308" t="s">
        <v>285</v>
      </c>
      <c r="AG308" t="s">
        <v>286</v>
      </c>
      <c r="AH308" t="s">
        <v>287</v>
      </c>
      <c r="AI308" t="s">
        <v>314</v>
      </c>
      <c r="AJ308">
        <v>0</v>
      </c>
      <c r="AK308">
        <v>67243</v>
      </c>
      <c r="AL308">
        <v>67243</v>
      </c>
      <c r="AM308">
        <v>67242.33</v>
      </c>
      <c r="AN308">
        <v>67242.33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 s="13" t="str">
        <f t="shared" si="28"/>
        <v>2 - 09. RECURSOS DIRECTAMENTE RECAUDADOS</v>
      </c>
      <c r="CL308" s="13" t="str">
        <f t="shared" si="29"/>
        <v>2.3. BIENES Y SERVICIOS</v>
      </c>
      <c r="CM308" s="13" t="str">
        <f t="shared" si="30"/>
        <v>2.3. 2. CONTRATACION DE SERVICIOS</v>
      </c>
      <c r="CN308" s="13" t="str">
        <f t="shared" si="31"/>
        <v>2.3. 2. 3. 1. 2. SERVICIOS DE SEGURIDAD Y VIGILANCIA</v>
      </c>
      <c r="CO308" s="13">
        <f t="shared" si="32"/>
        <v>0</v>
      </c>
      <c r="CP308" s="13">
        <f t="shared" si="33"/>
        <v>67243</v>
      </c>
      <c r="CQ308" s="13"/>
      <c r="CR308" s="13"/>
      <c r="CS308" s="13">
        <f t="shared" si="34"/>
        <v>67243</v>
      </c>
      <c r="CT308" s="13">
        <v>0</v>
      </c>
    </row>
    <row r="309" spans="1:98" hidden="1" x14ac:dyDescent="0.2">
      <c r="A309" t="s">
        <v>93</v>
      </c>
      <c r="B309" t="s">
        <v>94</v>
      </c>
      <c r="C309" t="s">
        <v>95</v>
      </c>
      <c r="D309" t="s">
        <v>96</v>
      </c>
      <c r="E309" t="s">
        <v>97</v>
      </c>
      <c r="F309" t="s">
        <v>98</v>
      </c>
      <c r="G309" t="s">
        <v>99</v>
      </c>
      <c r="H309" t="s">
        <v>100</v>
      </c>
      <c r="I309" t="s">
        <v>101</v>
      </c>
      <c r="J309" t="s">
        <v>102</v>
      </c>
      <c r="K309" t="s">
        <v>103</v>
      </c>
      <c r="L309" t="s">
        <v>104</v>
      </c>
      <c r="M309" t="s">
        <v>105</v>
      </c>
      <c r="N309" t="s">
        <v>106</v>
      </c>
      <c r="O309" t="s">
        <v>107</v>
      </c>
      <c r="P309" t="s">
        <v>108</v>
      </c>
      <c r="Q309" t="s">
        <v>109</v>
      </c>
      <c r="R309">
        <v>100</v>
      </c>
      <c r="S309">
        <v>50</v>
      </c>
      <c r="T309">
        <v>50</v>
      </c>
      <c r="U309">
        <v>50</v>
      </c>
      <c r="V309" t="s">
        <v>110</v>
      </c>
      <c r="W309" t="s">
        <v>111</v>
      </c>
      <c r="X309" t="s">
        <v>112</v>
      </c>
      <c r="Y309" t="s">
        <v>112</v>
      </c>
      <c r="Z309" t="s">
        <v>312</v>
      </c>
      <c r="AA309" t="s">
        <v>313</v>
      </c>
      <c r="AB309" t="s">
        <v>115</v>
      </c>
      <c r="AC309" t="s">
        <v>116</v>
      </c>
      <c r="AD309" t="s">
        <v>225</v>
      </c>
      <c r="AE309" t="s">
        <v>274</v>
      </c>
      <c r="AF309" t="s">
        <v>288</v>
      </c>
      <c r="AG309" t="s">
        <v>397</v>
      </c>
      <c r="AH309" t="s">
        <v>396</v>
      </c>
      <c r="AI309" t="s">
        <v>314</v>
      </c>
      <c r="AJ309">
        <v>0</v>
      </c>
      <c r="AK309">
        <v>1100</v>
      </c>
      <c r="AL309">
        <v>1100</v>
      </c>
      <c r="AM309">
        <v>1100</v>
      </c>
      <c r="AN309">
        <v>1100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 s="13" t="str">
        <f t="shared" si="28"/>
        <v>2 - 09. RECURSOS DIRECTAMENTE RECAUDADOS</v>
      </c>
      <c r="CL309" s="13" t="str">
        <f t="shared" si="29"/>
        <v>2.3. BIENES Y SERVICIOS</v>
      </c>
      <c r="CM309" s="13" t="str">
        <f t="shared" si="30"/>
        <v>2.3. 2. CONTRATACION DE SERVICIOS</v>
      </c>
      <c r="CN309" s="13" t="str">
        <f t="shared" si="31"/>
        <v>2.3. 2. 4. 5. 1. DE VEHICULOS</v>
      </c>
      <c r="CO309" s="13">
        <f t="shared" si="32"/>
        <v>0</v>
      </c>
      <c r="CP309" s="13">
        <f t="shared" si="33"/>
        <v>1100</v>
      </c>
      <c r="CQ309" s="13"/>
      <c r="CR309" s="13"/>
      <c r="CS309" s="13">
        <f t="shared" si="34"/>
        <v>1100</v>
      </c>
      <c r="CT309" s="13">
        <v>0</v>
      </c>
    </row>
    <row r="310" spans="1:98" hidden="1" x14ac:dyDescent="0.2">
      <c r="A310" t="s">
        <v>93</v>
      </c>
      <c r="B310" t="s">
        <v>94</v>
      </c>
      <c r="C310" t="s">
        <v>95</v>
      </c>
      <c r="D310" t="s">
        <v>96</v>
      </c>
      <c r="E310" t="s">
        <v>97</v>
      </c>
      <c r="F310" t="s">
        <v>98</v>
      </c>
      <c r="G310" t="s">
        <v>99</v>
      </c>
      <c r="H310" t="s">
        <v>100</v>
      </c>
      <c r="I310" t="s">
        <v>101</v>
      </c>
      <c r="J310" t="s">
        <v>102</v>
      </c>
      <c r="K310" t="s">
        <v>103</v>
      </c>
      <c r="L310" t="s">
        <v>104</v>
      </c>
      <c r="M310" t="s">
        <v>105</v>
      </c>
      <c r="N310" t="s">
        <v>106</v>
      </c>
      <c r="O310" t="s">
        <v>107</v>
      </c>
      <c r="P310" t="s">
        <v>108</v>
      </c>
      <c r="Q310" t="s">
        <v>109</v>
      </c>
      <c r="R310">
        <v>100</v>
      </c>
      <c r="S310">
        <v>50</v>
      </c>
      <c r="T310">
        <v>50</v>
      </c>
      <c r="U310">
        <v>50</v>
      </c>
      <c r="V310" t="s">
        <v>110</v>
      </c>
      <c r="W310" t="s">
        <v>111</v>
      </c>
      <c r="X310" t="s">
        <v>112</v>
      </c>
      <c r="Y310" t="s">
        <v>112</v>
      </c>
      <c r="Z310" t="s">
        <v>312</v>
      </c>
      <c r="AA310" t="s">
        <v>313</v>
      </c>
      <c r="AB310" t="s">
        <v>115</v>
      </c>
      <c r="AC310" t="s">
        <v>116</v>
      </c>
      <c r="AD310" t="s">
        <v>225</v>
      </c>
      <c r="AE310" t="s">
        <v>274</v>
      </c>
      <c r="AF310" t="s">
        <v>288</v>
      </c>
      <c r="AG310" t="s">
        <v>289</v>
      </c>
      <c r="AH310" t="s">
        <v>290</v>
      </c>
      <c r="AI310" t="s">
        <v>314</v>
      </c>
      <c r="AJ310">
        <v>0</v>
      </c>
      <c r="AK310">
        <v>16300</v>
      </c>
      <c r="AL310">
        <v>16300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 s="13" t="str">
        <f t="shared" si="28"/>
        <v>2 - 09. RECURSOS DIRECTAMENTE RECAUDADOS</v>
      </c>
      <c r="CL310" s="13" t="str">
        <f t="shared" si="29"/>
        <v>2.3. BIENES Y SERVICIOS</v>
      </c>
      <c r="CM310" s="13" t="str">
        <f t="shared" si="30"/>
        <v>2.3. 2. CONTRATACION DE SERVICIOS</v>
      </c>
      <c r="CN310" s="13" t="str">
        <f t="shared" si="31"/>
        <v>2.3. 2. 4. 7. 1. DE MAQUINARIAS Y EQUIPOS</v>
      </c>
      <c r="CO310" s="13">
        <f t="shared" si="32"/>
        <v>0</v>
      </c>
      <c r="CP310" s="13">
        <f t="shared" si="33"/>
        <v>16300</v>
      </c>
      <c r="CQ310" s="13"/>
      <c r="CR310" s="13"/>
      <c r="CS310" s="13">
        <f t="shared" si="34"/>
        <v>16300</v>
      </c>
      <c r="CT310" s="13">
        <v>0</v>
      </c>
    </row>
    <row r="311" spans="1:98" hidden="1" x14ac:dyDescent="0.2">
      <c r="A311" t="s">
        <v>93</v>
      </c>
      <c r="B311" t="s">
        <v>94</v>
      </c>
      <c r="C311" t="s">
        <v>95</v>
      </c>
      <c r="D311" t="s">
        <v>96</v>
      </c>
      <c r="E311" t="s">
        <v>97</v>
      </c>
      <c r="F311" t="s">
        <v>98</v>
      </c>
      <c r="G311" t="s">
        <v>217</v>
      </c>
      <c r="H311" t="s">
        <v>100</v>
      </c>
      <c r="I311" t="s">
        <v>458</v>
      </c>
      <c r="J311" t="s">
        <v>102</v>
      </c>
      <c r="K311" t="s">
        <v>459</v>
      </c>
      <c r="L311" t="s">
        <v>104</v>
      </c>
      <c r="M311" t="s">
        <v>220</v>
      </c>
      <c r="N311" t="s">
        <v>241</v>
      </c>
      <c r="O311" t="s">
        <v>107</v>
      </c>
      <c r="P311" t="s">
        <v>460</v>
      </c>
      <c r="Q311" t="s">
        <v>185</v>
      </c>
      <c r="R311">
        <v>1</v>
      </c>
      <c r="S311">
        <v>0</v>
      </c>
      <c r="T311">
        <v>0</v>
      </c>
      <c r="U311">
        <v>0</v>
      </c>
      <c r="V311" t="s">
        <v>461</v>
      </c>
      <c r="W311" t="s">
        <v>111</v>
      </c>
      <c r="X311" t="s">
        <v>112</v>
      </c>
      <c r="Y311" t="s">
        <v>112</v>
      </c>
      <c r="Z311" t="s">
        <v>312</v>
      </c>
      <c r="AA311" t="s">
        <v>313</v>
      </c>
      <c r="AB311" t="s">
        <v>115</v>
      </c>
      <c r="AC311" t="s">
        <v>116</v>
      </c>
      <c r="AD311" t="s">
        <v>225</v>
      </c>
      <c r="AE311" t="s">
        <v>274</v>
      </c>
      <c r="AF311" t="s">
        <v>288</v>
      </c>
      <c r="AG311" t="s">
        <v>289</v>
      </c>
      <c r="AH311" t="s">
        <v>290</v>
      </c>
      <c r="AI311" t="s">
        <v>314</v>
      </c>
      <c r="AJ311">
        <v>0</v>
      </c>
      <c r="AK311">
        <v>5334</v>
      </c>
      <c r="AL311">
        <v>5334</v>
      </c>
      <c r="AM311">
        <v>4074.54</v>
      </c>
      <c r="AN311">
        <v>4074.54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 s="13" t="str">
        <f t="shared" si="28"/>
        <v>2 - 09. RECURSOS DIRECTAMENTE RECAUDADOS</v>
      </c>
      <c r="CL311" s="13" t="str">
        <f t="shared" si="29"/>
        <v>2.3. BIENES Y SERVICIOS</v>
      </c>
      <c r="CM311" s="13" t="str">
        <f t="shared" si="30"/>
        <v>2.3. 2. CONTRATACION DE SERVICIOS</v>
      </c>
      <c r="CN311" s="13" t="str">
        <f t="shared" si="31"/>
        <v>2.3. 2. 4. 7. 1. DE MAQUINARIAS Y EQUIPOS</v>
      </c>
      <c r="CO311" s="13">
        <f t="shared" si="32"/>
        <v>0</v>
      </c>
      <c r="CP311" s="13">
        <f t="shared" si="33"/>
        <v>5334</v>
      </c>
      <c r="CQ311" s="13"/>
      <c r="CR311" s="13"/>
      <c r="CS311" s="13">
        <f t="shared" si="34"/>
        <v>5334</v>
      </c>
      <c r="CT311" s="13">
        <v>0</v>
      </c>
    </row>
    <row r="312" spans="1:98" hidden="1" x14ac:dyDescent="0.2">
      <c r="A312" t="s">
        <v>93</v>
      </c>
      <c r="B312" t="s">
        <v>94</v>
      </c>
      <c r="C312" t="s">
        <v>95</v>
      </c>
      <c r="D312" t="s">
        <v>96</v>
      </c>
      <c r="E312" t="s">
        <v>97</v>
      </c>
      <c r="F312" t="s">
        <v>98</v>
      </c>
      <c r="G312" t="s">
        <v>99</v>
      </c>
      <c r="H312" t="s">
        <v>100</v>
      </c>
      <c r="I312" t="s">
        <v>101</v>
      </c>
      <c r="J312" t="s">
        <v>102</v>
      </c>
      <c r="K312" t="s">
        <v>103</v>
      </c>
      <c r="L312" t="s">
        <v>104</v>
      </c>
      <c r="M312" t="s">
        <v>105</v>
      </c>
      <c r="N312" t="s">
        <v>106</v>
      </c>
      <c r="O312" t="s">
        <v>107</v>
      </c>
      <c r="P312" t="s">
        <v>108</v>
      </c>
      <c r="Q312" t="s">
        <v>109</v>
      </c>
      <c r="R312">
        <v>100</v>
      </c>
      <c r="S312">
        <v>50</v>
      </c>
      <c r="T312">
        <v>50</v>
      </c>
      <c r="U312">
        <v>50</v>
      </c>
      <c r="V312" t="s">
        <v>110</v>
      </c>
      <c r="W312" t="s">
        <v>111</v>
      </c>
      <c r="X312" t="s">
        <v>112</v>
      </c>
      <c r="Y312" t="s">
        <v>112</v>
      </c>
      <c r="Z312" t="s">
        <v>312</v>
      </c>
      <c r="AA312" t="s">
        <v>313</v>
      </c>
      <c r="AB312" t="s">
        <v>115</v>
      </c>
      <c r="AC312" t="s">
        <v>116</v>
      </c>
      <c r="AD312" t="s">
        <v>225</v>
      </c>
      <c r="AE312" t="s">
        <v>274</v>
      </c>
      <c r="AF312" t="s">
        <v>291</v>
      </c>
      <c r="AG312" t="s">
        <v>407</v>
      </c>
      <c r="AH312" t="s">
        <v>408</v>
      </c>
      <c r="AI312" t="s">
        <v>314</v>
      </c>
      <c r="AJ312">
        <v>0</v>
      </c>
      <c r="AK312">
        <v>300</v>
      </c>
      <c r="AL312">
        <v>300</v>
      </c>
      <c r="AM312">
        <v>300</v>
      </c>
      <c r="AN312">
        <v>300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 s="13" t="str">
        <f t="shared" si="28"/>
        <v>2 - 09. RECURSOS DIRECTAMENTE RECAUDADOS</v>
      </c>
      <c r="CL312" s="13" t="str">
        <f t="shared" si="29"/>
        <v>2.3. BIENES Y SERVICIOS</v>
      </c>
      <c r="CM312" s="13" t="str">
        <f t="shared" si="30"/>
        <v>2.3. 2. CONTRATACION DE SERVICIOS</v>
      </c>
      <c r="CN312" s="13" t="str">
        <f t="shared" si="31"/>
        <v>2.3. 2. 6. 1. 2. GASTOS NOTARIALES</v>
      </c>
      <c r="CO312" s="13">
        <f t="shared" si="32"/>
        <v>0</v>
      </c>
      <c r="CP312" s="13">
        <f t="shared" si="33"/>
        <v>300</v>
      </c>
      <c r="CQ312" s="13"/>
      <c r="CR312" s="13"/>
      <c r="CS312" s="13">
        <f t="shared" si="34"/>
        <v>300</v>
      </c>
      <c r="CT312" s="13">
        <v>0</v>
      </c>
    </row>
    <row r="313" spans="1:98" hidden="1" x14ac:dyDescent="0.2">
      <c r="A313" t="s">
        <v>93</v>
      </c>
      <c r="B313" t="s">
        <v>94</v>
      </c>
      <c r="C313" t="s">
        <v>95</v>
      </c>
      <c r="D313" t="s">
        <v>96</v>
      </c>
      <c r="E313" t="s">
        <v>97</v>
      </c>
      <c r="F313" t="s">
        <v>98</v>
      </c>
      <c r="G313" t="s">
        <v>129</v>
      </c>
      <c r="H313" t="s">
        <v>100</v>
      </c>
      <c r="I313" t="s">
        <v>130</v>
      </c>
      <c r="J313" t="s">
        <v>102</v>
      </c>
      <c r="K313" t="s">
        <v>131</v>
      </c>
      <c r="L313" t="s">
        <v>104</v>
      </c>
      <c r="M313" t="s">
        <v>132</v>
      </c>
      <c r="N313" t="s">
        <v>133</v>
      </c>
      <c r="O313" t="s">
        <v>107</v>
      </c>
      <c r="P313" t="s">
        <v>134</v>
      </c>
      <c r="Q313" t="s">
        <v>135</v>
      </c>
      <c r="R313">
        <v>3000</v>
      </c>
      <c r="S313">
        <v>1100</v>
      </c>
      <c r="T313">
        <v>1072</v>
      </c>
      <c r="U313">
        <v>1072</v>
      </c>
      <c r="V313" t="s">
        <v>136</v>
      </c>
      <c r="W313" t="s">
        <v>111</v>
      </c>
      <c r="X313" t="s">
        <v>112</v>
      </c>
      <c r="Y313" t="s">
        <v>112</v>
      </c>
      <c r="Z313" t="s">
        <v>312</v>
      </c>
      <c r="AA313" t="s">
        <v>313</v>
      </c>
      <c r="AB313" t="s">
        <v>115</v>
      </c>
      <c r="AC313" t="s">
        <v>116</v>
      </c>
      <c r="AD313" t="s">
        <v>225</v>
      </c>
      <c r="AE313" t="s">
        <v>274</v>
      </c>
      <c r="AF313" t="s">
        <v>291</v>
      </c>
      <c r="AG313" t="s">
        <v>292</v>
      </c>
      <c r="AH313" t="s">
        <v>293</v>
      </c>
      <c r="AI313" t="s">
        <v>314</v>
      </c>
      <c r="AJ313">
        <v>242</v>
      </c>
      <c r="AK313">
        <v>0</v>
      </c>
      <c r="AL313">
        <v>242</v>
      </c>
      <c r="AM313">
        <v>185.35</v>
      </c>
      <c r="AN313">
        <v>185.35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 s="13" t="str">
        <f t="shared" si="28"/>
        <v>2 - 09. RECURSOS DIRECTAMENTE RECAUDADOS</v>
      </c>
      <c r="CL313" s="13" t="str">
        <f t="shared" si="29"/>
        <v>2.3. BIENES Y SERVICIOS</v>
      </c>
      <c r="CM313" s="13" t="str">
        <f t="shared" si="30"/>
        <v>2.3. 2. CONTRATACION DE SERVICIOS</v>
      </c>
      <c r="CN313" s="13" t="str">
        <f t="shared" si="31"/>
        <v>2.3. 2. 6. 3. 1. SEGURO DE VIDA</v>
      </c>
      <c r="CO313" s="13">
        <f t="shared" si="32"/>
        <v>0</v>
      </c>
      <c r="CP313" s="13">
        <f t="shared" si="33"/>
        <v>242</v>
      </c>
      <c r="CQ313" s="13"/>
      <c r="CR313" s="13"/>
      <c r="CS313" s="13">
        <f t="shared" si="34"/>
        <v>242</v>
      </c>
      <c r="CT313" s="13">
        <v>0</v>
      </c>
    </row>
    <row r="314" spans="1:98" hidden="1" x14ac:dyDescent="0.2">
      <c r="A314" t="s">
        <v>93</v>
      </c>
      <c r="B314" t="s">
        <v>94</v>
      </c>
      <c r="C314" t="s">
        <v>95</v>
      </c>
      <c r="D314" t="s">
        <v>96</v>
      </c>
      <c r="E314" t="s">
        <v>97</v>
      </c>
      <c r="F314" t="s">
        <v>98</v>
      </c>
      <c r="G314" t="s">
        <v>129</v>
      </c>
      <c r="H314" t="s">
        <v>100</v>
      </c>
      <c r="I314" t="s">
        <v>145</v>
      </c>
      <c r="J314" t="s">
        <v>102</v>
      </c>
      <c r="K314" t="s">
        <v>146</v>
      </c>
      <c r="L314" t="s">
        <v>104</v>
      </c>
      <c r="M314" t="s">
        <v>132</v>
      </c>
      <c r="N314" t="s">
        <v>133</v>
      </c>
      <c r="O314" t="s">
        <v>107</v>
      </c>
      <c r="P314" t="s">
        <v>147</v>
      </c>
      <c r="Q314" t="s">
        <v>135</v>
      </c>
      <c r="R314">
        <v>600</v>
      </c>
      <c r="S314">
        <v>360</v>
      </c>
      <c r="T314">
        <v>357</v>
      </c>
      <c r="U314">
        <v>357</v>
      </c>
      <c r="V314" t="s">
        <v>148</v>
      </c>
      <c r="W314" t="s">
        <v>111</v>
      </c>
      <c r="X314" t="s">
        <v>112</v>
      </c>
      <c r="Y314" t="s">
        <v>112</v>
      </c>
      <c r="Z314" t="s">
        <v>312</v>
      </c>
      <c r="AA314" t="s">
        <v>313</v>
      </c>
      <c r="AB314" t="s">
        <v>115</v>
      </c>
      <c r="AC314" t="s">
        <v>116</v>
      </c>
      <c r="AD314" t="s">
        <v>225</v>
      </c>
      <c r="AE314" t="s">
        <v>274</v>
      </c>
      <c r="AF314" t="s">
        <v>291</v>
      </c>
      <c r="AG314" t="s">
        <v>292</v>
      </c>
      <c r="AH314" t="s">
        <v>293</v>
      </c>
      <c r="AI314" t="s">
        <v>314</v>
      </c>
      <c r="AJ314">
        <v>244</v>
      </c>
      <c r="AK314">
        <v>0</v>
      </c>
      <c r="AL314">
        <v>244</v>
      </c>
      <c r="AM314">
        <v>220</v>
      </c>
      <c r="AN314">
        <v>220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24.8</v>
      </c>
      <c r="BL314">
        <v>24.8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 s="13" t="str">
        <f t="shared" si="28"/>
        <v>2 - 09. RECURSOS DIRECTAMENTE RECAUDADOS</v>
      </c>
      <c r="CL314" s="13" t="str">
        <f t="shared" si="29"/>
        <v>2.3. BIENES Y SERVICIOS</v>
      </c>
      <c r="CM314" s="13" t="str">
        <f t="shared" si="30"/>
        <v>2.3. 2. CONTRATACION DE SERVICIOS</v>
      </c>
      <c r="CN314" s="13" t="str">
        <f t="shared" si="31"/>
        <v>2.3. 2. 6. 3. 1. SEGURO DE VIDA</v>
      </c>
      <c r="CO314" s="13">
        <f t="shared" si="32"/>
        <v>49.6</v>
      </c>
      <c r="CP314" s="13">
        <f t="shared" si="33"/>
        <v>194.4</v>
      </c>
      <c r="CQ314" s="13"/>
      <c r="CR314" s="13"/>
      <c r="CS314" s="13">
        <f t="shared" si="34"/>
        <v>194.4</v>
      </c>
      <c r="CT314" s="13">
        <v>0</v>
      </c>
    </row>
    <row r="315" spans="1:98" hidden="1" x14ac:dyDescent="0.2">
      <c r="A315" t="s">
        <v>93</v>
      </c>
      <c r="B315" t="s">
        <v>94</v>
      </c>
      <c r="C315" t="s">
        <v>95</v>
      </c>
      <c r="D315" t="s">
        <v>96</v>
      </c>
      <c r="E315" t="s">
        <v>97</v>
      </c>
      <c r="F315" t="s">
        <v>98</v>
      </c>
      <c r="G315" t="s">
        <v>129</v>
      </c>
      <c r="H315" t="s">
        <v>100</v>
      </c>
      <c r="I315" t="s">
        <v>157</v>
      </c>
      <c r="J315" t="s">
        <v>102</v>
      </c>
      <c r="K315" t="s">
        <v>158</v>
      </c>
      <c r="L315" t="s">
        <v>104</v>
      </c>
      <c r="M315" t="s">
        <v>159</v>
      </c>
      <c r="N315" t="s">
        <v>160</v>
      </c>
      <c r="O315" t="s">
        <v>107</v>
      </c>
      <c r="P315" t="s">
        <v>161</v>
      </c>
      <c r="Q315" t="s">
        <v>162</v>
      </c>
      <c r="R315">
        <v>110000</v>
      </c>
      <c r="S315">
        <v>30000</v>
      </c>
      <c r="T315">
        <v>22874</v>
      </c>
      <c r="U315">
        <v>22874</v>
      </c>
      <c r="V315" t="s">
        <v>163</v>
      </c>
      <c r="W315" t="s">
        <v>111</v>
      </c>
      <c r="X315" t="s">
        <v>112</v>
      </c>
      <c r="Y315" t="s">
        <v>112</v>
      </c>
      <c r="Z315" t="s">
        <v>312</v>
      </c>
      <c r="AA315" t="s">
        <v>313</v>
      </c>
      <c r="AB315" t="s">
        <v>115</v>
      </c>
      <c r="AC315" t="s">
        <v>116</v>
      </c>
      <c r="AD315" t="s">
        <v>225</v>
      </c>
      <c r="AE315" t="s">
        <v>274</v>
      </c>
      <c r="AF315" t="s">
        <v>291</v>
      </c>
      <c r="AG315" t="s">
        <v>292</v>
      </c>
      <c r="AH315" t="s">
        <v>293</v>
      </c>
      <c r="AI315" t="s">
        <v>314</v>
      </c>
      <c r="AJ315">
        <v>242</v>
      </c>
      <c r="AK315">
        <v>0</v>
      </c>
      <c r="AL315">
        <v>242</v>
      </c>
      <c r="AM315">
        <v>218</v>
      </c>
      <c r="AN315">
        <v>218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24.8</v>
      </c>
      <c r="BL315">
        <v>24.8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 s="13" t="str">
        <f t="shared" si="28"/>
        <v>2 - 09. RECURSOS DIRECTAMENTE RECAUDADOS</v>
      </c>
      <c r="CL315" s="13" t="str">
        <f t="shared" si="29"/>
        <v>2.3. BIENES Y SERVICIOS</v>
      </c>
      <c r="CM315" s="13" t="str">
        <f t="shared" si="30"/>
        <v>2.3. 2. CONTRATACION DE SERVICIOS</v>
      </c>
      <c r="CN315" s="13" t="str">
        <f t="shared" si="31"/>
        <v>2.3. 2. 6. 3. 1. SEGURO DE VIDA</v>
      </c>
      <c r="CO315" s="13">
        <f t="shared" si="32"/>
        <v>49.6</v>
      </c>
      <c r="CP315" s="13">
        <f t="shared" si="33"/>
        <v>192.4</v>
      </c>
      <c r="CQ315" s="13"/>
      <c r="CR315" s="13"/>
      <c r="CS315" s="13">
        <f t="shared" si="34"/>
        <v>192.4</v>
      </c>
      <c r="CT315" s="13">
        <v>0</v>
      </c>
    </row>
    <row r="316" spans="1:98" hidden="1" x14ac:dyDescent="0.2">
      <c r="A316" t="s">
        <v>93</v>
      </c>
      <c r="B316" t="s">
        <v>94</v>
      </c>
      <c r="C316" t="s">
        <v>95</v>
      </c>
      <c r="D316" t="s">
        <v>96</v>
      </c>
      <c r="E316" t="s">
        <v>97</v>
      </c>
      <c r="F316" t="s">
        <v>98</v>
      </c>
      <c r="G316" t="s">
        <v>164</v>
      </c>
      <c r="H316" t="s">
        <v>100</v>
      </c>
      <c r="I316" t="s">
        <v>165</v>
      </c>
      <c r="J316" t="s">
        <v>102</v>
      </c>
      <c r="K316" t="s">
        <v>166</v>
      </c>
      <c r="L316" t="s">
        <v>104</v>
      </c>
      <c r="M316" t="s">
        <v>132</v>
      </c>
      <c r="N316" t="s">
        <v>133</v>
      </c>
      <c r="O316" t="s">
        <v>107</v>
      </c>
      <c r="P316" t="s">
        <v>167</v>
      </c>
      <c r="Q316" t="s">
        <v>168</v>
      </c>
      <c r="R316">
        <v>6000</v>
      </c>
      <c r="S316">
        <v>3940</v>
      </c>
      <c r="T316">
        <v>3939</v>
      </c>
      <c r="U316">
        <v>3939</v>
      </c>
      <c r="V316" t="s">
        <v>169</v>
      </c>
      <c r="W316" t="s">
        <v>111</v>
      </c>
      <c r="X316" t="s">
        <v>112</v>
      </c>
      <c r="Y316" t="s">
        <v>112</v>
      </c>
      <c r="Z316" t="s">
        <v>312</v>
      </c>
      <c r="AA316" t="s">
        <v>313</v>
      </c>
      <c r="AB316" t="s">
        <v>115</v>
      </c>
      <c r="AC316" t="s">
        <v>116</v>
      </c>
      <c r="AD316" t="s">
        <v>225</v>
      </c>
      <c r="AE316" t="s">
        <v>274</v>
      </c>
      <c r="AF316" t="s">
        <v>291</v>
      </c>
      <c r="AG316" t="s">
        <v>292</v>
      </c>
      <c r="AH316" t="s">
        <v>293</v>
      </c>
      <c r="AI316" t="s">
        <v>314</v>
      </c>
      <c r="AJ316">
        <v>242</v>
      </c>
      <c r="AK316">
        <v>0</v>
      </c>
      <c r="AL316">
        <v>242</v>
      </c>
      <c r="AM316">
        <v>155</v>
      </c>
      <c r="AN316">
        <v>155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 s="13" t="str">
        <f t="shared" si="28"/>
        <v>2 - 09. RECURSOS DIRECTAMENTE RECAUDADOS</v>
      </c>
      <c r="CL316" s="13" t="str">
        <f t="shared" si="29"/>
        <v>2.3. BIENES Y SERVICIOS</v>
      </c>
      <c r="CM316" s="13" t="str">
        <f t="shared" si="30"/>
        <v>2.3. 2. CONTRATACION DE SERVICIOS</v>
      </c>
      <c r="CN316" s="13" t="str">
        <f t="shared" si="31"/>
        <v>2.3. 2. 6. 3. 1. SEGURO DE VIDA</v>
      </c>
      <c r="CO316" s="13">
        <f t="shared" si="32"/>
        <v>0</v>
      </c>
      <c r="CP316" s="13">
        <f t="shared" si="33"/>
        <v>242</v>
      </c>
      <c r="CQ316" s="13"/>
      <c r="CR316" s="13"/>
      <c r="CS316" s="13">
        <f t="shared" si="34"/>
        <v>242</v>
      </c>
      <c r="CT316" s="13">
        <v>0</v>
      </c>
    </row>
    <row r="317" spans="1:98" hidden="1" x14ac:dyDescent="0.2">
      <c r="A317" t="s">
        <v>93</v>
      </c>
      <c r="B317" t="s">
        <v>94</v>
      </c>
      <c r="C317" t="s">
        <v>95</v>
      </c>
      <c r="D317" t="s">
        <v>96</v>
      </c>
      <c r="E317" t="s">
        <v>97</v>
      </c>
      <c r="F317" t="s">
        <v>98</v>
      </c>
      <c r="G317" t="s">
        <v>99</v>
      </c>
      <c r="H317" t="s">
        <v>100</v>
      </c>
      <c r="I317" t="s">
        <v>101</v>
      </c>
      <c r="J317" t="s">
        <v>102</v>
      </c>
      <c r="K317" t="s">
        <v>122</v>
      </c>
      <c r="L317" t="s">
        <v>104</v>
      </c>
      <c r="M317" t="s">
        <v>123</v>
      </c>
      <c r="N317" t="s">
        <v>124</v>
      </c>
      <c r="O317" t="s">
        <v>107</v>
      </c>
      <c r="P317" t="s">
        <v>108</v>
      </c>
      <c r="Q317" t="s">
        <v>109</v>
      </c>
      <c r="R317">
        <v>100</v>
      </c>
      <c r="S317">
        <v>50</v>
      </c>
      <c r="T317">
        <v>50</v>
      </c>
      <c r="U317">
        <v>50</v>
      </c>
      <c r="V317" t="s">
        <v>125</v>
      </c>
      <c r="W317" t="s">
        <v>111</v>
      </c>
      <c r="X317" t="s">
        <v>112</v>
      </c>
      <c r="Y317" t="s">
        <v>112</v>
      </c>
      <c r="Z317" t="s">
        <v>312</v>
      </c>
      <c r="AA317" t="s">
        <v>313</v>
      </c>
      <c r="AB317" t="s">
        <v>115</v>
      </c>
      <c r="AC317" t="s">
        <v>116</v>
      </c>
      <c r="AD317" t="s">
        <v>225</v>
      </c>
      <c r="AE317" t="s">
        <v>274</v>
      </c>
      <c r="AF317" t="s">
        <v>291</v>
      </c>
      <c r="AG317" t="s">
        <v>292</v>
      </c>
      <c r="AH317" t="s">
        <v>293</v>
      </c>
      <c r="AI317" t="s">
        <v>314</v>
      </c>
      <c r="AJ317">
        <v>2014</v>
      </c>
      <c r="AK317">
        <v>0</v>
      </c>
      <c r="AL317">
        <v>2014</v>
      </c>
      <c r="AM317">
        <v>176</v>
      </c>
      <c r="AN317">
        <v>176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 s="13" t="str">
        <f t="shared" si="28"/>
        <v>2 - 09. RECURSOS DIRECTAMENTE RECAUDADOS</v>
      </c>
      <c r="CL317" s="13" t="str">
        <f t="shared" si="29"/>
        <v>2.3. BIENES Y SERVICIOS</v>
      </c>
      <c r="CM317" s="13" t="str">
        <f t="shared" si="30"/>
        <v>2.3. 2. CONTRATACION DE SERVICIOS</v>
      </c>
      <c r="CN317" s="13" t="str">
        <f t="shared" si="31"/>
        <v>2.3. 2. 6. 3. 1. SEGURO DE VIDA</v>
      </c>
      <c r="CO317" s="13">
        <f t="shared" si="32"/>
        <v>0</v>
      </c>
      <c r="CP317" s="13">
        <f t="shared" si="33"/>
        <v>2014</v>
      </c>
      <c r="CQ317" s="13"/>
      <c r="CR317" s="13"/>
      <c r="CS317" s="13">
        <f t="shared" si="34"/>
        <v>2014</v>
      </c>
      <c r="CT317" s="13">
        <v>0</v>
      </c>
    </row>
    <row r="318" spans="1:98" hidden="1" x14ac:dyDescent="0.2">
      <c r="A318" t="s">
        <v>93</v>
      </c>
      <c r="B318" t="s">
        <v>94</v>
      </c>
      <c r="C318" t="s">
        <v>95</v>
      </c>
      <c r="D318" t="s">
        <v>96</v>
      </c>
      <c r="E318" t="s">
        <v>97</v>
      </c>
      <c r="F318" t="s">
        <v>98</v>
      </c>
      <c r="G318" t="s">
        <v>99</v>
      </c>
      <c r="H318" t="s">
        <v>100</v>
      </c>
      <c r="I318" t="s">
        <v>101</v>
      </c>
      <c r="J318" t="s">
        <v>102</v>
      </c>
      <c r="K318" t="s">
        <v>103</v>
      </c>
      <c r="L318" t="s">
        <v>104</v>
      </c>
      <c r="M318" t="s">
        <v>105</v>
      </c>
      <c r="N318" t="s">
        <v>106</v>
      </c>
      <c r="O318" t="s">
        <v>107</v>
      </c>
      <c r="P318" t="s">
        <v>108</v>
      </c>
      <c r="Q318" t="s">
        <v>109</v>
      </c>
      <c r="R318">
        <v>100</v>
      </c>
      <c r="S318">
        <v>50</v>
      </c>
      <c r="T318">
        <v>50</v>
      </c>
      <c r="U318">
        <v>50</v>
      </c>
      <c r="V318" t="s">
        <v>110</v>
      </c>
      <c r="W318" t="s">
        <v>111</v>
      </c>
      <c r="X318" t="s">
        <v>112</v>
      </c>
      <c r="Y318" t="s">
        <v>112</v>
      </c>
      <c r="Z318" t="s">
        <v>312</v>
      </c>
      <c r="AA318" t="s">
        <v>313</v>
      </c>
      <c r="AB318" t="s">
        <v>115</v>
      </c>
      <c r="AC318" t="s">
        <v>116</v>
      </c>
      <c r="AD318" t="s">
        <v>225</v>
      </c>
      <c r="AE318" t="s">
        <v>274</v>
      </c>
      <c r="AF318" t="s">
        <v>291</v>
      </c>
      <c r="AG318" t="s">
        <v>292</v>
      </c>
      <c r="AH318" t="s">
        <v>293</v>
      </c>
      <c r="AI318" t="s">
        <v>314</v>
      </c>
      <c r="AJ318">
        <v>8048</v>
      </c>
      <c r="AK318">
        <v>-1236</v>
      </c>
      <c r="AL318">
        <v>6812</v>
      </c>
      <c r="AM318">
        <v>2952</v>
      </c>
      <c r="AN318">
        <v>2952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107.88</v>
      </c>
      <c r="BL318">
        <v>107.88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 s="13" t="str">
        <f t="shared" si="28"/>
        <v>2 - 09. RECURSOS DIRECTAMENTE RECAUDADOS</v>
      </c>
      <c r="CL318" s="13" t="str">
        <f t="shared" si="29"/>
        <v>2.3. BIENES Y SERVICIOS</v>
      </c>
      <c r="CM318" s="13" t="str">
        <f t="shared" si="30"/>
        <v>2.3. 2. CONTRATACION DE SERVICIOS</v>
      </c>
      <c r="CN318" s="13" t="str">
        <f t="shared" si="31"/>
        <v>2.3. 2. 6. 3. 1. SEGURO DE VIDA</v>
      </c>
      <c r="CO318" s="13">
        <f t="shared" si="32"/>
        <v>215.76</v>
      </c>
      <c r="CP318" s="13">
        <f t="shared" si="33"/>
        <v>6596.24</v>
      </c>
      <c r="CQ318" s="13"/>
      <c r="CR318" s="13"/>
      <c r="CS318" s="13">
        <f t="shared" si="34"/>
        <v>6596.24</v>
      </c>
      <c r="CT318" s="13">
        <v>0</v>
      </c>
    </row>
    <row r="319" spans="1:98" hidden="1" x14ac:dyDescent="0.2">
      <c r="A319" t="s">
        <v>93</v>
      </c>
      <c r="B319" t="s">
        <v>94</v>
      </c>
      <c r="C319" t="s">
        <v>95</v>
      </c>
      <c r="D319" t="s">
        <v>96</v>
      </c>
      <c r="E319" t="s">
        <v>97</v>
      </c>
      <c r="F319" t="s">
        <v>98</v>
      </c>
      <c r="G319" t="s">
        <v>99</v>
      </c>
      <c r="H319" t="s">
        <v>100</v>
      </c>
      <c r="I319" t="s">
        <v>101</v>
      </c>
      <c r="J319" t="s">
        <v>102</v>
      </c>
      <c r="K319" t="s">
        <v>198</v>
      </c>
      <c r="L319" t="s">
        <v>104</v>
      </c>
      <c r="M319" t="s">
        <v>105</v>
      </c>
      <c r="N319" t="s">
        <v>199</v>
      </c>
      <c r="O319" t="s">
        <v>107</v>
      </c>
      <c r="P319" t="s">
        <v>200</v>
      </c>
      <c r="Q319" t="s">
        <v>201</v>
      </c>
      <c r="R319">
        <v>25</v>
      </c>
      <c r="S319">
        <v>10</v>
      </c>
      <c r="T319">
        <v>0</v>
      </c>
      <c r="U319">
        <v>0</v>
      </c>
      <c r="V319" t="s">
        <v>202</v>
      </c>
      <c r="W319" t="s">
        <v>111</v>
      </c>
      <c r="X319" t="s">
        <v>112</v>
      </c>
      <c r="Y319" t="s">
        <v>112</v>
      </c>
      <c r="Z319" t="s">
        <v>312</v>
      </c>
      <c r="AA319" t="s">
        <v>313</v>
      </c>
      <c r="AB319" t="s">
        <v>115</v>
      </c>
      <c r="AC319" t="s">
        <v>116</v>
      </c>
      <c r="AD319" t="s">
        <v>225</v>
      </c>
      <c r="AE319" t="s">
        <v>274</v>
      </c>
      <c r="AF319" t="s">
        <v>291</v>
      </c>
      <c r="AG319" t="s">
        <v>292</v>
      </c>
      <c r="AH319" t="s">
        <v>293</v>
      </c>
      <c r="AI319" t="s">
        <v>314</v>
      </c>
      <c r="AJ319">
        <v>1092</v>
      </c>
      <c r="AK319">
        <v>-279</v>
      </c>
      <c r="AL319">
        <v>813</v>
      </c>
      <c r="AM319">
        <v>186</v>
      </c>
      <c r="AN319">
        <v>186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 s="13" t="str">
        <f t="shared" si="28"/>
        <v>2 - 09. RECURSOS DIRECTAMENTE RECAUDADOS</v>
      </c>
      <c r="CL319" s="13" t="str">
        <f t="shared" si="29"/>
        <v>2.3. BIENES Y SERVICIOS</v>
      </c>
      <c r="CM319" s="13" t="str">
        <f t="shared" si="30"/>
        <v>2.3. 2. CONTRATACION DE SERVICIOS</v>
      </c>
      <c r="CN319" s="13" t="str">
        <f t="shared" si="31"/>
        <v>2.3. 2. 6. 3. 1. SEGURO DE VIDA</v>
      </c>
      <c r="CO319" s="13">
        <f t="shared" si="32"/>
        <v>0</v>
      </c>
      <c r="CP319" s="13">
        <f t="shared" si="33"/>
        <v>813</v>
      </c>
      <c r="CQ319" s="13"/>
      <c r="CR319" s="13"/>
      <c r="CS319" s="13">
        <f t="shared" si="34"/>
        <v>813</v>
      </c>
      <c r="CT319" s="13">
        <v>0</v>
      </c>
    </row>
    <row r="320" spans="1:98" hidden="1" x14ac:dyDescent="0.2">
      <c r="A320" t="s">
        <v>93</v>
      </c>
      <c r="B320" t="s">
        <v>94</v>
      </c>
      <c r="C320" t="s">
        <v>95</v>
      </c>
      <c r="D320" t="s">
        <v>96</v>
      </c>
      <c r="E320" t="s">
        <v>97</v>
      </c>
      <c r="F320" t="s">
        <v>98</v>
      </c>
      <c r="G320" t="s">
        <v>170</v>
      </c>
      <c r="H320" t="s">
        <v>100</v>
      </c>
      <c r="I320" t="s">
        <v>101</v>
      </c>
      <c r="J320" t="s">
        <v>102</v>
      </c>
      <c r="K320" t="s">
        <v>294</v>
      </c>
      <c r="L320" t="s">
        <v>104</v>
      </c>
      <c r="M320" t="s">
        <v>295</v>
      </c>
      <c r="N320" t="s">
        <v>296</v>
      </c>
      <c r="O320" t="s">
        <v>107</v>
      </c>
      <c r="P320" t="s">
        <v>297</v>
      </c>
      <c r="Q320" t="s">
        <v>298</v>
      </c>
      <c r="R320">
        <v>6</v>
      </c>
      <c r="S320">
        <v>3</v>
      </c>
      <c r="T320">
        <v>0</v>
      </c>
      <c r="U320">
        <v>0</v>
      </c>
      <c r="V320" t="s">
        <v>299</v>
      </c>
      <c r="W320" t="s">
        <v>111</v>
      </c>
      <c r="X320" t="s">
        <v>112</v>
      </c>
      <c r="Y320" t="s">
        <v>112</v>
      </c>
      <c r="Z320" t="s">
        <v>312</v>
      </c>
      <c r="AA320" t="s">
        <v>313</v>
      </c>
      <c r="AB320" t="s">
        <v>115</v>
      </c>
      <c r="AC320" t="s">
        <v>116</v>
      </c>
      <c r="AD320" t="s">
        <v>225</v>
      </c>
      <c r="AE320" t="s">
        <v>274</v>
      </c>
      <c r="AF320" t="s">
        <v>291</v>
      </c>
      <c r="AG320" t="s">
        <v>292</v>
      </c>
      <c r="AH320" t="s">
        <v>293</v>
      </c>
      <c r="AI320" t="s">
        <v>314</v>
      </c>
      <c r="AJ320">
        <v>236</v>
      </c>
      <c r="AK320">
        <v>0</v>
      </c>
      <c r="AL320">
        <v>236</v>
      </c>
      <c r="AM320">
        <v>74</v>
      </c>
      <c r="AN320">
        <v>74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 s="13" t="str">
        <f t="shared" si="28"/>
        <v>2 - 09. RECURSOS DIRECTAMENTE RECAUDADOS</v>
      </c>
      <c r="CL320" s="13" t="str">
        <f t="shared" si="29"/>
        <v>2.3. BIENES Y SERVICIOS</v>
      </c>
      <c r="CM320" s="13" t="str">
        <f t="shared" si="30"/>
        <v>2.3. 2. CONTRATACION DE SERVICIOS</v>
      </c>
      <c r="CN320" s="13" t="str">
        <f t="shared" si="31"/>
        <v>2.3. 2. 6. 3. 1. SEGURO DE VIDA</v>
      </c>
      <c r="CO320" s="13">
        <f t="shared" si="32"/>
        <v>0</v>
      </c>
      <c r="CP320" s="13">
        <f t="shared" si="33"/>
        <v>236</v>
      </c>
      <c r="CQ320" s="13"/>
      <c r="CR320" s="13"/>
      <c r="CS320" s="13">
        <f t="shared" si="34"/>
        <v>236</v>
      </c>
      <c r="CT320" s="13">
        <v>0</v>
      </c>
    </row>
    <row r="321" spans="1:98" hidden="1" x14ac:dyDescent="0.2">
      <c r="A321" t="s">
        <v>93</v>
      </c>
      <c r="B321" t="s">
        <v>94</v>
      </c>
      <c r="C321" t="s">
        <v>95</v>
      </c>
      <c r="D321" t="s">
        <v>96</v>
      </c>
      <c r="E321" t="s">
        <v>97</v>
      </c>
      <c r="F321" t="s">
        <v>98</v>
      </c>
      <c r="G321" t="s">
        <v>170</v>
      </c>
      <c r="H321" t="s">
        <v>100</v>
      </c>
      <c r="I321" t="s">
        <v>101</v>
      </c>
      <c r="J321" t="s">
        <v>102</v>
      </c>
      <c r="K321" t="s">
        <v>171</v>
      </c>
      <c r="L321" t="s">
        <v>104</v>
      </c>
      <c r="M321" t="s">
        <v>132</v>
      </c>
      <c r="N321" t="s">
        <v>133</v>
      </c>
      <c r="O321" t="s">
        <v>107</v>
      </c>
      <c r="P321" t="s">
        <v>172</v>
      </c>
      <c r="Q321" t="s">
        <v>173</v>
      </c>
      <c r="R321">
        <v>200</v>
      </c>
      <c r="S321">
        <v>30</v>
      </c>
      <c r="T321">
        <v>25</v>
      </c>
      <c r="U321">
        <v>25</v>
      </c>
      <c r="V321" t="s">
        <v>174</v>
      </c>
      <c r="W321" t="s">
        <v>111</v>
      </c>
      <c r="X321" t="s">
        <v>112</v>
      </c>
      <c r="Y321" t="s">
        <v>112</v>
      </c>
      <c r="Z321" t="s">
        <v>312</v>
      </c>
      <c r="AA321" t="s">
        <v>313</v>
      </c>
      <c r="AB321" t="s">
        <v>115</v>
      </c>
      <c r="AC321" t="s">
        <v>116</v>
      </c>
      <c r="AD321" t="s">
        <v>225</v>
      </c>
      <c r="AE321" t="s">
        <v>274</v>
      </c>
      <c r="AF321" t="s">
        <v>291</v>
      </c>
      <c r="AG321" t="s">
        <v>292</v>
      </c>
      <c r="AH321" t="s">
        <v>293</v>
      </c>
      <c r="AI321" t="s">
        <v>314</v>
      </c>
      <c r="AJ321">
        <v>146</v>
      </c>
      <c r="AK321">
        <v>0</v>
      </c>
      <c r="AL321">
        <v>146</v>
      </c>
      <c r="AM321">
        <v>131</v>
      </c>
      <c r="AN321">
        <v>131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14.88</v>
      </c>
      <c r="BL321">
        <v>14.88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 s="13" t="str">
        <f t="shared" si="28"/>
        <v>2 - 09. RECURSOS DIRECTAMENTE RECAUDADOS</v>
      </c>
      <c r="CL321" s="13" t="str">
        <f t="shared" si="29"/>
        <v>2.3. BIENES Y SERVICIOS</v>
      </c>
      <c r="CM321" s="13" t="str">
        <f t="shared" si="30"/>
        <v>2.3. 2. CONTRATACION DE SERVICIOS</v>
      </c>
      <c r="CN321" s="13" t="str">
        <f t="shared" si="31"/>
        <v>2.3. 2. 6. 3. 1. SEGURO DE VIDA</v>
      </c>
      <c r="CO321" s="13">
        <f t="shared" si="32"/>
        <v>29.76</v>
      </c>
      <c r="CP321" s="13">
        <f t="shared" si="33"/>
        <v>116.24</v>
      </c>
      <c r="CQ321" s="13"/>
      <c r="CR321" s="13"/>
      <c r="CS321" s="13">
        <f t="shared" si="34"/>
        <v>116.24</v>
      </c>
      <c r="CT321" s="13">
        <v>0</v>
      </c>
    </row>
    <row r="322" spans="1:98" hidden="1" x14ac:dyDescent="0.2">
      <c r="A322" t="s">
        <v>93</v>
      </c>
      <c r="B322" t="s">
        <v>94</v>
      </c>
      <c r="C322" t="s">
        <v>95</v>
      </c>
      <c r="D322" t="s">
        <v>96</v>
      </c>
      <c r="E322" t="s">
        <v>97</v>
      </c>
      <c r="F322" t="s">
        <v>98</v>
      </c>
      <c r="G322" t="s">
        <v>170</v>
      </c>
      <c r="H322" t="s">
        <v>100</v>
      </c>
      <c r="I322" t="s">
        <v>101</v>
      </c>
      <c r="J322" t="s">
        <v>102</v>
      </c>
      <c r="K322" t="s">
        <v>191</v>
      </c>
      <c r="L322" t="s">
        <v>104</v>
      </c>
      <c r="M322" t="s">
        <v>132</v>
      </c>
      <c r="N322" t="s">
        <v>133</v>
      </c>
      <c r="O322" t="s">
        <v>107</v>
      </c>
      <c r="P322" t="s">
        <v>192</v>
      </c>
      <c r="Q322" t="s">
        <v>168</v>
      </c>
      <c r="R322">
        <v>7247</v>
      </c>
      <c r="S322">
        <v>3940</v>
      </c>
      <c r="T322">
        <v>3939</v>
      </c>
      <c r="U322">
        <v>3939</v>
      </c>
      <c r="V322" t="s">
        <v>193</v>
      </c>
      <c r="W322" t="s">
        <v>111</v>
      </c>
      <c r="X322" t="s">
        <v>112</v>
      </c>
      <c r="Y322" t="s">
        <v>112</v>
      </c>
      <c r="Z322" t="s">
        <v>312</v>
      </c>
      <c r="AA322" t="s">
        <v>313</v>
      </c>
      <c r="AB322" t="s">
        <v>115</v>
      </c>
      <c r="AC322" t="s">
        <v>116</v>
      </c>
      <c r="AD322" t="s">
        <v>225</v>
      </c>
      <c r="AE322" t="s">
        <v>274</v>
      </c>
      <c r="AF322" t="s">
        <v>291</v>
      </c>
      <c r="AG322" t="s">
        <v>292</v>
      </c>
      <c r="AH322" t="s">
        <v>293</v>
      </c>
      <c r="AI322" t="s">
        <v>314</v>
      </c>
      <c r="AJ322">
        <v>667</v>
      </c>
      <c r="AK322">
        <v>0</v>
      </c>
      <c r="AL322">
        <v>667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 s="13" t="str">
        <f t="shared" ref="CK322:CK383" si="35">CONCATENATE(LEFT(Z322,1)," ","- ",AA322)</f>
        <v>2 - 09. RECURSOS DIRECTAMENTE RECAUDADOS</v>
      </c>
      <c r="CL322" s="13" t="str">
        <f t="shared" ref="CL322" si="36">CONCATENATE(LEFT(AC322,2),AD322)</f>
        <v>2.3. BIENES Y SERVICIOS</v>
      </c>
      <c r="CM322" s="13" t="str">
        <f t="shared" ref="CM322" si="37">CONCATENATE(LEFT(CL322,4),AE322)</f>
        <v>2.3. 2. CONTRATACION DE SERVICIOS</v>
      </c>
      <c r="CN322" s="13" t="str">
        <f t="shared" ref="CN322" si="38">CONCATENATE(LEFT(CM322,7)&amp;LEFT(AF322,3)&amp;LEFT(AG322,3),AH322)</f>
        <v>2.3. 2. 6. 3. 1. SEGURO DE VIDA</v>
      </c>
      <c r="CO322" s="13">
        <f t="shared" ref="CO322" si="39">SUM(AZ322:BL322)</f>
        <v>0</v>
      </c>
      <c r="CP322" s="13">
        <f t="shared" ref="CP322" si="40">AL322-CO322</f>
        <v>667</v>
      </c>
      <c r="CQ322" s="13"/>
      <c r="CR322" s="13"/>
      <c r="CS322" s="13">
        <f t="shared" ref="CS322:CS385" si="41">CP322+CQ322+CR322</f>
        <v>667</v>
      </c>
      <c r="CT322" s="13">
        <v>0</v>
      </c>
    </row>
    <row r="323" spans="1:98" hidden="1" x14ac:dyDescent="0.2">
      <c r="A323" t="s">
        <v>93</v>
      </c>
      <c r="B323" t="s">
        <v>94</v>
      </c>
      <c r="C323" t="s">
        <v>95</v>
      </c>
      <c r="D323" t="s">
        <v>96</v>
      </c>
      <c r="E323" t="s">
        <v>97</v>
      </c>
      <c r="F323" t="s">
        <v>98</v>
      </c>
      <c r="G323" t="s">
        <v>170</v>
      </c>
      <c r="H323" t="s">
        <v>100</v>
      </c>
      <c r="I323" t="s">
        <v>101</v>
      </c>
      <c r="J323" t="s">
        <v>102</v>
      </c>
      <c r="K323" t="s">
        <v>180</v>
      </c>
      <c r="L323" t="s">
        <v>104</v>
      </c>
      <c r="M323" t="s">
        <v>132</v>
      </c>
      <c r="N323" t="s">
        <v>133</v>
      </c>
      <c r="O323" t="s">
        <v>107</v>
      </c>
      <c r="P323" t="s">
        <v>181</v>
      </c>
      <c r="Q323" t="s">
        <v>168</v>
      </c>
      <c r="R323">
        <v>47000</v>
      </c>
      <c r="S323">
        <v>26240</v>
      </c>
      <c r="T323">
        <v>26237</v>
      </c>
      <c r="U323">
        <v>26237</v>
      </c>
      <c r="V323" t="s">
        <v>182</v>
      </c>
      <c r="W323" t="s">
        <v>111</v>
      </c>
      <c r="X323" t="s">
        <v>112</v>
      </c>
      <c r="Y323" t="s">
        <v>112</v>
      </c>
      <c r="Z323" t="s">
        <v>312</v>
      </c>
      <c r="AA323" t="s">
        <v>313</v>
      </c>
      <c r="AB323" t="s">
        <v>115</v>
      </c>
      <c r="AC323" t="s">
        <v>116</v>
      </c>
      <c r="AD323" t="s">
        <v>225</v>
      </c>
      <c r="AE323" t="s">
        <v>274</v>
      </c>
      <c r="AF323" t="s">
        <v>291</v>
      </c>
      <c r="AG323" t="s">
        <v>292</v>
      </c>
      <c r="AH323" t="s">
        <v>293</v>
      </c>
      <c r="AI323" t="s">
        <v>314</v>
      </c>
      <c r="AJ323">
        <v>9444</v>
      </c>
      <c r="AK323">
        <v>-1394</v>
      </c>
      <c r="AL323">
        <v>8050</v>
      </c>
      <c r="AM323">
        <v>4217</v>
      </c>
      <c r="AN323">
        <v>4217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272.8</v>
      </c>
      <c r="BK323">
        <v>341</v>
      </c>
      <c r="BL323">
        <v>341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 s="13" t="str">
        <f t="shared" si="35"/>
        <v>2 - 09. RECURSOS DIRECTAMENTE RECAUDADOS</v>
      </c>
      <c r="CL323" s="13" t="str">
        <f>CONCATENATE(LEFT(AC323,2),AD323)</f>
        <v>2.3. BIENES Y SERVICIOS</v>
      </c>
      <c r="CM323" s="13" t="str">
        <f>CONCATENATE(LEFT(CL323,4),AE323)</f>
        <v>2.3. 2. CONTRATACION DE SERVICIOS</v>
      </c>
      <c r="CN323" s="13" t="str">
        <f>CONCATENATE(LEFT(CM323,7)&amp;LEFT(AF323,3)&amp;LEFT(AG323,3),AH323)</f>
        <v>2.3. 2. 6. 3. 1. SEGURO DE VIDA</v>
      </c>
      <c r="CO323" s="13">
        <f>SUM(AZ323:BL323)</f>
        <v>954.8</v>
      </c>
      <c r="CP323" s="13">
        <f>AL323-CO323</f>
        <v>7095.2</v>
      </c>
      <c r="CQ323" s="13"/>
      <c r="CR323" s="13"/>
      <c r="CS323" s="13">
        <f t="shared" si="41"/>
        <v>7095.2</v>
      </c>
      <c r="CT323" s="13">
        <v>0</v>
      </c>
    </row>
    <row r="324" spans="1:98" hidden="1" x14ac:dyDescent="0.2">
      <c r="A324" t="s">
        <v>93</v>
      </c>
      <c r="B324" t="s">
        <v>94</v>
      </c>
      <c r="C324" t="s">
        <v>95</v>
      </c>
      <c r="D324" t="s">
        <v>96</v>
      </c>
      <c r="E324" t="s">
        <v>97</v>
      </c>
      <c r="F324" t="s">
        <v>98</v>
      </c>
      <c r="G324" t="s">
        <v>170</v>
      </c>
      <c r="H324" t="s">
        <v>100</v>
      </c>
      <c r="I324" t="s">
        <v>101</v>
      </c>
      <c r="J324" t="s">
        <v>102</v>
      </c>
      <c r="K324" t="s">
        <v>183</v>
      </c>
      <c r="L324" t="s">
        <v>104</v>
      </c>
      <c r="M324" t="s">
        <v>132</v>
      </c>
      <c r="N324" t="s">
        <v>133</v>
      </c>
      <c r="O324" t="s">
        <v>107</v>
      </c>
      <c r="P324" t="s">
        <v>184</v>
      </c>
      <c r="Q324" t="s">
        <v>185</v>
      </c>
      <c r="R324">
        <v>3636</v>
      </c>
      <c r="S324">
        <v>1441</v>
      </c>
      <c r="T324">
        <v>1441</v>
      </c>
      <c r="U324">
        <v>1441</v>
      </c>
      <c r="V324" t="s">
        <v>186</v>
      </c>
      <c r="W324" t="s">
        <v>111</v>
      </c>
      <c r="X324" t="s">
        <v>112</v>
      </c>
      <c r="Y324" t="s">
        <v>112</v>
      </c>
      <c r="Z324" t="s">
        <v>312</v>
      </c>
      <c r="AA324" t="s">
        <v>313</v>
      </c>
      <c r="AB324" t="s">
        <v>115</v>
      </c>
      <c r="AC324" t="s">
        <v>116</v>
      </c>
      <c r="AD324" t="s">
        <v>225</v>
      </c>
      <c r="AE324" t="s">
        <v>274</v>
      </c>
      <c r="AF324" t="s">
        <v>291</v>
      </c>
      <c r="AG324" t="s">
        <v>292</v>
      </c>
      <c r="AH324" t="s">
        <v>293</v>
      </c>
      <c r="AI324" t="s">
        <v>314</v>
      </c>
      <c r="AJ324">
        <v>2324</v>
      </c>
      <c r="AK324">
        <v>0</v>
      </c>
      <c r="AL324">
        <v>2324</v>
      </c>
      <c r="AM324">
        <v>911</v>
      </c>
      <c r="AN324">
        <v>911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93</v>
      </c>
      <c r="BL324">
        <v>93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 s="13" t="str">
        <f t="shared" si="35"/>
        <v>2 - 09. RECURSOS DIRECTAMENTE RECAUDADOS</v>
      </c>
      <c r="CL324" s="13" t="str">
        <f>CONCATENATE(LEFT(AC324,2),AD324)</f>
        <v>2.3. BIENES Y SERVICIOS</v>
      </c>
      <c r="CM324" s="13" t="str">
        <f>CONCATENATE(LEFT(CL324,4),AE324)</f>
        <v>2.3. 2. CONTRATACION DE SERVICIOS</v>
      </c>
      <c r="CN324" s="13" t="str">
        <f>CONCATENATE(LEFT(CM324,7)&amp;LEFT(AF324,3)&amp;LEFT(AG324,3),AH324)</f>
        <v>2.3. 2. 6. 3. 1. SEGURO DE VIDA</v>
      </c>
      <c r="CO324" s="13">
        <f>SUM(AZ324:BL324)</f>
        <v>186</v>
      </c>
      <c r="CP324" s="13">
        <f>AL324-CO324</f>
        <v>2138</v>
      </c>
      <c r="CQ324" s="13"/>
      <c r="CR324" s="13"/>
      <c r="CS324" s="13">
        <f t="shared" si="41"/>
        <v>2138</v>
      </c>
      <c r="CT324" s="13">
        <v>0</v>
      </c>
    </row>
    <row r="325" spans="1:98" hidden="1" x14ac:dyDescent="0.2">
      <c r="A325" t="s">
        <v>93</v>
      </c>
      <c r="B325" t="s">
        <v>94</v>
      </c>
      <c r="C325" t="s">
        <v>95</v>
      </c>
      <c r="D325" t="s">
        <v>96</v>
      </c>
      <c r="E325" t="s">
        <v>97</v>
      </c>
      <c r="F325" t="s">
        <v>98</v>
      </c>
      <c r="G325" t="s">
        <v>170</v>
      </c>
      <c r="H325" t="s">
        <v>100</v>
      </c>
      <c r="I325" t="s">
        <v>101</v>
      </c>
      <c r="J325" t="s">
        <v>102</v>
      </c>
      <c r="K325" t="s">
        <v>187</v>
      </c>
      <c r="L325" t="s">
        <v>104</v>
      </c>
      <c r="M325" t="s">
        <v>132</v>
      </c>
      <c r="N325" t="s">
        <v>176</v>
      </c>
      <c r="O325" t="s">
        <v>107</v>
      </c>
      <c r="P325" t="s">
        <v>188</v>
      </c>
      <c r="Q325" t="s">
        <v>189</v>
      </c>
      <c r="R325">
        <v>105000</v>
      </c>
      <c r="S325">
        <v>29200</v>
      </c>
      <c r="T325">
        <v>29143</v>
      </c>
      <c r="U325">
        <v>29143</v>
      </c>
      <c r="V325" t="s">
        <v>190</v>
      </c>
      <c r="W325" t="s">
        <v>111</v>
      </c>
      <c r="X325" t="s">
        <v>112</v>
      </c>
      <c r="Y325" t="s">
        <v>112</v>
      </c>
      <c r="Z325" t="s">
        <v>312</v>
      </c>
      <c r="AA325" t="s">
        <v>313</v>
      </c>
      <c r="AB325" t="s">
        <v>115</v>
      </c>
      <c r="AC325" t="s">
        <v>116</v>
      </c>
      <c r="AD325" t="s">
        <v>225</v>
      </c>
      <c r="AE325" t="s">
        <v>274</v>
      </c>
      <c r="AF325" t="s">
        <v>291</v>
      </c>
      <c r="AG325" t="s">
        <v>292</v>
      </c>
      <c r="AH325" t="s">
        <v>293</v>
      </c>
      <c r="AI325" t="s">
        <v>314</v>
      </c>
      <c r="AJ325">
        <v>2790</v>
      </c>
      <c r="AK325">
        <v>0</v>
      </c>
      <c r="AL325">
        <v>2790</v>
      </c>
      <c r="AM325">
        <v>2510</v>
      </c>
      <c r="AN325">
        <v>2510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262.88</v>
      </c>
      <c r="BL325">
        <v>262.88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 s="13" t="str">
        <f t="shared" si="35"/>
        <v>2 - 09. RECURSOS DIRECTAMENTE RECAUDADOS</v>
      </c>
      <c r="CL325" s="13" t="str">
        <f t="shared" ref="CL325:CL348" si="42">CONCATENATE(LEFT(AC325,2),AD325)</f>
        <v>2.3. BIENES Y SERVICIOS</v>
      </c>
      <c r="CM325" s="13" t="str">
        <f t="shared" ref="CM325:CM348" si="43">CONCATENATE(LEFT(CL325,4),AE325)</f>
        <v>2.3. 2. CONTRATACION DE SERVICIOS</v>
      </c>
      <c r="CN325" s="13" t="str">
        <f t="shared" ref="CN325:CN348" si="44">CONCATENATE(LEFT(CM325,7)&amp;LEFT(AF325,3)&amp;LEFT(AG325,3),AH325)</f>
        <v>2.3. 2. 6. 3. 1. SEGURO DE VIDA</v>
      </c>
      <c r="CO325" s="13">
        <f t="shared" ref="CO325:CO348" si="45">SUM(AZ325:BL325)</f>
        <v>525.76</v>
      </c>
      <c r="CP325" s="13">
        <f t="shared" ref="CP325:CP348" si="46">AL325-CO325</f>
        <v>2264.2399999999998</v>
      </c>
      <c r="CQ325" s="13"/>
      <c r="CR325" s="13"/>
      <c r="CS325" s="13">
        <f t="shared" si="41"/>
        <v>2264.2399999999998</v>
      </c>
      <c r="CT325" s="13">
        <v>0</v>
      </c>
    </row>
    <row r="326" spans="1:98" hidden="1" x14ac:dyDescent="0.2">
      <c r="A326" t="s">
        <v>93</v>
      </c>
      <c r="B326" t="s">
        <v>94</v>
      </c>
      <c r="C326" t="s">
        <v>95</v>
      </c>
      <c r="D326" t="s">
        <v>96</v>
      </c>
      <c r="E326" t="s">
        <v>97</v>
      </c>
      <c r="F326" t="s">
        <v>98</v>
      </c>
      <c r="G326" t="s">
        <v>170</v>
      </c>
      <c r="H326" t="s">
        <v>100</v>
      </c>
      <c r="I326" t="s">
        <v>101</v>
      </c>
      <c r="J326" t="s">
        <v>102</v>
      </c>
      <c r="K326" t="s">
        <v>175</v>
      </c>
      <c r="L326" t="s">
        <v>104</v>
      </c>
      <c r="M326" t="s">
        <v>132</v>
      </c>
      <c r="N326" t="s">
        <v>176</v>
      </c>
      <c r="O326" t="s">
        <v>107</v>
      </c>
      <c r="P326" t="s">
        <v>177</v>
      </c>
      <c r="Q326" t="s">
        <v>178</v>
      </c>
      <c r="R326">
        <v>30095</v>
      </c>
      <c r="S326">
        <v>15125</v>
      </c>
      <c r="T326">
        <v>15125</v>
      </c>
      <c r="U326">
        <v>15125</v>
      </c>
      <c r="V326" t="s">
        <v>179</v>
      </c>
      <c r="W326" t="s">
        <v>111</v>
      </c>
      <c r="X326" t="s">
        <v>112</v>
      </c>
      <c r="Y326" t="s">
        <v>112</v>
      </c>
      <c r="Z326" t="s">
        <v>312</v>
      </c>
      <c r="AA326" t="s">
        <v>313</v>
      </c>
      <c r="AB326" t="s">
        <v>115</v>
      </c>
      <c r="AC326" t="s">
        <v>116</v>
      </c>
      <c r="AD326" t="s">
        <v>225</v>
      </c>
      <c r="AE326" t="s">
        <v>274</v>
      </c>
      <c r="AF326" t="s">
        <v>291</v>
      </c>
      <c r="AG326" t="s">
        <v>414</v>
      </c>
      <c r="AH326" t="s">
        <v>422</v>
      </c>
      <c r="AI326" t="s">
        <v>314</v>
      </c>
      <c r="AJ326">
        <v>0</v>
      </c>
      <c r="AK326">
        <v>183809</v>
      </c>
      <c r="AL326">
        <v>183809</v>
      </c>
      <c r="AM326">
        <v>153720.42000000001</v>
      </c>
      <c r="AN326">
        <v>153720.42000000001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 s="13" t="str">
        <f t="shared" si="35"/>
        <v>2 - 09. RECURSOS DIRECTAMENTE RECAUDADOS</v>
      </c>
      <c r="CL326" s="13" t="str">
        <f t="shared" si="42"/>
        <v>2.3. BIENES Y SERVICIOS</v>
      </c>
      <c r="CM326" s="13" t="str">
        <f t="shared" si="43"/>
        <v>2.3. 2. CONTRATACION DE SERVICIOS</v>
      </c>
      <c r="CN326" s="13" t="str">
        <f t="shared" si="44"/>
        <v>2.3. 2. 6. 4. 1. GASTOS POR PRESTACIONES DE SALUD</v>
      </c>
      <c r="CO326" s="13">
        <f t="shared" si="45"/>
        <v>0</v>
      </c>
      <c r="CP326" s="13">
        <f t="shared" si="46"/>
        <v>183809</v>
      </c>
      <c r="CQ326" s="13"/>
      <c r="CR326" s="13"/>
      <c r="CS326" s="13">
        <f t="shared" si="41"/>
        <v>183809</v>
      </c>
      <c r="CT326" s="13"/>
    </row>
    <row r="327" spans="1:98" hidden="1" x14ac:dyDescent="0.2">
      <c r="A327" t="s">
        <v>93</v>
      </c>
      <c r="B327" t="s">
        <v>94</v>
      </c>
      <c r="C327" t="s">
        <v>95</v>
      </c>
      <c r="D327" t="s">
        <v>96</v>
      </c>
      <c r="E327" t="s">
        <v>97</v>
      </c>
      <c r="F327" t="s">
        <v>98</v>
      </c>
      <c r="G327" t="s">
        <v>99</v>
      </c>
      <c r="H327" t="s">
        <v>100</v>
      </c>
      <c r="I327" t="s">
        <v>101</v>
      </c>
      <c r="J327" t="s">
        <v>102</v>
      </c>
      <c r="K327" t="s">
        <v>103</v>
      </c>
      <c r="L327" t="s">
        <v>104</v>
      </c>
      <c r="M327" t="s">
        <v>105</v>
      </c>
      <c r="N327" t="s">
        <v>106</v>
      </c>
      <c r="O327" t="s">
        <v>107</v>
      </c>
      <c r="P327" t="s">
        <v>108</v>
      </c>
      <c r="Q327" t="s">
        <v>109</v>
      </c>
      <c r="R327">
        <v>100</v>
      </c>
      <c r="S327">
        <v>50</v>
      </c>
      <c r="T327">
        <v>50</v>
      </c>
      <c r="U327">
        <v>50</v>
      </c>
      <c r="V327" t="s">
        <v>110</v>
      </c>
      <c r="W327" t="s">
        <v>111</v>
      </c>
      <c r="X327" t="s">
        <v>112</v>
      </c>
      <c r="Y327" t="s">
        <v>112</v>
      </c>
      <c r="Z327" t="s">
        <v>312</v>
      </c>
      <c r="AA327" t="s">
        <v>313</v>
      </c>
      <c r="AB327" t="s">
        <v>115</v>
      </c>
      <c r="AC327" t="s">
        <v>116</v>
      </c>
      <c r="AD327" t="s">
        <v>225</v>
      </c>
      <c r="AE327" t="s">
        <v>274</v>
      </c>
      <c r="AF327" t="s">
        <v>300</v>
      </c>
      <c r="AG327" t="s">
        <v>301</v>
      </c>
      <c r="AH327" t="s">
        <v>302</v>
      </c>
      <c r="AI327" t="s">
        <v>314</v>
      </c>
      <c r="AJ327">
        <v>20000</v>
      </c>
      <c r="AK327">
        <v>0</v>
      </c>
      <c r="AL327">
        <v>20000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 s="13" t="str">
        <f t="shared" si="35"/>
        <v>2 - 09. RECURSOS DIRECTAMENTE RECAUDADOS</v>
      </c>
      <c r="CL327" s="13" t="str">
        <f t="shared" si="42"/>
        <v>2.3. BIENES Y SERVICIOS</v>
      </c>
      <c r="CM327" s="13" t="str">
        <f t="shared" si="43"/>
        <v>2.3. 2. CONTRATACION DE SERVICIOS</v>
      </c>
      <c r="CN327" s="13" t="str">
        <f t="shared" si="44"/>
        <v>2.3. 2. 7.11. 2. TRANSPORTE Y TRASLADO DE CARGA, BIENES Y MATERIALES</v>
      </c>
      <c r="CO327" s="13">
        <f t="shared" si="45"/>
        <v>0</v>
      </c>
      <c r="CP327" s="13">
        <f t="shared" si="46"/>
        <v>20000</v>
      </c>
      <c r="CQ327" s="13"/>
      <c r="CR327" s="13"/>
      <c r="CS327" s="13">
        <f t="shared" si="41"/>
        <v>20000</v>
      </c>
      <c r="CT327" s="13"/>
    </row>
    <row r="328" spans="1:98" hidden="1" x14ac:dyDescent="0.2">
      <c r="A328" t="s">
        <v>93</v>
      </c>
      <c r="B328" t="s">
        <v>94</v>
      </c>
      <c r="C328" t="s">
        <v>95</v>
      </c>
      <c r="D328" t="s">
        <v>96</v>
      </c>
      <c r="E328" t="s">
        <v>97</v>
      </c>
      <c r="F328" t="s">
        <v>98</v>
      </c>
      <c r="G328" t="s">
        <v>170</v>
      </c>
      <c r="H328" t="s">
        <v>100</v>
      </c>
      <c r="I328" t="s">
        <v>101</v>
      </c>
      <c r="J328" t="s">
        <v>102</v>
      </c>
      <c r="K328" t="s">
        <v>187</v>
      </c>
      <c r="L328" t="s">
        <v>104</v>
      </c>
      <c r="M328" t="s">
        <v>132</v>
      </c>
      <c r="N328" t="s">
        <v>176</v>
      </c>
      <c r="O328" t="s">
        <v>107</v>
      </c>
      <c r="P328" t="s">
        <v>188</v>
      </c>
      <c r="Q328" t="s">
        <v>189</v>
      </c>
      <c r="R328">
        <v>105000</v>
      </c>
      <c r="S328">
        <v>29200</v>
      </c>
      <c r="T328">
        <v>29143</v>
      </c>
      <c r="U328">
        <v>29143</v>
      </c>
      <c r="V328" t="s">
        <v>190</v>
      </c>
      <c r="W328" t="s">
        <v>111</v>
      </c>
      <c r="X328" t="s">
        <v>112</v>
      </c>
      <c r="Y328" t="s">
        <v>112</v>
      </c>
      <c r="Z328" t="s">
        <v>312</v>
      </c>
      <c r="AA328" t="s">
        <v>313</v>
      </c>
      <c r="AB328" t="s">
        <v>115</v>
      </c>
      <c r="AC328" t="s">
        <v>116</v>
      </c>
      <c r="AD328" t="s">
        <v>225</v>
      </c>
      <c r="AE328" t="s">
        <v>274</v>
      </c>
      <c r="AF328" t="s">
        <v>300</v>
      </c>
      <c r="AG328" t="s">
        <v>301</v>
      </c>
      <c r="AH328" t="s">
        <v>302</v>
      </c>
      <c r="AI328" t="s">
        <v>314</v>
      </c>
      <c r="AJ328">
        <v>0</v>
      </c>
      <c r="AK328">
        <v>4000</v>
      </c>
      <c r="AL328">
        <v>4000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 s="13" t="str">
        <f t="shared" si="35"/>
        <v>2 - 09. RECURSOS DIRECTAMENTE RECAUDADOS</v>
      </c>
      <c r="CL328" s="13" t="str">
        <f t="shared" si="42"/>
        <v>2.3. BIENES Y SERVICIOS</v>
      </c>
      <c r="CM328" s="13" t="str">
        <f t="shared" si="43"/>
        <v>2.3. 2. CONTRATACION DE SERVICIOS</v>
      </c>
      <c r="CN328" s="13" t="str">
        <f t="shared" si="44"/>
        <v>2.3. 2. 7.11. 2. TRANSPORTE Y TRASLADO DE CARGA, BIENES Y MATERIALES</v>
      </c>
      <c r="CO328" s="13">
        <f t="shared" si="45"/>
        <v>0</v>
      </c>
      <c r="CP328" s="13">
        <f t="shared" si="46"/>
        <v>4000</v>
      </c>
      <c r="CQ328" s="13"/>
      <c r="CR328" s="13"/>
      <c r="CS328" s="13">
        <f t="shared" si="41"/>
        <v>4000</v>
      </c>
      <c r="CT328" s="13"/>
    </row>
    <row r="329" spans="1:98" hidden="1" x14ac:dyDescent="0.2">
      <c r="A329" t="s">
        <v>93</v>
      </c>
      <c r="B329" t="s">
        <v>94</v>
      </c>
      <c r="C329" t="s">
        <v>95</v>
      </c>
      <c r="D329" t="s">
        <v>96</v>
      </c>
      <c r="E329" t="s">
        <v>97</v>
      </c>
      <c r="F329" t="s">
        <v>98</v>
      </c>
      <c r="G329" t="s">
        <v>99</v>
      </c>
      <c r="H329" t="s">
        <v>100</v>
      </c>
      <c r="I329" t="s">
        <v>101</v>
      </c>
      <c r="J329" t="s">
        <v>102</v>
      </c>
      <c r="K329" t="s">
        <v>122</v>
      </c>
      <c r="L329" t="s">
        <v>104</v>
      </c>
      <c r="M329" t="s">
        <v>123</v>
      </c>
      <c r="N329" t="s">
        <v>124</v>
      </c>
      <c r="O329" t="s">
        <v>107</v>
      </c>
      <c r="P329" t="s">
        <v>108</v>
      </c>
      <c r="Q329" t="s">
        <v>109</v>
      </c>
      <c r="R329">
        <v>100</v>
      </c>
      <c r="S329">
        <v>50</v>
      </c>
      <c r="T329">
        <v>50</v>
      </c>
      <c r="U329">
        <v>50</v>
      </c>
      <c r="V329" t="s">
        <v>125</v>
      </c>
      <c r="W329" t="s">
        <v>111</v>
      </c>
      <c r="X329" t="s">
        <v>112</v>
      </c>
      <c r="Y329" t="s">
        <v>112</v>
      </c>
      <c r="Z329" t="s">
        <v>312</v>
      </c>
      <c r="AA329" t="s">
        <v>313</v>
      </c>
      <c r="AB329" t="s">
        <v>115</v>
      </c>
      <c r="AC329" t="s">
        <v>116</v>
      </c>
      <c r="AD329" t="s">
        <v>225</v>
      </c>
      <c r="AE329" t="s">
        <v>274</v>
      </c>
      <c r="AF329" t="s">
        <v>300</v>
      </c>
      <c r="AG329" t="s">
        <v>301</v>
      </c>
      <c r="AH329" t="s">
        <v>304</v>
      </c>
      <c r="AI329" t="s">
        <v>314</v>
      </c>
      <c r="AJ329">
        <v>30000</v>
      </c>
      <c r="AK329">
        <v>-27243</v>
      </c>
      <c r="AL329">
        <v>2757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 s="13" t="str">
        <f t="shared" si="35"/>
        <v>2 - 09. RECURSOS DIRECTAMENTE RECAUDADOS</v>
      </c>
      <c r="CL329" s="13" t="str">
        <f t="shared" si="42"/>
        <v>2.3. BIENES Y SERVICIOS</v>
      </c>
      <c r="CM329" s="13" t="str">
        <f t="shared" si="43"/>
        <v>2.3. 2. CONTRATACION DE SERVICIOS</v>
      </c>
      <c r="CN329" s="13" t="str">
        <f t="shared" si="44"/>
        <v>2.3. 2. 7.11.99. SERVICIOS DIVERSOS</v>
      </c>
      <c r="CO329" s="13">
        <f t="shared" si="45"/>
        <v>0</v>
      </c>
      <c r="CP329" s="13">
        <f t="shared" si="46"/>
        <v>2757</v>
      </c>
      <c r="CQ329" s="13"/>
      <c r="CR329" s="13"/>
      <c r="CS329" s="13">
        <f t="shared" si="41"/>
        <v>2757</v>
      </c>
      <c r="CT329" s="13"/>
    </row>
    <row r="330" spans="1:98" hidden="1" x14ac:dyDescent="0.2">
      <c r="A330" t="s">
        <v>93</v>
      </c>
      <c r="B330" t="s">
        <v>94</v>
      </c>
      <c r="C330" t="s">
        <v>95</v>
      </c>
      <c r="D330" t="s">
        <v>96</v>
      </c>
      <c r="E330" t="s">
        <v>97</v>
      </c>
      <c r="F330" t="s">
        <v>98</v>
      </c>
      <c r="G330" t="s">
        <v>99</v>
      </c>
      <c r="H330" t="s">
        <v>100</v>
      </c>
      <c r="I330" t="s">
        <v>101</v>
      </c>
      <c r="J330" t="s">
        <v>102</v>
      </c>
      <c r="K330" t="s">
        <v>103</v>
      </c>
      <c r="L330" t="s">
        <v>104</v>
      </c>
      <c r="M330" t="s">
        <v>105</v>
      </c>
      <c r="N330" t="s">
        <v>106</v>
      </c>
      <c r="O330" t="s">
        <v>107</v>
      </c>
      <c r="P330" t="s">
        <v>108</v>
      </c>
      <c r="Q330" t="s">
        <v>109</v>
      </c>
      <c r="R330">
        <v>100</v>
      </c>
      <c r="S330">
        <v>50</v>
      </c>
      <c r="T330">
        <v>50</v>
      </c>
      <c r="U330">
        <v>50</v>
      </c>
      <c r="V330" t="s">
        <v>110</v>
      </c>
      <c r="W330" t="s">
        <v>111</v>
      </c>
      <c r="X330" t="s">
        <v>112</v>
      </c>
      <c r="Y330" t="s">
        <v>112</v>
      </c>
      <c r="Z330" t="s">
        <v>312</v>
      </c>
      <c r="AA330" t="s">
        <v>313</v>
      </c>
      <c r="AB330" t="s">
        <v>115</v>
      </c>
      <c r="AC330" t="s">
        <v>116</v>
      </c>
      <c r="AD330" t="s">
        <v>225</v>
      </c>
      <c r="AE330" t="s">
        <v>274</v>
      </c>
      <c r="AF330" t="s">
        <v>300</v>
      </c>
      <c r="AG330" t="s">
        <v>301</v>
      </c>
      <c r="AH330" t="s">
        <v>304</v>
      </c>
      <c r="AI330" t="s">
        <v>314</v>
      </c>
      <c r="AJ330">
        <v>0</v>
      </c>
      <c r="AK330">
        <v>8203</v>
      </c>
      <c r="AL330">
        <v>8203</v>
      </c>
      <c r="AM330">
        <v>7819</v>
      </c>
      <c r="AN330">
        <v>7819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 s="13" t="str">
        <f t="shared" si="35"/>
        <v>2 - 09. RECURSOS DIRECTAMENTE RECAUDADOS</v>
      </c>
      <c r="CL330" s="13" t="str">
        <f t="shared" si="42"/>
        <v>2.3. BIENES Y SERVICIOS</v>
      </c>
      <c r="CM330" s="13" t="str">
        <f t="shared" si="43"/>
        <v>2.3. 2. CONTRATACION DE SERVICIOS</v>
      </c>
      <c r="CN330" s="13" t="str">
        <f t="shared" si="44"/>
        <v>2.3. 2. 7.11.99. SERVICIOS DIVERSOS</v>
      </c>
      <c r="CO330" s="13">
        <f t="shared" si="45"/>
        <v>0</v>
      </c>
      <c r="CP330" s="13">
        <f t="shared" si="46"/>
        <v>8203</v>
      </c>
      <c r="CQ330" s="13"/>
      <c r="CR330" s="13"/>
      <c r="CS330" s="13">
        <f t="shared" si="41"/>
        <v>8203</v>
      </c>
      <c r="CT330" s="13"/>
    </row>
    <row r="331" spans="1:98" hidden="1" x14ac:dyDescent="0.2">
      <c r="A331" t="s">
        <v>93</v>
      </c>
      <c r="B331" t="s">
        <v>94</v>
      </c>
      <c r="C331" t="s">
        <v>95</v>
      </c>
      <c r="D331" t="s">
        <v>96</v>
      </c>
      <c r="E331" t="s">
        <v>97</v>
      </c>
      <c r="F331" t="s">
        <v>98</v>
      </c>
      <c r="G331" t="s">
        <v>170</v>
      </c>
      <c r="H331" t="s">
        <v>100</v>
      </c>
      <c r="I331" t="s">
        <v>101</v>
      </c>
      <c r="J331" t="s">
        <v>102</v>
      </c>
      <c r="K331" t="s">
        <v>175</v>
      </c>
      <c r="L331" t="s">
        <v>104</v>
      </c>
      <c r="M331" t="s">
        <v>132</v>
      </c>
      <c r="N331" t="s">
        <v>176</v>
      </c>
      <c r="O331" t="s">
        <v>107</v>
      </c>
      <c r="P331" t="s">
        <v>177</v>
      </c>
      <c r="Q331" t="s">
        <v>178</v>
      </c>
      <c r="R331">
        <v>30095</v>
      </c>
      <c r="S331">
        <v>15125</v>
      </c>
      <c r="T331">
        <v>15125</v>
      </c>
      <c r="U331">
        <v>15125</v>
      </c>
      <c r="V331" t="s">
        <v>179</v>
      </c>
      <c r="W331" t="s">
        <v>111</v>
      </c>
      <c r="X331" t="s">
        <v>112</v>
      </c>
      <c r="Y331" t="s">
        <v>112</v>
      </c>
      <c r="Z331" t="s">
        <v>312</v>
      </c>
      <c r="AA331" t="s">
        <v>313</v>
      </c>
      <c r="AB331" t="s">
        <v>115</v>
      </c>
      <c r="AC331" t="s">
        <v>116</v>
      </c>
      <c r="AD331" t="s">
        <v>225</v>
      </c>
      <c r="AE331" t="s">
        <v>274</v>
      </c>
      <c r="AF331" t="s">
        <v>300</v>
      </c>
      <c r="AG331" t="s">
        <v>301</v>
      </c>
      <c r="AH331" t="s">
        <v>304</v>
      </c>
      <c r="AI331" t="s">
        <v>314</v>
      </c>
      <c r="AJ331">
        <v>9500</v>
      </c>
      <c r="AK331">
        <v>0</v>
      </c>
      <c r="AL331">
        <v>9500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 s="13" t="str">
        <f t="shared" si="35"/>
        <v>2 - 09. RECURSOS DIRECTAMENTE RECAUDADOS</v>
      </c>
      <c r="CL331" s="13" t="str">
        <f t="shared" si="42"/>
        <v>2.3. BIENES Y SERVICIOS</v>
      </c>
      <c r="CM331" s="13" t="str">
        <f t="shared" si="43"/>
        <v>2.3. 2. CONTRATACION DE SERVICIOS</v>
      </c>
      <c r="CN331" s="13" t="str">
        <f t="shared" si="44"/>
        <v>2.3. 2. 7.11.99. SERVICIOS DIVERSOS</v>
      </c>
      <c r="CO331" s="13">
        <f t="shared" si="45"/>
        <v>0</v>
      </c>
      <c r="CP331" s="13">
        <f t="shared" si="46"/>
        <v>9500</v>
      </c>
      <c r="CQ331" s="13"/>
      <c r="CR331" s="13"/>
      <c r="CS331" s="13">
        <f t="shared" si="41"/>
        <v>9500</v>
      </c>
      <c r="CT331" s="13"/>
    </row>
    <row r="332" spans="1:98" hidden="1" x14ac:dyDescent="0.2">
      <c r="A332" t="s">
        <v>93</v>
      </c>
      <c r="B332" t="s">
        <v>94</v>
      </c>
      <c r="C332" t="s">
        <v>95</v>
      </c>
      <c r="D332" t="s">
        <v>96</v>
      </c>
      <c r="E332" t="s">
        <v>97</v>
      </c>
      <c r="F332" t="s">
        <v>98</v>
      </c>
      <c r="G332" t="s">
        <v>170</v>
      </c>
      <c r="H332" t="s">
        <v>100</v>
      </c>
      <c r="I332" t="s">
        <v>101</v>
      </c>
      <c r="J332" t="s">
        <v>102</v>
      </c>
      <c r="K332" t="s">
        <v>180</v>
      </c>
      <c r="L332" t="s">
        <v>104</v>
      </c>
      <c r="M332" t="s">
        <v>132</v>
      </c>
      <c r="N332" t="s">
        <v>133</v>
      </c>
      <c r="O332" t="s">
        <v>107</v>
      </c>
      <c r="P332" t="s">
        <v>181</v>
      </c>
      <c r="Q332" t="s">
        <v>168</v>
      </c>
      <c r="R332">
        <v>47000</v>
      </c>
      <c r="S332">
        <v>26240</v>
      </c>
      <c r="T332">
        <v>26237</v>
      </c>
      <c r="U332">
        <v>26237</v>
      </c>
      <c r="V332" t="s">
        <v>182</v>
      </c>
      <c r="W332" t="s">
        <v>111</v>
      </c>
      <c r="X332" t="s">
        <v>112</v>
      </c>
      <c r="Y332" t="s">
        <v>112</v>
      </c>
      <c r="Z332" t="s">
        <v>312</v>
      </c>
      <c r="AA332" t="s">
        <v>313</v>
      </c>
      <c r="AB332" t="s">
        <v>115</v>
      </c>
      <c r="AC332" t="s">
        <v>116</v>
      </c>
      <c r="AD332" t="s">
        <v>225</v>
      </c>
      <c r="AE332" t="s">
        <v>274</v>
      </c>
      <c r="AF332" t="s">
        <v>300</v>
      </c>
      <c r="AG332" t="s">
        <v>301</v>
      </c>
      <c r="AH332" t="s">
        <v>304</v>
      </c>
      <c r="AI332" t="s">
        <v>314</v>
      </c>
      <c r="AJ332">
        <v>40000</v>
      </c>
      <c r="AK332">
        <v>0</v>
      </c>
      <c r="AL332">
        <v>40000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 s="13" t="str">
        <f t="shared" si="35"/>
        <v>2 - 09. RECURSOS DIRECTAMENTE RECAUDADOS</v>
      </c>
      <c r="CL332" s="13" t="str">
        <f t="shared" si="42"/>
        <v>2.3. BIENES Y SERVICIOS</v>
      </c>
      <c r="CM332" s="13" t="str">
        <f t="shared" si="43"/>
        <v>2.3. 2. CONTRATACION DE SERVICIOS</v>
      </c>
      <c r="CN332" s="13" t="str">
        <f t="shared" si="44"/>
        <v>2.3. 2. 7.11.99. SERVICIOS DIVERSOS</v>
      </c>
      <c r="CO332" s="13">
        <f t="shared" si="45"/>
        <v>0</v>
      </c>
      <c r="CP332" s="13">
        <f t="shared" si="46"/>
        <v>40000</v>
      </c>
      <c r="CQ332" s="13"/>
      <c r="CR332" s="13"/>
      <c r="CS332" s="13">
        <f t="shared" si="41"/>
        <v>40000</v>
      </c>
      <c r="CT332" s="13"/>
    </row>
    <row r="333" spans="1:98" hidden="1" x14ac:dyDescent="0.2">
      <c r="A333" t="s">
        <v>93</v>
      </c>
      <c r="B333" t="s">
        <v>94</v>
      </c>
      <c r="C333" t="s">
        <v>95</v>
      </c>
      <c r="D333" t="s">
        <v>96</v>
      </c>
      <c r="E333" t="s">
        <v>97</v>
      </c>
      <c r="F333" t="s">
        <v>98</v>
      </c>
      <c r="G333" t="s">
        <v>129</v>
      </c>
      <c r="H333" t="s">
        <v>100</v>
      </c>
      <c r="I333" t="s">
        <v>130</v>
      </c>
      <c r="J333" t="s">
        <v>102</v>
      </c>
      <c r="K333" t="s">
        <v>131</v>
      </c>
      <c r="L333" t="s">
        <v>104</v>
      </c>
      <c r="M333" t="s">
        <v>132</v>
      </c>
      <c r="N333" t="s">
        <v>133</v>
      </c>
      <c r="O333" t="s">
        <v>107</v>
      </c>
      <c r="P333" t="s">
        <v>134</v>
      </c>
      <c r="Q333" t="s">
        <v>135</v>
      </c>
      <c r="R333">
        <v>3000</v>
      </c>
      <c r="S333">
        <v>1100</v>
      </c>
      <c r="T333">
        <v>1072</v>
      </c>
      <c r="U333">
        <v>1072</v>
      </c>
      <c r="V333" t="s">
        <v>136</v>
      </c>
      <c r="W333" t="s">
        <v>111</v>
      </c>
      <c r="X333" t="s">
        <v>112</v>
      </c>
      <c r="Y333" t="s">
        <v>112</v>
      </c>
      <c r="Z333" t="s">
        <v>312</v>
      </c>
      <c r="AA333" t="s">
        <v>313</v>
      </c>
      <c r="AB333" t="s">
        <v>115</v>
      </c>
      <c r="AC333" t="s">
        <v>116</v>
      </c>
      <c r="AD333" t="s">
        <v>225</v>
      </c>
      <c r="AE333" t="s">
        <v>274</v>
      </c>
      <c r="AF333" t="s">
        <v>305</v>
      </c>
      <c r="AG333" t="s">
        <v>306</v>
      </c>
      <c r="AH333" t="s">
        <v>306</v>
      </c>
      <c r="AI333" t="s">
        <v>314</v>
      </c>
      <c r="AJ333">
        <v>24000</v>
      </c>
      <c r="AK333">
        <v>0</v>
      </c>
      <c r="AL333">
        <v>24000</v>
      </c>
      <c r="AM333">
        <v>14947.33</v>
      </c>
      <c r="AN333">
        <v>14947.33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 s="13" t="str">
        <f t="shared" si="35"/>
        <v>2 - 09. RECURSOS DIRECTAMENTE RECAUDADOS</v>
      </c>
      <c r="CL333" s="13" t="str">
        <f t="shared" si="42"/>
        <v>2.3. BIENES Y SERVICIOS</v>
      </c>
      <c r="CM333" s="13" t="str">
        <f t="shared" si="43"/>
        <v>2.3. 2. CONTRATACION DE SERVICIOS</v>
      </c>
      <c r="CN333" s="13" t="str">
        <f t="shared" si="44"/>
        <v>2.3. 2. 8. 1. 1. CONTRATO ADMINISTRATIVO DE SERVICIOS</v>
      </c>
      <c r="CO333" s="13">
        <f t="shared" si="45"/>
        <v>0</v>
      </c>
      <c r="CP333" s="13">
        <f t="shared" si="46"/>
        <v>24000</v>
      </c>
      <c r="CQ333" s="13"/>
      <c r="CR333" s="13"/>
      <c r="CS333" s="13">
        <f t="shared" si="41"/>
        <v>24000</v>
      </c>
      <c r="CT333" s="13">
        <v>0</v>
      </c>
    </row>
    <row r="334" spans="1:98" hidden="1" x14ac:dyDescent="0.2">
      <c r="A334" t="s">
        <v>93</v>
      </c>
      <c r="B334" t="s">
        <v>94</v>
      </c>
      <c r="C334" t="s">
        <v>95</v>
      </c>
      <c r="D334" t="s">
        <v>96</v>
      </c>
      <c r="E334" t="s">
        <v>97</v>
      </c>
      <c r="F334" t="s">
        <v>98</v>
      </c>
      <c r="G334" t="s">
        <v>129</v>
      </c>
      <c r="H334" t="s">
        <v>100</v>
      </c>
      <c r="I334" t="s">
        <v>145</v>
      </c>
      <c r="J334" t="s">
        <v>102</v>
      </c>
      <c r="K334" t="s">
        <v>146</v>
      </c>
      <c r="L334" t="s">
        <v>104</v>
      </c>
      <c r="M334" t="s">
        <v>132</v>
      </c>
      <c r="N334" t="s">
        <v>133</v>
      </c>
      <c r="O334" t="s">
        <v>107</v>
      </c>
      <c r="P334" t="s">
        <v>147</v>
      </c>
      <c r="Q334" t="s">
        <v>135</v>
      </c>
      <c r="R334">
        <v>600</v>
      </c>
      <c r="S334">
        <v>360</v>
      </c>
      <c r="T334">
        <v>357</v>
      </c>
      <c r="U334">
        <v>357</v>
      </c>
      <c r="V334" t="s">
        <v>148</v>
      </c>
      <c r="W334" t="s">
        <v>111</v>
      </c>
      <c r="X334" t="s">
        <v>112</v>
      </c>
      <c r="Y334" t="s">
        <v>112</v>
      </c>
      <c r="Z334" t="s">
        <v>312</v>
      </c>
      <c r="AA334" t="s">
        <v>313</v>
      </c>
      <c r="AB334" t="s">
        <v>115</v>
      </c>
      <c r="AC334" t="s">
        <v>116</v>
      </c>
      <c r="AD334" t="s">
        <v>225</v>
      </c>
      <c r="AE334" t="s">
        <v>274</v>
      </c>
      <c r="AF334" t="s">
        <v>305</v>
      </c>
      <c r="AG334" t="s">
        <v>306</v>
      </c>
      <c r="AH334" t="s">
        <v>306</v>
      </c>
      <c r="AI334" t="s">
        <v>314</v>
      </c>
      <c r="AJ334">
        <v>24000</v>
      </c>
      <c r="AK334">
        <v>0</v>
      </c>
      <c r="AL334">
        <v>24000</v>
      </c>
      <c r="AM334">
        <v>18000</v>
      </c>
      <c r="AN334">
        <v>18000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2000</v>
      </c>
      <c r="BL334">
        <v>2000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 s="13" t="str">
        <f t="shared" si="35"/>
        <v>2 - 09. RECURSOS DIRECTAMENTE RECAUDADOS</v>
      </c>
      <c r="CL334" s="13" t="str">
        <f t="shared" si="42"/>
        <v>2.3. BIENES Y SERVICIOS</v>
      </c>
      <c r="CM334" s="13" t="str">
        <f t="shared" si="43"/>
        <v>2.3. 2. CONTRATACION DE SERVICIOS</v>
      </c>
      <c r="CN334" s="13" t="str">
        <f t="shared" si="44"/>
        <v>2.3. 2. 8. 1. 1. CONTRATO ADMINISTRATIVO DE SERVICIOS</v>
      </c>
      <c r="CO334" s="13">
        <f t="shared" si="45"/>
        <v>4000</v>
      </c>
      <c r="CP334" s="13">
        <f t="shared" si="46"/>
        <v>20000</v>
      </c>
      <c r="CQ334" s="13"/>
      <c r="CR334" s="13"/>
      <c r="CS334" s="13">
        <f t="shared" si="41"/>
        <v>20000</v>
      </c>
      <c r="CT334" s="13">
        <v>0</v>
      </c>
    </row>
    <row r="335" spans="1:98" hidden="1" x14ac:dyDescent="0.2">
      <c r="A335" t="s">
        <v>93</v>
      </c>
      <c r="B335" t="s">
        <v>94</v>
      </c>
      <c r="C335" t="s">
        <v>95</v>
      </c>
      <c r="D335" t="s">
        <v>96</v>
      </c>
      <c r="E335" t="s">
        <v>97</v>
      </c>
      <c r="F335" t="s">
        <v>98</v>
      </c>
      <c r="G335" t="s">
        <v>129</v>
      </c>
      <c r="H335" t="s">
        <v>100</v>
      </c>
      <c r="I335" t="s">
        <v>157</v>
      </c>
      <c r="J335" t="s">
        <v>102</v>
      </c>
      <c r="K335" t="s">
        <v>158</v>
      </c>
      <c r="L335" t="s">
        <v>104</v>
      </c>
      <c r="M335" t="s">
        <v>159</v>
      </c>
      <c r="N335" t="s">
        <v>160</v>
      </c>
      <c r="O335" t="s">
        <v>107</v>
      </c>
      <c r="P335" t="s">
        <v>161</v>
      </c>
      <c r="Q335" t="s">
        <v>162</v>
      </c>
      <c r="R335">
        <v>110000</v>
      </c>
      <c r="S335">
        <v>30000</v>
      </c>
      <c r="T335">
        <v>22874</v>
      </c>
      <c r="U335">
        <v>22874</v>
      </c>
      <c r="V335" t="s">
        <v>163</v>
      </c>
      <c r="W335" t="s">
        <v>111</v>
      </c>
      <c r="X335" t="s">
        <v>112</v>
      </c>
      <c r="Y335" t="s">
        <v>112</v>
      </c>
      <c r="Z335" t="s">
        <v>312</v>
      </c>
      <c r="AA335" t="s">
        <v>313</v>
      </c>
      <c r="AB335" t="s">
        <v>115</v>
      </c>
      <c r="AC335" t="s">
        <v>116</v>
      </c>
      <c r="AD335" t="s">
        <v>225</v>
      </c>
      <c r="AE335" t="s">
        <v>274</v>
      </c>
      <c r="AF335" t="s">
        <v>305</v>
      </c>
      <c r="AG335" t="s">
        <v>306</v>
      </c>
      <c r="AH335" t="s">
        <v>306</v>
      </c>
      <c r="AI335" t="s">
        <v>314</v>
      </c>
      <c r="AJ335">
        <v>24000</v>
      </c>
      <c r="AK335">
        <v>0</v>
      </c>
      <c r="AL335">
        <v>24000</v>
      </c>
      <c r="AM335">
        <v>20000</v>
      </c>
      <c r="AN335">
        <v>20000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2000</v>
      </c>
      <c r="BL335">
        <v>2000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 s="13" t="str">
        <f t="shared" si="35"/>
        <v>2 - 09. RECURSOS DIRECTAMENTE RECAUDADOS</v>
      </c>
      <c r="CL335" s="13" t="str">
        <f t="shared" si="42"/>
        <v>2.3. BIENES Y SERVICIOS</v>
      </c>
      <c r="CM335" s="13" t="str">
        <f t="shared" si="43"/>
        <v>2.3. 2. CONTRATACION DE SERVICIOS</v>
      </c>
      <c r="CN335" s="13" t="str">
        <f t="shared" si="44"/>
        <v>2.3. 2. 8. 1. 1. CONTRATO ADMINISTRATIVO DE SERVICIOS</v>
      </c>
      <c r="CO335" s="13">
        <f t="shared" si="45"/>
        <v>4000</v>
      </c>
      <c r="CP335" s="13">
        <f t="shared" si="46"/>
        <v>20000</v>
      </c>
      <c r="CQ335" s="13"/>
      <c r="CR335" s="13"/>
      <c r="CS335" s="13">
        <f t="shared" si="41"/>
        <v>20000</v>
      </c>
      <c r="CT335" s="13">
        <v>0</v>
      </c>
    </row>
    <row r="336" spans="1:98" hidden="1" x14ac:dyDescent="0.2">
      <c r="A336" t="s">
        <v>93</v>
      </c>
      <c r="B336" t="s">
        <v>94</v>
      </c>
      <c r="C336" t="s">
        <v>95</v>
      </c>
      <c r="D336" t="s">
        <v>96</v>
      </c>
      <c r="E336" t="s">
        <v>97</v>
      </c>
      <c r="F336" t="s">
        <v>98</v>
      </c>
      <c r="G336" t="s">
        <v>164</v>
      </c>
      <c r="H336" t="s">
        <v>100</v>
      </c>
      <c r="I336" t="s">
        <v>165</v>
      </c>
      <c r="J336" t="s">
        <v>102</v>
      </c>
      <c r="K336" t="s">
        <v>166</v>
      </c>
      <c r="L336" t="s">
        <v>104</v>
      </c>
      <c r="M336" t="s">
        <v>132</v>
      </c>
      <c r="N336" t="s">
        <v>133</v>
      </c>
      <c r="O336" t="s">
        <v>107</v>
      </c>
      <c r="P336" t="s">
        <v>167</v>
      </c>
      <c r="Q336" t="s">
        <v>168</v>
      </c>
      <c r="R336">
        <v>6000</v>
      </c>
      <c r="S336">
        <v>3940</v>
      </c>
      <c r="T336">
        <v>3939</v>
      </c>
      <c r="U336">
        <v>3939</v>
      </c>
      <c r="V336" t="s">
        <v>169</v>
      </c>
      <c r="W336" t="s">
        <v>111</v>
      </c>
      <c r="X336" t="s">
        <v>112</v>
      </c>
      <c r="Y336" t="s">
        <v>112</v>
      </c>
      <c r="Z336" t="s">
        <v>312</v>
      </c>
      <c r="AA336" t="s">
        <v>313</v>
      </c>
      <c r="AB336" t="s">
        <v>115</v>
      </c>
      <c r="AC336" t="s">
        <v>116</v>
      </c>
      <c r="AD336" t="s">
        <v>225</v>
      </c>
      <c r="AE336" t="s">
        <v>274</v>
      </c>
      <c r="AF336" t="s">
        <v>305</v>
      </c>
      <c r="AG336" t="s">
        <v>306</v>
      </c>
      <c r="AH336" t="s">
        <v>306</v>
      </c>
      <c r="AI336" t="s">
        <v>314</v>
      </c>
      <c r="AJ336">
        <v>24000</v>
      </c>
      <c r="AK336">
        <v>0</v>
      </c>
      <c r="AL336">
        <v>24000</v>
      </c>
      <c r="AM336">
        <v>12065</v>
      </c>
      <c r="AN336">
        <v>12065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 s="13" t="str">
        <f t="shared" si="35"/>
        <v>2 - 09. RECURSOS DIRECTAMENTE RECAUDADOS</v>
      </c>
      <c r="CL336" s="13" t="str">
        <f t="shared" si="42"/>
        <v>2.3. BIENES Y SERVICIOS</v>
      </c>
      <c r="CM336" s="13" t="str">
        <f t="shared" si="43"/>
        <v>2.3. 2. CONTRATACION DE SERVICIOS</v>
      </c>
      <c r="CN336" s="13" t="str">
        <f t="shared" si="44"/>
        <v>2.3. 2. 8. 1. 1. CONTRATO ADMINISTRATIVO DE SERVICIOS</v>
      </c>
      <c r="CO336" s="13">
        <f t="shared" si="45"/>
        <v>0</v>
      </c>
      <c r="CP336" s="13">
        <f t="shared" si="46"/>
        <v>24000</v>
      </c>
      <c r="CQ336" s="13"/>
      <c r="CR336" s="13"/>
      <c r="CS336" s="13">
        <f t="shared" si="41"/>
        <v>24000</v>
      </c>
      <c r="CT336" s="13">
        <v>0</v>
      </c>
    </row>
    <row r="337" spans="1:98" hidden="1" x14ac:dyDescent="0.2">
      <c r="A337" t="s">
        <v>93</v>
      </c>
      <c r="B337" t="s">
        <v>94</v>
      </c>
      <c r="C337" t="s">
        <v>95</v>
      </c>
      <c r="D337" t="s">
        <v>96</v>
      </c>
      <c r="E337" t="s">
        <v>97</v>
      </c>
      <c r="F337" t="s">
        <v>98</v>
      </c>
      <c r="G337" t="s">
        <v>99</v>
      </c>
      <c r="H337" t="s">
        <v>100</v>
      </c>
      <c r="I337" t="s">
        <v>101</v>
      </c>
      <c r="J337" t="s">
        <v>102</v>
      </c>
      <c r="K337" t="s">
        <v>122</v>
      </c>
      <c r="L337" t="s">
        <v>104</v>
      </c>
      <c r="M337" t="s">
        <v>123</v>
      </c>
      <c r="N337" t="s">
        <v>124</v>
      </c>
      <c r="O337" t="s">
        <v>107</v>
      </c>
      <c r="P337" t="s">
        <v>108</v>
      </c>
      <c r="Q337" t="s">
        <v>109</v>
      </c>
      <c r="R337">
        <v>100</v>
      </c>
      <c r="S337">
        <v>50</v>
      </c>
      <c r="T337">
        <v>50</v>
      </c>
      <c r="U337">
        <v>50</v>
      </c>
      <c r="V337" t="s">
        <v>125</v>
      </c>
      <c r="W337" t="s">
        <v>111</v>
      </c>
      <c r="X337" t="s">
        <v>112</v>
      </c>
      <c r="Y337" t="s">
        <v>112</v>
      </c>
      <c r="Z337" t="s">
        <v>312</v>
      </c>
      <c r="AA337" t="s">
        <v>313</v>
      </c>
      <c r="AB337" t="s">
        <v>115</v>
      </c>
      <c r="AC337" t="s">
        <v>116</v>
      </c>
      <c r="AD337" t="s">
        <v>225</v>
      </c>
      <c r="AE337" t="s">
        <v>274</v>
      </c>
      <c r="AF337" t="s">
        <v>305</v>
      </c>
      <c r="AG337" t="s">
        <v>306</v>
      </c>
      <c r="AH337" t="s">
        <v>306</v>
      </c>
      <c r="AI337" t="s">
        <v>314</v>
      </c>
      <c r="AJ337">
        <v>215760</v>
      </c>
      <c r="AK337">
        <v>0</v>
      </c>
      <c r="AL337">
        <v>215760</v>
      </c>
      <c r="AM337">
        <v>13556</v>
      </c>
      <c r="AN337">
        <v>13556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 s="13" t="str">
        <f t="shared" si="35"/>
        <v>2 - 09. RECURSOS DIRECTAMENTE RECAUDADOS</v>
      </c>
      <c r="CL337" s="13" t="str">
        <f t="shared" si="42"/>
        <v>2.3. BIENES Y SERVICIOS</v>
      </c>
      <c r="CM337" s="13" t="str">
        <f t="shared" si="43"/>
        <v>2.3. 2. CONTRATACION DE SERVICIOS</v>
      </c>
      <c r="CN337" s="13" t="str">
        <f t="shared" si="44"/>
        <v>2.3. 2. 8. 1. 1. CONTRATO ADMINISTRATIVO DE SERVICIOS</v>
      </c>
      <c r="CO337" s="13">
        <f t="shared" si="45"/>
        <v>0</v>
      </c>
      <c r="CP337" s="13">
        <f t="shared" si="46"/>
        <v>215760</v>
      </c>
      <c r="CQ337" s="13"/>
      <c r="CR337" s="13"/>
      <c r="CS337" s="13">
        <f t="shared" si="41"/>
        <v>215760</v>
      </c>
      <c r="CT337" s="13">
        <v>0</v>
      </c>
    </row>
    <row r="338" spans="1:98" hidden="1" x14ac:dyDescent="0.2">
      <c r="A338" t="s">
        <v>93</v>
      </c>
      <c r="B338" t="s">
        <v>94</v>
      </c>
      <c r="C338" t="s">
        <v>95</v>
      </c>
      <c r="D338" t="s">
        <v>96</v>
      </c>
      <c r="E338" t="s">
        <v>97</v>
      </c>
      <c r="F338" t="s">
        <v>98</v>
      </c>
      <c r="G338" t="s">
        <v>99</v>
      </c>
      <c r="H338" t="s">
        <v>100</v>
      </c>
      <c r="I338" t="s">
        <v>101</v>
      </c>
      <c r="J338" t="s">
        <v>102</v>
      </c>
      <c r="K338" t="s">
        <v>103</v>
      </c>
      <c r="L338" t="s">
        <v>104</v>
      </c>
      <c r="M338" t="s">
        <v>105</v>
      </c>
      <c r="N338" t="s">
        <v>106</v>
      </c>
      <c r="O338" t="s">
        <v>107</v>
      </c>
      <c r="P338" t="s">
        <v>108</v>
      </c>
      <c r="Q338" t="s">
        <v>109</v>
      </c>
      <c r="R338">
        <v>100</v>
      </c>
      <c r="S338">
        <v>50</v>
      </c>
      <c r="T338">
        <v>50</v>
      </c>
      <c r="U338">
        <v>50</v>
      </c>
      <c r="V338" t="s">
        <v>110</v>
      </c>
      <c r="W338" t="s">
        <v>111</v>
      </c>
      <c r="X338" t="s">
        <v>112</v>
      </c>
      <c r="Y338" t="s">
        <v>112</v>
      </c>
      <c r="Z338" t="s">
        <v>312</v>
      </c>
      <c r="AA338" t="s">
        <v>313</v>
      </c>
      <c r="AB338" t="s">
        <v>115</v>
      </c>
      <c r="AC338" t="s">
        <v>116</v>
      </c>
      <c r="AD338" t="s">
        <v>225</v>
      </c>
      <c r="AE338" t="s">
        <v>274</v>
      </c>
      <c r="AF338" t="s">
        <v>305</v>
      </c>
      <c r="AG338" t="s">
        <v>306</v>
      </c>
      <c r="AH338" t="s">
        <v>306</v>
      </c>
      <c r="AI338" t="s">
        <v>314</v>
      </c>
      <c r="AJ338">
        <v>952800</v>
      </c>
      <c r="AK338">
        <v>-99600</v>
      </c>
      <c r="AL338">
        <v>853200</v>
      </c>
      <c r="AM338">
        <v>238231</v>
      </c>
      <c r="AN338">
        <v>238231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8700</v>
      </c>
      <c r="BL338">
        <v>8700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 s="13" t="str">
        <f t="shared" si="35"/>
        <v>2 - 09. RECURSOS DIRECTAMENTE RECAUDADOS</v>
      </c>
      <c r="CL338" s="13" t="str">
        <f t="shared" si="42"/>
        <v>2.3. BIENES Y SERVICIOS</v>
      </c>
      <c r="CM338" s="13" t="str">
        <f t="shared" si="43"/>
        <v>2.3. 2. CONTRATACION DE SERVICIOS</v>
      </c>
      <c r="CN338" s="13" t="str">
        <f t="shared" si="44"/>
        <v>2.3. 2. 8. 1. 1. CONTRATO ADMINISTRATIVO DE SERVICIOS</v>
      </c>
      <c r="CO338" s="13">
        <f t="shared" si="45"/>
        <v>17400</v>
      </c>
      <c r="CP338" s="13">
        <f t="shared" si="46"/>
        <v>835800</v>
      </c>
      <c r="CQ338" s="13"/>
      <c r="CR338" s="13"/>
      <c r="CS338" s="13">
        <f t="shared" si="41"/>
        <v>835800</v>
      </c>
      <c r="CT338" s="13">
        <v>0</v>
      </c>
    </row>
    <row r="339" spans="1:98" hidden="1" x14ac:dyDescent="0.2">
      <c r="A339" t="s">
        <v>93</v>
      </c>
      <c r="B339" t="s">
        <v>94</v>
      </c>
      <c r="C339" t="s">
        <v>95</v>
      </c>
      <c r="D339" t="s">
        <v>96</v>
      </c>
      <c r="E339" t="s">
        <v>97</v>
      </c>
      <c r="F339" t="s">
        <v>98</v>
      </c>
      <c r="G339" t="s">
        <v>99</v>
      </c>
      <c r="H339" t="s">
        <v>100</v>
      </c>
      <c r="I339" t="s">
        <v>101</v>
      </c>
      <c r="J339" t="s">
        <v>102</v>
      </c>
      <c r="K339" t="s">
        <v>198</v>
      </c>
      <c r="L339" t="s">
        <v>104</v>
      </c>
      <c r="M339" t="s">
        <v>105</v>
      </c>
      <c r="N339" t="s">
        <v>199</v>
      </c>
      <c r="O339" t="s">
        <v>107</v>
      </c>
      <c r="P339" t="s">
        <v>200</v>
      </c>
      <c r="Q339" t="s">
        <v>201</v>
      </c>
      <c r="R339">
        <v>25</v>
      </c>
      <c r="S339">
        <v>10</v>
      </c>
      <c r="T339">
        <v>0</v>
      </c>
      <c r="U339">
        <v>0</v>
      </c>
      <c r="V339" t="s">
        <v>202</v>
      </c>
      <c r="W339" t="s">
        <v>111</v>
      </c>
      <c r="X339" t="s">
        <v>112</v>
      </c>
      <c r="Y339" t="s">
        <v>112</v>
      </c>
      <c r="Z339" t="s">
        <v>312</v>
      </c>
      <c r="AA339" t="s">
        <v>313</v>
      </c>
      <c r="AB339" t="s">
        <v>115</v>
      </c>
      <c r="AC339" t="s">
        <v>116</v>
      </c>
      <c r="AD339" t="s">
        <v>225</v>
      </c>
      <c r="AE339" t="s">
        <v>274</v>
      </c>
      <c r="AF339" t="s">
        <v>305</v>
      </c>
      <c r="AG339" t="s">
        <v>306</v>
      </c>
      <c r="AH339" t="s">
        <v>306</v>
      </c>
      <c r="AI339" t="s">
        <v>314</v>
      </c>
      <c r="AJ339">
        <v>133200</v>
      </c>
      <c r="AK339">
        <v>-22452</v>
      </c>
      <c r="AL339">
        <v>110748</v>
      </c>
      <c r="AM339">
        <v>16756</v>
      </c>
      <c r="AN339">
        <v>16756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 s="13" t="str">
        <f t="shared" si="35"/>
        <v>2 - 09. RECURSOS DIRECTAMENTE RECAUDADOS</v>
      </c>
      <c r="CL339" s="13" t="str">
        <f t="shared" si="42"/>
        <v>2.3. BIENES Y SERVICIOS</v>
      </c>
      <c r="CM339" s="13" t="str">
        <f t="shared" si="43"/>
        <v>2.3. 2. CONTRATACION DE SERVICIOS</v>
      </c>
      <c r="CN339" s="13" t="str">
        <f t="shared" si="44"/>
        <v>2.3. 2. 8. 1. 1. CONTRATO ADMINISTRATIVO DE SERVICIOS</v>
      </c>
      <c r="CO339" s="13">
        <f t="shared" si="45"/>
        <v>0</v>
      </c>
      <c r="CP339" s="13">
        <f t="shared" si="46"/>
        <v>110748</v>
      </c>
      <c r="CQ339" s="13"/>
      <c r="CR339" s="13"/>
      <c r="CS339" s="13">
        <f t="shared" si="41"/>
        <v>110748</v>
      </c>
      <c r="CT339" s="13">
        <v>0</v>
      </c>
    </row>
    <row r="340" spans="1:98" hidden="1" x14ac:dyDescent="0.2">
      <c r="A340" t="s">
        <v>93</v>
      </c>
      <c r="B340" t="s">
        <v>94</v>
      </c>
      <c r="C340" t="s">
        <v>95</v>
      </c>
      <c r="D340" t="s">
        <v>96</v>
      </c>
      <c r="E340" t="s">
        <v>97</v>
      </c>
      <c r="F340" t="s">
        <v>98</v>
      </c>
      <c r="G340" t="s">
        <v>170</v>
      </c>
      <c r="H340" t="s">
        <v>100</v>
      </c>
      <c r="I340" t="s">
        <v>101</v>
      </c>
      <c r="J340" t="s">
        <v>102</v>
      </c>
      <c r="K340" t="s">
        <v>294</v>
      </c>
      <c r="L340" t="s">
        <v>104</v>
      </c>
      <c r="M340" t="s">
        <v>295</v>
      </c>
      <c r="N340" t="s">
        <v>296</v>
      </c>
      <c r="O340" t="s">
        <v>107</v>
      </c>
      <c r="P340" t="s">
        <v>297</v>
      </c>
      <c r="Q340" t="s">
        <v>298</v>
      </c>
      <c r="R340">
        <v>6</v>
      </c>
      <c r="S340">
        <v>3</v>
      </c>
      <c r="T340">
        <v>0</v>
      </c>
      <c r="U340">
        <v>0</v>
      </c>
      <c r="V340" t="s">
        <v>299</v>
      </c>
      <c r="W340" t="s">
        <v>111</v>
      </c>
      <c r="X340" t="s">
        <v>112</v>
      </c>
      <c r="Y340" t="s">
        <v>112</v>
      </c>
      <c r="Z340" t="s">
        <v>312</v>
      </c>
      <c r="AA340" t="s">
        <v>313</v>
      </c>
      <c r="AB340" t="s">
        <v>115</v>
      </c>
      <c r="AC340" t="s">
        <v>116</v>
      </c>
      <c r="AD340" t="s">
        <v>225</v>
      </c>
      <c r="AE340" t="s">
        <v>274</v>
      </c>
      <c r="AF340" t="s">
        <v>305</v>
      </c>
      <c r="AG340" t="s">
        <v>306</v>
      </c>
      <c r="AH340" t="s">
        <v>306</v>
      </c>
      <c r="AI340" t="s">
        <v>314</v>
      </c>
      <c r="AJ340">
        <v>28800</v>
      </c>
      <c r="AK340">
        <v>0</v>
      </c>
      <c r="AL340">
        <v>28800</v>
      </c>
      <c r="AM340">
        <v>5954.5</v>
      </c>
      <c r="AN340">
        <v>5954.5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 s="13" t="str">
        <f t="shared" si="35"/>
        <v>2 - 09. RECURSOS DIRECTAMENTE RECAUDADOS</v>
      </c>
      <c r="CL340" s="13" t="str">
        <f t="shared" si="42"/>
        <v>2.3. BIENES Y SERVICIOS</v>
      </c>
      <c r="CM340" s="13" t="str">
        <f t="shared" si="43"/>
        <v>2.3. 2. CONTRATACION DE SERVICIOS</v>
      </c>
      <c r="CN340" s="13" t="str">
        <f t="shared" si="44"/>
        <v>2.3. 2. 8. 1. 1. CONTRATO ADMINISTRATIVO DE SERVICIOS</v>
      </c>
      <c r="CO340" s="13">
        <f t="shared" si="45"/>
        <v>0</v>
      </c>
      <c r="CP340" s="13">
        <f t="shared" si="46"/>
        <v>28800</v>
      </c>
      <c r="CQ340" s="13"/>
      <c r="CR340" s="13"/>
      <c r="CS340" s="13">
        <f t="shared" si="41"/>
        <v>28800</v>
      </c>
      <c r="CT340" s="13">
        <v>0</v>
      </c>
    </row>
    <row r="341" spans="1:98" hidden="1" x14ac:dyDescent="0.2">
      <c r="A341" t="s">
        <v>93</v>
      </c>
      <c r="B341" t="s">
        <v>94</v>
      </c>
      <c r="C341" t="s">
        <v>95</v>
      </c>
      <c r="D341" t="s">
        <v>96</v>
      </c>
      <c r="E341" t="s">
        <v>97</v>
      </c>
      <c r="F341" t="s">
        <v>98</v>
      </c>
      <c r="G341" t="s">
        <v>170</v>
      </c>
      <c r="H341" t="s">
        <v>100</v>
      </c>
      <c r="I341" t="s">
        <v>101</v>
      </c>
      <c r="J341" t="s">
        <v>102</v>
      </c>
      <c r="K341" t="s">
        <v>171</v>
      </c>
      <c r="L341" t="s">
        <v>104</v>
      </c>
      <c r="M341" t="s">
        <v>132</v>
      </c>
      <c r="N341" t="s">
        <v>133</v>
      </c>
      <c r="O341" t="s">
        <v>107</v>
      </c>
      <c r="P341" t="s">
        <v>172</v>
      </c>
      <c r="Q341" t="s">
        <v>173</v>
      </c>
      <c r="R341">
        <v>200</v>
      </c>
      <c r="S341">
        <v>30</v>
      </c>
      <c r="T341">
        <v>25</v>
      </c>
      <c r="U341">
        <v>25</v>
      </c>
      <c r="V341" t="s">
        <v>174</v>
      </c>
      <c r="W341" t="s">
        <v>111</v>
      </c>
      <c r="X341" t="s">
        <v>112</v>
      </c>
      <c r="Y341" t="s">
        <v>112</v>
      </c>
      <c r="Z341" t="s">
        <v>312</v>
      </c>
      <c r="AA341" t="s">
        <v>313</v>
      </c>
      <c r="AB341" t="s">
        <v>115</v>
      </c>
      <c r="AC341" t="s">
        <v>116</v>
      </c>
      <c r="AD341" t="s">
        <v>225</v>
      </c>
      <c r="AE341" t="s">
        <v>274</v>
      </c>
      <c r="AF341" t="s">
        <v>305</v>
      </c>
      <c r="AG341" t="s">
        <v>306</v>
      </c>
      <c r="AH341" t="s">
        <v>306</v>
      </c>
      <c r="AI341" t="s">
        <v>314</v>
      </c>
      <c r="AJ341">
        <v>14400</v>
      </c>
      <c r="AK341">
        <v>0</v>
      </c>
      <c r="AL341">
        <v>14400</v>
      </c>
      <c r="AM341">
        <v>12000</v>
      </c>
      <c r="AN341">
        <v>12000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1200</v>
      </c>
      <c r="BL341">
        <v>1200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 s="13" t="str">
        <f t="shared" si="35"/>
        <v>2 - 09. RECURSOS DIRECTAMENTE RECAUDADOS</v>
      </c>
      <c r="CL341" s="13" t="str">
        <f t="shared" si="42"/>
        <v>2.3. BIENES Y SERVICIOS</v>
      </c>
      <c r="CM341" s="13" t="str">
        <f t="shared" si="43"/>
        <v>2.3. 2. CONTRATACION DE SERVICIOS</v>
      </c>
      <c r="CN341" s="13" t="str">
        <f t="shared" si="44"/>
        <v>2.3. 2. 8. 1. 1. CONTRATO ADMINISTRATIVO DE SERVICIOS</v>
      </c>
      <c r="CO341" s="13">
        <f t="shared" si="45"/>
        <v>2400</v>
      </c>
      <c r="CP341" s="13">
        <f t="shared" si="46"/>
        <v>12000</v>
      </c>
      <c r="CQ341" s="13"/>
      <c r="CR341" s="13"/>
      <c r="CS341" s="13">
        <f t="shared" si="41"/>
        <v>12000</v>
      </c>
      <c r="CT341" s="13">
        <v>0</v>
      </c>
    </row>
    <row r="342" spans="1:98" hidden="1" x14ac:dyDescent="0.2">
      <c r="A342" t="s">
        <v>93</v>
      </c>
      <c r="B342" t="s">
        <v>94</v>
      </c>
      <c r="C342" t="s">
        <v>95</v>
      </c>
      <c r="D342" t="s">
        <v>96</v>
      </c>
      <c r="E342" t="s">
        <v>97</v>
      </c>
      <c r="F342" t="s">
        <v>98</v>
      </c>
      <c r="G342" t="s">
        <v>170</v>
      </c>
      <c r="H342" t="s">
        <v>100</v>
      </c>
      <c r="I342" t="s">
        <v>101</v>
      </c>
      <c r="J342" t="s">
        <v>102</v>
      </c>
      <c r="K342" t="s">
        <v>191</v>
      </c>
      <c r="L342" t="s">
        <v>104</v>
      </c>
      <c r="M342" t="s">
        <v>132</v>
      </c>
      <c r="N342" t="s">
        <v>133</v>
      </c>
      <c r="O342" t="s">
        <v>107</v>
      </c>
      <c r="P342" t="s">
        <v>192</v>
      </c>
      <c r="Q342" t="s">
        <v>168</v>
      </c>
      <c r="R342">
        <v>7247</v>
      </c>
      <c r="S342">
        <v>3940</v>
      </c>
      <c r="T342">
        <v>3939</v>
      </c>
      <c r="U342">
        <v>3939</v>
      </c>
      <c r="V342" t="s">
        <v>193</v>
      </c>
      <c r="W342" t="s">
        <v>111</v>
      </c>
      <c r="X342" t="s">
        <v>112</v>
      </c>
      <c r="Y342" t="s">
        <v>112</v>
      </c>
      <c r="Z342" t="s">
        <v>312</v>
      </c>
      <c r="AA342" t="s">
        <v>313</v>
      </c>
      <c r="AB342" t="s">
        <v>115</v>
      </c>
      <c r="AC342" t="s">
        <v>116</v>
      </c>
      <c r="AD342" t="s">
        <v>225</v>
      </c>
      <c r="AE342" t="s">
        <v>274</v>
      </c>
      <c r="AF342" t="s">
        <v>305</v>
      </c>
      <c r="AG342" t="s">
        <v>306</v>
      </c>
      <c r="AH342" t="s">
        <v>306</v>
      </c>
      <c r="AI342" t="s">
        <v>314</v>
      </c>
      <c r="AJ342">
        <v>66000</v>
      </c>
      <c r="AK342">
        <v>0</v>
      </c>
      <c r="AL342">
        <v>66000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 s="13" t="str">
        <f t="shared" si="35"/>
        <v>2 - 09. RECURSOS DIRECTAMENTE RECAUDADOS</v>
      </c>
      <c r="CL342" s="13" t="str">
        <f t="shared" si="42"/>
        <v>2.3. BIENES Y SERVICIOS</v>
      </c>
      <c r="CM342" s="13" t="str">
        <f t="shared" si="43"/>
        <v>2.3. 2. CONTRATACION DE SERVICIOS</v>
      </c>
      <c r="CN342" s="13" t="str">
        <f t="shared" si="44"/>
        <v>2.3. 2. 8. 1. 1. CONTRATO ADMINISTRATIVO DE SERVICIOS</v>
      </c>
      <c r="CO342" s="13">
        <f t="shared" si="45"/>
        <v>0</v>
      </c>
      <c r="CP342" s="13">
        <f t="shared" si="46"/>
        <v>66000</v>
      </c>
      <c r="CQ342" s="13"/>
      <c r="CR342" s="13"/>
      <c r="CS342" s="13">
        <f t="shared" si="41"/>
        <v>66000</v>
      </c>
      <c r="CT342" s="13">
        <v>0</v>
      </c>
    </row>
    <row r="343" spans="1:98" hidden="1" x14ac:dyDescent="0.2">
      <c r="A343" t="s">
        <v>93</v>
      </c>
      <c r="B343" t="s">
        <v>94</v>
      </c>
      <c r="C343" t="s">
        <v>95</v>
      </c>
      <c r="D343" t="s">
        <v>96</v>
      </c>
      <c r="E343" t="s">
        <v>97</v>
      </c>
      <c r="F343" t="s">
        <v>98</v>
      </c>
      <c r="G343" t="s">
        <v>170</v>
      </c>
      <c r="H343" t="s">
        <v>100</v>
      </c>
      <c r="I343" t="s">
        <v>101</v>
      </c>
      <c r="J343" t="s">
        <v>102</v>
      </c>
      <c r="K343" t="s">
        <v>180</v>
      </c>
      <c r="L343" t="s">
        <v>104</v>
      </c>
      <c r="M343" t="s">
        <v>132</v>
      </c>
      <c r="N343" t="s">
        <v>133</v>
      </c>
      <c r="O343" t="s">
        <v>107</v>
      </c>
      <c r="P343" t="s">
        <v>181</v>
      </c>
      <c r="Q343" t="s">
        <v>168</v>
      </c>
      <c r="R343">
        <v>47000</v>
      </c>
      <c r="S343">
        <v>26240</v>
      </c>
      <c r="T343">
        <v>26237</v>
      </c>
      <c r="U343">
        <v>26237</v>
      </c>
      <c r="V343" t="s">
        <v>182</v>
      </c>
      <c r="W343" t="s">
        <v>111</v>
      </c>
      <c r="X343" t="s">
        <v>112</v>
      </c>
      <c r="Y343" t="s">
        <v>112</v>
      </c>
      <c r="Z343" t="s">
        <v>312</v>
      </c>
      <c r="AA343" t="s">
        <v>313</v>
      </c>
      <c r="AB343" t="s">
        <v>115</v>
      </c>
      <c r="AC343" t="s">
        <v>116</v>
      </c>
      <c r="AD343" t="s">
        <v>225</v>
      </c>
      <c r="AE343" t="s">
        <v>274</v>
      </c>
      <c r="AF343" t="s">
        <v>305</v>
      </c>
      <c r="AG343" t="s">
        <v>306</v>
      </c>
      <c r="AH343" t="s">
        <v>306</v>
      </c>
      <c r="AI343" t="s">
        <v>314</v>
      </c>
      <c r="AJ343">
        <v>943200</v>
      </c>
      <c r="AK343">
        <v>-112260</v>
      </c>
      <c r="AL343">
        <v>830940</v>
      </c>
      <c r="AM343">
        <v>339945</v>
      </c>
      <c r="AN343">
        <v>339945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22000</v>
      </c>
      <c r="BK343">
        <v>27500</v>
      </c>
      <c r="BL343">
        <v>27500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 s="13" t="str">
        <f t="shared" si="35"/>
        <v>2 - 09. RECURSOS DIRECTAMENTE RECAUDADOS</v>
      </c>
      <c r="CL343" s="13" t="str">
        <f t="shared" si="42"/>
        <v>2.3. BIENES Y SERVICIOS</v>
      </c>
      <c r="CM343" s="13" t="str">
        <f t="shared" si="43"/>
        <v>2.3. 2. CONTRATACION DE SERVICIOS</v>
      </c>
      <c r="CN343" s="13" t="str">
        <f t="shared" si="44"/>
        <v>2.3. 2. 8. 1. 1. CONTRATO ADMINISTRATIVO DE SERVICIOS</v>
      </c>
      <c r="CO343" s="13">
        <f t="shared" si="45"/>
        <v>77000</v>
      </c>
      <c r="CP343" s="13">
        <f t="shared" si="46"/>
        <v>753940</v>
      </c>
      <c r="CQ343" s="13"/>
      <c r="CR343" s="13"/>
      <c r="CS343" s="13">
        <f t="shared" si="41"/>
        <v>753940</v>
      </c>
      <c r="CT343" s="13">
        <v>0</v>
      </c>
    </row>
    <row r="344" spans="1:98" hidden="1" x14ac:dyDescent="0.2">
      <c r="A344" t="s">
        <v>93</v>
      </c>
      <c r="B344" t="s">
        <v>94</v>
      </c>
      <c r="C344" t="s">
        <v>95</v>
      </c>
      <c r="D344" t="s">
        <v>96</v>
      </c>
      <c r="E344" t="s">
        <v>97</v>
      </c>
      <c r="F344" t="s">
        <v>98</v>
      </c>
      <c r="G344" t="s">
        <v>170</v>
      </c>
      <c r="H344" t="s">
        <v>100</v>
      </c>
      <c r="I344" t="s">
        <v>101</v>
      </c>
      <c r="J344" t="s">
        <v>102</v>
      </c>
      <c r="K344" t="s">
        <v>183</v>
      </c>
      <c r="L344" t="s">
        <v>104</v>
      </c>
      <c r="M344" t="s">
        <v>132</v>
      </c>
      <c r="N344" t="s">
        <v>133</v>
      </c>
      <c r="O344" t="s">
        <v>107</v>
      </c>
      <c r="P344" t="s">
        <v>184</v>
      </c>
      <c r="Q344" t="s">
        <v>185</v>
      </c>
      <c r="R344">
        <v>3636</v>
      </c>
      <c r="S344">
        <v>1441</v>
      </c>
      <c r="T344">
        <v>1441</v>
      </c>
      <c r="U344">
        <v>1441</v>
      </c>
      <c r="V344" t="s">
        <v>186</v>
      </c>
      <c r="W344" t="s">
        <v>111</v>
      </c>
      <c r="X344" t="s">
        <v>112</v>
      </c>
      <c r="Y344" t="s">
        <v>112</v>
      </c>
      <c r="Z344" t="s">
        <v>312</v>
      </c>
      <c r="AA344" t="s">
        <v>313</v>
      </c>
      <c r="AB344" t="s">
        <v>115</v>
      </c>
      <c r="AC344" t="s">
        <v>116</v>
      </c>
      <c r="AD344" t="s">
        <v>225</v>
      </c>
      <c r="AE344" t="s">
        <v>274</v>
      </c>
      <c r="AF344" t="s">
        <v>305</v>
      </c>
      <c r="AG344" t="s">
        <v>306</v>
      </c>
      <c r="AH344" t="s">
        <v>306</v>
      </c>
      <c r="AI344" t="s">
        <v>314</v>
      </c>
      <c r="AJ344">
        <v>232800</v>
      </c>
      <c r="AK344">
        <v>0</v>
      </c>
      <c r="AL344">
        <v>232800</v>
      </c>
      <c r="AM344">
        <v>75449</v>
      </c>
      <c r="AN344">
        <v>75449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7500</v>
      </c>
      <c r="BL344">
        <v>7500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 s="13" t="str">
        <f t="shared" si="35"/>
        <v>2 - 09. RECURSOS DIRECTAMENTE RECAUDADOS</v>
      </c>
      <c r="CL344" s="13" t="str">
        <f t="shared" si="42"/>
        <v>2.3. BIENES Y SERVICIOS</v>
      </c>
      <c r="CM344" s="13" t="str">
        <f t="shared" si="43"/>
        <v>2.3. 2. CONTRATACION DE SERVICIOS</v>
      </c>
      <c r="CN344" s="13" t="str">
        <f t="shared" si="44"/>
        <v>2.3. 2. 8. 1. 1. CONTRATO ADMINISTRATIVO DE SERVICIOS</v>
      </c>
      <c r="CO344" s="13">
        <f t="shared" si="45"/>
        <v>15000</v>
      </c>
      <c r="CP344" s="13">
        <f t="shared" si="46"/>
        <v>217800</v>
      </c>
      <c r="CQ344" s="13"/>
      <c r="CR344" s="13"/>
      <c r="CS344" s="13">
        <f t="shared" si="41"/>
        <v>217800</v>
      </c>
      <c r="CT344" s="13">
        <v>0</v>
      </c>
    </row>
    <row r="345" spans="1:98" hidden="1" x14ac:dyDescent="0.2">
      <c r="A345" t="s">
        <v>93</v>
      </c>
      <c r="B345" t="s">
        <v>94</v>
      </c>
      <c r="C345" t="s">
        <v>95</v>
      </c>
      <c r="D345" t="s">
        <v>96</v>
      </c>
      <c r="E345" t="s">
        <v>97</v>
      </c>
      <c r="F345" t="s">
        <v>98</v>
      </c>
      <c r="G345" t="s">
        <v>170</v>
      </c>
      <c r="H345" t="s">
        <v>100</v>
      </c>
      <c r="I345" t="s">
        <v>101</v>
      </c>
      <c r="J345" t="s">
        <v>102</v>
      </c>
      <c r="K345" t="s">
        <v>187</v>
      </c>
      <c r="L345" t="s">
        <v>104</v>
      </c>
      <c r="M345" t="s">
        <v>132</v>
      </c>
      <c r="N345" t="s">
        <v>176</v>
      </c>
      <c r="O345" t="s">
        <v>107</v>
      </c>
      <c r="P345" t="s">
        <v>188</v>
      </c>
      <c r="Q345" t="s">
        <v>189</v>
      </c>
      <c r="R345">
        <v>105000</v>
      </c>
      <c r="S345">
        <v>29200</v>
      </c>
      <c r="T345">
        <v>29143</v>
      </c>
      <c r="U345">
        <v>29143</v>
      </c>
      <c r="V345" t="s">
        <v>190</v>
      </c>
      <c r="W345" t="s">
        <v>111</v>
      </c>
      <c r="X345" t="s">
        <v>112</v>
      </c>
      <c r="Y345" t="s">
        <v>112</v>
      </c>
      <c r="Z345" t="s">
        <v>312</v>
      </c>
      <c r="AA345" t="s">
        <v>313</v>
      </c>
      <c r="AB345" t="s">
        <v>115</v>
      </c>
      <c r="AC345" t="s">
        <v>116</v>
      </c>
      <c r="AD345" t="s">
        <v>225</v>
      </c>
      <c r="AE345" t="s">
        <v>274</v>
      </c>
      <c r="AF345" t="s">
        <v>305</v>
      </c>
      <c r="AG345" t="s">
        <v>306</v>
      </c>
      <c r="AH345" t="s">
        <v>306</v>
      </c>
      <c r="AI345" t="s">
        <v>314</v>
      </c>
      <c r="AJ345">
        <v>286800</v>
      </c>
      <c r="AK345">
        <v>0</v>
      </c>
      <c r="AL345">
        <v>286800</v>
      </c>
      <c r="AM345">
        <v>216322</v>
      </c>
      <c r="AN345">
        <v>216322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21200</v>
      </c>
      <c r="BL345">
        <v>21200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 s="13" t="str">
        <f t="shared" si="35"/>
        <v>2 - 09. RECURSOS DIRECTAMENTE RECAUDADOS</v>
      </c>
      <c r="CL345" s="13" t="str">
        <f t="shared" si="42"/>
        <v>2.3. BIENES Y SERVICIOS</v>
      </c>
      <c r="CM345" s="13" t="str">
        <f t="shared" si="43"/>
        <v>2.3. 2. CONTRATACION DE SERVICIOS</v>
      </c>
      <c r="CN345" s="13" t="str">
        <f t="shared" si="44"/>
        <v>2.3. 2. 8. 1. 1. CONTRATO ADMINISTRATIVO DE SERVICIOS</v>
      </c>
      <c r="CO345" s="13">
        <f t="shared" si="45"/>
        <v>42400</v>
      </c>
      <c r="CP345" s="13">
        <f t="shared" si="46"/>
        <v>244400</v>
      </c>
      <c r="CQ345" s="13"/>
      <c r="CR345" s="13"/>
      <c r="CS345" s="13">
        <f t="shared" si="41"/>
        <v>244400</v>
      </c>
      <c r="CT345" s="13">
        <v>0</v>
      </c>
    </row>
    <row r="346" spans="1:98" hidden="1" x14ac:dyDescent="0.2">
      <c r="A346" t="s">
        <v>93</v>
      </c>
      <c r="B346" t="s">
        <v>94</v>
      </c>
      <c r="C346" t="s">
        <v>95</v>
      </c>
      <c r="D346" t="s">
        <v>96</v>
      </c>
      <c r="E346" t="s">
        <v>97</v>
      </c>
      <c r="F346" t="s">
        <v>98</v>
      </c>
      <c r="G346" t="s">
        <v>129</v>
      </c>
      <c r="H346" t="s">
        <v>100</v>
      </c>
      <c r="I346" t="s">
        <v>130</v>
      </c>
      <c r="J346" t="s">
        <v>102</v>
      </c>
      <c r="K346" t="s">
        <v>131</v>
      </c>
      <c r="L346" t="s">
        <v>104</v>
      </c>
      <c r="M346" t="s">
        <v>132</v>
      </c>
      <c r="N346" t="s">
        <v>133</v>
      </c>
      <c r="O346" t="s">
        <v>107</v>
      </c>
      <c r="P346" t="s">
        <v>134</v>
      </c>
      <c r="Q346" t="s">
        <v>135</v>
      </c>
      <c r="R346">
        <v>3000</v>
      </c>
      <c r="S346">
        <v>1100</v>
      </c>
      <c r="T346">
        <v>1072</v>
      </c>
      <c r="U346">
        <v>1072</v>
      </c>
      <c r="V346" t="s">
        <v>136</v>
      </c>
      <c r="W346" t="s">
        <v>111</v>
      </c>
      <c r="X346" t="s">
        <v>112</v>
      </c>
      <c r="Y346" t="s">
        <v>112</v>
      </c>
      <c r="Z346" t="s">
        <v>312</v>
      </c>
      <c r="AA346" t="s">
        <v>313</v>
      </c>
      <c r="AB346" t="s">
        <v>115</v>
      </c>
      <c r="AC346" t="s">
        <v>116</v>
      </c>
      <c r="AD346" t="s">
        <v>225</v>
      </c>
      <c r="AE346" t="s">
        <v>274</v>
      </c>
      <c r="AF346" t="s">
        <v>305</v>
      </c>
      <c r="AG346" t="s">
        <v>306</v>
      </c>
      <c r="AH346" t="s">
        <v>307</v>
      </c>
      <c r="AI346" t="s">
        <v>314</v>
      </c>
      <c r="AJ346">
        <v>2138</v>
      </c>
      <c r="AK346">
        <v>0</v>
      </c>
      <c r="AL346">
        <v>2138</v>
      </c>
      <c r="AM346">
        <v>1297.8</v>
      </c>
      <c r="AN346">
        <v>1297.8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 s="13" t="str">
        <f t="shared" si="35"/>
        <v>2 - 09. RECURSOS DIRECTAMENTE RECAUDADOS</v>
      </c>
      <c r="CL346" s="13" t="str">
        <f t="shared" si="42"/>
        <v>2.3. BIENES Y SERVICIOS</v>
      </c>
      <c r="CM346" s="13" t="str">
        <f t="shared" si="43"/>
        <v>2.3. 2. CONTRATACION DE SERVICIOS</v>
      </c>
      <c r="CN346" s="13" t="str">
        <f t="shared" si="44"/>
        <v>2.3. 2. 8. 1. 2. CONTRIBUCIONES A ESSALUD DE C.A.S.</v>
      </c>
      <c r="CO346" s="13">
        <f t="shared" si="45"/>
        <v>0</v>
      </c>
      <c r="CP346" s="13">
        <f t="shared" si="46"/>
        <v>2138</v>
      </c>
      <c r="CQ346" s="13"/>
      <c r="CR346" s="13"/>
      <c r="CS346" s="13">
        <f t="shared" si="41"/>
        <v>2138</v>
      </c>
      <c r="CT346" s="13">
        <v>0</v>
      </c>
    </row>
    <row r="347" spans="1:98" hidden="1" x14ac:dyDescent="0.2">
      <c r="A347" t="s">
        <v>93</v>
      </c>
      <c r="B347" t="s">
        <v>94</v>
      </c>
      <c r="C347" t="s">
        <v>95</v>
      </c>
      <c r="D347" t="s">
        <v>96</v>
      </c>
      <c r="E347" t="s">
        <v>97</v>
      </c>
      <c r="F347" t="s">
        <v>98</v>
      </c>
      <c r="G347" t="s">
        <v>129</v>
      </c>
      <c r="H347" t="s">
        <v>100</v>
      </c>
      <c r="I347" t="s">
        <v>145</v>
      </c>
      <c r="J347" t="s">
        <v>102</v>
      </c>
      <c r="K347" t="s">
        <v>146</v>
      </c>
      <c r="L347" t="s">
        <v>104</v>
      </c>
      <c r="M347" t="s">
        <v>132</v>
      </c>
      <c r="N347" t="s">
        <v>133</v>
      </c>
      <c r="O347" t="s">
        <v>107</v>
      </c>
      <c r="P347" t="s">
        <v>147</v>
      </c>
      <c r="Q347" t="s">
        <v>135</v>
      </c>
      <c r="R347">
        <v>600</v>
      </c>
      <c r="S347">
        <v>360</v>
      </c>
      <c r="T347">
        <v>357</v>
      </c>
      <c r="U347">
        <v>357</v>
      </c>
      <c r="V347" t="s">
        <v>148</v>
      </c>
      <c r="W347" t="s">
        <v>111</v>
      </c>
      <c r="X347" t="s">
        <v>112</v>
      </c>
      <c r="Y347" t="s">
        <v>112</v>
      </c>
      <c r="Z347" t="s">
        <v>312</v>
      </c>
      <c r="AA347" t="s">
        <v>313</v>
      </c>
      <c r="AB347" t="s">
        <v>115</v>
      </c>
      <c r="AC347" t="s">
        <v>116</v>
      </c>
      <c r="AD347" t="s">
        <v>225</v>
      </c>
      <c r="AE347" t="s">
        <v>274</v>
      </c>
      <c r="AF347" t="s">
        <v>305</v>
      </c>
      <c r="AG347" t="s">
        <v>306</v>
      </c>
      <c r="AH347" t="s">
        <v>307</v>
      </c>
      <c r="AI347" t="s">
        <v>314</v>
      </c>
      <c r="AJ347">
        <v>2138</v>
      </c>
      <c r="AK347">
        <v>0</v>
      </c>
      <c r="AL347">
        <v>2138</v>
      </c>
      <c r="AM347">
        <v>1620</v>
      </c>
      <c r="AN347">
        <v>1620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180</v>
      </c>
      <c r="BL347">
        <v>180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 s="13" t="str">
        <f t="shared" si="35"/>
        <v>2 - 09. RECURSOS DIRECTAMENTE RECAUDADOS</v>
      </c>
      <c r="CL347" s="13" t="str">
        <f t="shared" si="42"/>
        <v>2.3. BIENES Y SERVICIOS</v>
      </c>
      <c r="CM347" s="13" t="str">
        <f t="shared" si="43"/>
        <v>2.3. 2. CONTRATACION DE SERVICIOS</v>
      </c>
      <c r="CN347" s="13" t="str">
        <f t="shared" si="44"/>
        <v>2.3. 2. 8. 1. 2. CONTRIBUCIONES A ESSALUD DE C.A.S.</v>
      </c>
      <c r="CO347" s="13">
        <f t="shared" si="45"/>
        <v>360</v>
      </c>
      <c r="CP347" s="13">
        <f t="shared" si="46"/>
        <v>1778</v>
      </c>
      <c r="CQ347" s="13"/>
      <c r="CR347" s="13"/>
      <c r="CS347" s="13">
        <f t="shared" si="41"/>
        <v>1778</v>
      </c>
      <c r="CT347" s="13">
        <v>0</v>
      </c>
    </row>
    <row r="348" spans="1:98" hidden="1" x14ac:dyDescent="0.2">
      <c r="A348" t="s">
        <v>93</v>
      </c>
      <c r="B348" t="s">
        <v>94</v>
      </c>
      <c r="C348" t="s">
        <v>95</v>
      </c>
      <c r="D348" t="s">
        <v>96</v>
      </c>
      <c r="E348" t="s">
        <v>97</v>
      </c>
      <c r="F348" t="s">
        <v>98</v>
      </c>
      <c r="G348" t="s">
        <v>129</v>
      </c>
      <c r="H348" t="s">
        <v>100</v>
      </c>
      <c r="I348" t="s">
        <v>157</v>
      </c>
      <c r="J348" t="s">
        <v>102</v>
      </c>
      <c r="K348" t="s">
        <v>158</v>
      </c>
      <c r="L348" t="s">
        <v>104</v>
      </c>
      <c r="M348" t="s">
        <v>159</v>
      </c>
      <c r="N348" t="s">
        <v>160</v>
      </c>
      <c r="O348" t="s">
        <v>107</v>
      </c>
      <c r="P348" t="s">
        <v>161</v>
      </c>
      <c r="Q348" t="s">
        <v>162</v>
      </c>
      <c r="R348">
        <v>110000</v>
      </c>
      <c r="S348">
        <v>30000</v>
      </c>
      <c r="T348">
        <v>22874</v>
      </c>
      <c r="U348">
        <v>22874</v>
      </c>
      <c r="V348" t="s">
        <v>163</v>
      </c>
      <c r="W348" t="s">
        <v>111</v>
      </c>
      <c r="X348" t="s">
        <v>112</v>
      </c>
      <c r="Y348" t="s">
        <v>112</v>
      </c>
      <c r="Z348" t="s">
        <v>312</v>
      </c>
      <c r="AA348" t="s">
        <v>313</v>
      </c>
      <c r="AB348" t="s">
        <v>115</v>
      </c>
      <c r="AC348" t="s">
        <v>116</v>
      </c>
      <c r="AD348" t="s">
        <v>225</v>
      </c>
      <c r="AE348" t="s">
        <v>274</v>
      </c>
      <c r="AF348" t="s">
        <v>305</v>
      </c>
      <c r="AG348" t="s">
        <v>306</v>
      </c>
      <c r="AH348" t="s">
        <v>307</v>
      </c>
      <c r="AI348" t="s">
        <v>314</v>
      </c>
      <c r="AJ348">
        <v>2138</v>
      </c>
      <c r="AK348">
        <v>0</v>
      </c>
      <c r="AL348">
        <v>2138</v>
      </c>
      <c r="AM348">
        <v>1800</v>
      </c>
      <c r="AN348">
        <v>1800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180</v>
      </c>
      <c r="BL348">
        <v>180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 s="13" t="str">
        <f t="shared" si="35"/>
        <v>2 - 09. RECURSOS DIRECTAMENTE RECAUDADOS</v>
      </c>
      <c r="CL348" s="13" t="str">
        <f t="shared" si="42"/>
        <v>2.3. BIENES Y SERVICIOS</v>
      </c>
      <c r="CM348" s="13" t="str">
        <f t="shared" si="43"/>
        <v>2.3. 2. CONTRATACION DE SERVICIOS</v>
      </c>
      <c r="CN348" s="13" t="str">
        <f t="shared" si="44"/>
        <v>2.3. 2. 8. 1. 2. CONTRIBUCIONES A ESSALUD DE C.A.S.</v>
      </c>
      <c r="CO348" s="13">
        <f t="shared" si="45"/>
        <v>360</v>
      </c>
      <c r="CP348" s="13">
        <f t="shared" si="46"/>
        <v>1778</v>
      </c>
      <c r="CQ348" s="13"/>
      <c r="CR348" s="13"/>
      <c r="CS348" s="13">
        <f t="shared" si="41"/>
        <v>1778</v>
      </c>
      <c r="CT348" s="13">
        <v>0</v>
      </c>
    </row>
    <row r="349" spans="1:98" hidden="1" x14ac:dyDescent="0.2">
      <c r="A349" t="s">
        <v>93</v>
      </c>
      <c r="B349" t="s">
        <v>94</v>
      </c>
      <c r="C349" t="s">
        <v>95</v>
      </c>
      <c r="D349" t="s">
        <v>96</v>
      </c>
      <c r="E349" t="s">
        <v>97</v>
      </c>
      <c r="F349" t="s">
        <v>98</v>
      </c>
      <c r="G349" t="s">
        <v>164</v>
      </c>
      <c r="H349" t="s">
        <v>100</v>
      </c>
      <c r="I349" t="s">
        <v>165</v>
      </c>
      <c r="J349" t="s">
        <v>102</v>
      </c>
      <c r="K349" t="s">
        <v>166</v>
      </c>
      <c r="L349" t="s">
        <v>104</v>
      </c>
      <c r="M349" t="s">
        <v>132</v>
      </c>
      <c r="N349" t="s">
        <v>133</v>
      </c>
      <c r="O349" t="s">
        <v>107</v>
      </c>
      <c r="P349" t="s">
        <v>167</v>
      </c>
      <c r="Q349" t="s">
        <v>168</v>
      </c>
      <c r="R349">
        <v>6000</v>
      </c>
      <c r="S349">
        <v>3940</v>
      </c>
      <c r="T349">
        <v>3939</v>
      </c>
      <c r="U349">
        <v>3939</v>
      </c>
      <c r="V349" t="s">
        <v>169</v>
      </c>
      <c r="W349" t="s">
        <v>111</v>
      </c>
      <c r="X349" t="s">
        <v>112</v>
      </c>
      <c r="Y349" t="s">
        <v>112</v>
      </c>
      <c r="Z349" t="s">
        <v>312</v>
      </c>
      <c r="AA349" t="s">
        <v>313</v>
      </c>
      <c r="AB349" t="s">
        <v>115</v>
      </c>
      <c r="AC349" t="s">
        <v>116</v>
      </c>
      <c r="AD349" t="s">
        <v>225</v>
      </c>
      <c r="AE349" t="s">
        <v>274</v>
      </c>
      <c r="AF349" t="s">
        <v>305</v>
      </c>
      <c r="AG349" t="s">
        <v>306</v>
      </c>
      <c r="AH349" t="s">
        <v>307</v>
      </c>
      <c r="AI349" t="s">
        <v>314</v>
      </c>
      <c r="AJ349">
        <v>2138</v>
      </c>
      <c r="AK349">
        <v>0</v>
      </c>
      <c r="AL349">
        <v>2138</v>
      </c>
      <c r="AM349">
        <v>1288</v>
      </c>
      <c r="AN349">
        <v>1288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 s="13" t="str">
        <f t="shared" si="35"/>
        <v>2 - 09. RECURSOS DIRECTAMENTE RECAUDADOS</v>
      </c>
      <c r="CL349" s="13" t="str">
        <f t="shared" ref="CL349:CL350" si="47">CONCATENATE(LEFT(AC349,2),AD349)</f>
        <v>2.3. BIENES Y SERVICIOS</v>
      </c>
      <c r="CM349" s="13" t="str">
        <f t="shared" ref="CM349:CM350" si="48">CONCATENATE(LEFT(CL349,4),AE349)</f>
        <v>2.3. 2. CONTRATACION DE SERVICIOS</v>
      </c>
      <c r="CN349" s="13" t="str">
        <f t="shared" ref="CN349:CN350" si="49">CONCATENATE(LEFT(CM349,7)&amp;LEFT(AF349,3)&amp;LEFT(AG349,3),AH349)</f>
        <v>2.3. 2. 8. 1. 2. CONTRIBUCIONES A ESSALUD DE C.A.S.</v>
      </c>
      <c r="CO349" s="13">
        <f t="shared" ref="CO349:CO350" si="50">SUM(AZ349:BL349)</f>
        <v>0</v>
      </c>
      <c r="CP349" s="13">
        <f t="shared" ref="CP349:CP350" si="51">AL349-CO349</f>
        <v>2138</v>
      </c>
      <c r="CQ349" s="13"/>
      <c r="CR349" s="13"/>
      <c r="CS349" s="13">
        <f t="shared" si="41"/>
        <v>2138</v>
      </c>
      <c r="CT349" s="13">
        <v>0</v>
      </c>
    </row>
    <row r="350" spans="1:98" hidden="1" x14ac:dyDescent="0.2">
      <c r="A350" t="s">
        <v>93</v>
      </c>
      <c r="B350" t="s">
        <v>94</v>
      </c>
      <c r="C350" t="s">
        <v>95</v>
      </c>
      <c r="D350" t="s">
        <v>96</v>
      </c>
      <c r="E350" t="s">
        <v>97</v>
      </c>
      <c r="F350" t="s">
        <v>98</v>
      </c>
      <c r="G350" t="s">
        <v>99</v>
      </c>
      <c r="H350" t="s">
        <v>100</v>
      </c>
      <c r="I350" t="s">
        <v>101</v>
      </c>
      <c r="J350" t="s">
        <v>102</v>
      </c>
      <c r="K350" t="s">
        <v>122</v>
      </c>
      <c r="L350" t="s">
        <v>104</v>
      </c>
      <c r="M350" t="s">
        <v>123</v>
      </c>
      <c r="N350" t="s">
        <v>124</v>
      </c>
      <c r="O350" t="s">
        <v>107</v>
      </c>
      <c r="P350" t="s">
        <v>108</v>
      </c>
      <c r="Q350" t="s">
        <v>109</v>
      </c>
      <c r="R350">
        <v>100</v>
      </c>
      <c r="S350">
        <v>50</v>
      </c>
      <c r="T350">
        <v>50</v>
      </c>
      <c r="U350">
        <v>50</v>
      </c>
      <c r="V350" t="s">
        <v>125</v>
      </c>
      <c r="W350" t="s">
        <v>111</v>
      </c>
      <c r="X350" t="s">
        <v>112</v>
      </c>
      <c r="Y350" t="s">
        <v>112</v>
      </c>
      <c r="Z350" t="s">
        <v>312</v>
      </c>
      <c r="AA350" t="s">
        <v>313</v>
      </c>
      <c r="AB350" t="s">
        <v>115</v>
      </c>
      <c r="AC350" t="s">
        <v>116</v>
      </c>
      <c r="AD350" t="s">
        <v>225</v>
      </c>
      <c r="AE350" t="s">
        <v>274</v>
      </c>
      <c r="AF350" t="s">
        <v>305</v>
      </c>
      <c r="AG350" t="s">
        <v>306</v>
      </c>
      <c r="AH350" t="s">
        <v>307</v>
      </c>
      <c r="AI350" t="s">
        <v>314</v>
      </c>
      <c r="AJ350">
        <v>11415</v>
      </c>
      <c r="AK350">
        <v>0</v>
      </c>
      <c r="AL350">
        <v>11415</v>
      </c>
      <c r="AM350">
        <v>871.2</v>
      </c>
      <c r="AN350">
        <v>871.2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 s="13" t="str">
        <f t="shared" si="35"/>
        <v>2 - 09. RECURSOS DIRECTAMENTE RECAUDADOS</v>
      </c>
      <c r="CL350" s="13" t="str">
        <f t="shared" si="47"/>
        <v>2.3. BIENES Y SERVICIOS</v>
      </c>
      <c r="CM350" s="13" t="str">
        <f t="shared" si="48"/>
        <v>2.3. 2. CONTRATACION DE SERVICIOS</v>
      </c>
      <c r="CN350" s="13" t="str">
        <f t="shared" si="49"/>
        <v>2.3. 2. 8. 1. 2. CONTRIBUCIONES A ESSALUD DE C.A.S.</v>
      </c>
      <c r="CO350" s="13">
        <f t="shared" si="50"/>
        <v>0</v>
      </c>
      <c r="CP350" s="13">
        <f t="shared" si="51"/>
        <v>11415</v>
      </c>
      <c r="CQ350" s="13"/>
      <c r="CR350" s="13"/>
      <c r="CS350" s="13">
        <f t="shared" si="41"/>
        <v>11415</v>
      </c>
      <c r="CT350" s="13">
        <v>0</v>
      </c>
    </row>
    <row r="351" spans="1:98" hidden="1" x14ac:dyDescent="0.2">
      <c r="A351" t="s">
        <v>93</v>
      </c>
      <c r="B351" t="s">
        <v>94</v>
      </c>
      <c r="C351" t="s">
        <v>95</v>
      </c>
      <c r="D351" t="s">
        <v>96</v>
      </c>
      <c r="E351" t="s">
        <v>97</v>
      </c>
      <c r="F351" t="s">
        <v>98</v>
      </c>
      <c r="G351" t="s">
        <v>99</v>
      </c>
      <c r="H351" t="s">
        <v>100</v>
      </c>
      <c r="I351" t="s">
        <v>101</v>
      </c>
      <c r="J351" t="s">
        <v>102</v>
      </c>
      <c r="K351" t="s">
        <v>103</v>
      </c>
      <c r="L351" t="s">
        <v>104</v>
      </c>
      <c r="M351" t="s">
        <v>105</v>
      </c>
      <c r="N351" t="s">
        <v>106</v>
      </c>
      <c r="O351" t="s">
        <v>107</v>
      </c>
      <c r="P351" t="s">
        <v>108</v>
      </c>
      <c r="Q351" t="s">
        <v>109</v>
      </c>
      <c r="R351">
        <v>100</v>
      </c>
      <c r="S351">
        <v>50</v>
      </c>
      <c r="T351">
        <v>50</v>
      </c>
      <c r="U351">
        <v>50</v>
      </c>
      <c r="V351" t="s">
        <v>110</v>
      </c>
      <c r="W351" t="s">
        <v>111</v>
      </c>
      <c r="X351" t="s">
        <v>112</v>
      </c>
      <c r="Y351" t="s">
        <v>112</v>
      </c>
      <c r="Z351" t="s">
        <v>312</v>
      </c>
      <c r="AA351" t="s">
        <v>313</v>
      </c>
      <c r="AB351" t="s">
        <v>115</v>
      </c>
      <c r="AC351" t="s">
        <v>116</v>
      </c>
      <c r="AD351" t="s">
        <v>225</v>
      </c>
      <c r="AE351" t="s">
        <v>274</v>
      </c>
      <c r="AF351" t="s">
        <v>305</v>
      </c>
      <c r="AG351" t="s">
        <v>306</v>
      </c>
      <c r="AH351" t="s">
        <v>307</v>
      </c>
      <c r="AI351" t="s">
        <v>314</v>
      </c>
      <c r="AJ351">
        <v>68234</v>
      </c>
      <c r="AK351">
        <v>-8964</v>
      </c>
      <c r="AL351">
        <v>59270</v>
      </c>
      <c r="AM351">
        <v>18756</v>
      </c>
      <c r="AN351">
        <v>18756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783</v>
      </c>
      <c r="BL351">
        <v>783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 s="13" t="str">
        <f t="shared" si="35"/>
        <v>2 - 09. RECURSOS DIRECTAMENTE RECAUDADOS</v>
      </c>
      <c r="CL351" s="13" t="str">
        <f t="shared" ref="CL351:CL377" si="52">CONCATENATE(LEFT(AC351,2),AD351)</f>
        <v>2.3. BIENES Y SERVICIOS</v>
      </c>
      <c r="CM351" s="13" t="str">
        <f t="shared" ref="CM351:CM377" si="53">CONCATENATE(LEFT(CL351,4),AE351)</f>
        <v>2.3. 2. CONTRATACION DE SERVICIOS</v>
      </c>
      <c r="CN351" s="13" t="str">
        <f t="shared" ref="CN351:CN377" si="54">CONCATENATE(LEFT(CM351,7)&amp;LEFT(AF351,3)&amp;LEFT(AG351,3),AH351)</f>
        <v>2.3. 2. 8. 1. 2. CONTRIBUCIONES A ESSALUD DE C.A.S.</v>
      </c>
      <c r="CO351" s="13">
        <f t="shared" ref="CO351:CO377" si="55">SUM(AZ351:BL351)</f>
        <v>1566</v>
      </c>
      <c r="CP351" s="13">
        <f t="shared" ref="CP351:CP377" si="56">AL351-CO351</f>
        <v>57704</v>
      </c>
      <c r="CQ351" s="13"/>
      <c r="CR351" s="13"/>
      <c r="CS351" s="13">
        <f t="shared" si="41"/>
        <v>57704</v>
      </c>
      <c r="CT351" s="13">
        <v>0</v>
      </c>
    </row>
    <row r="352" spans="1:98" hidden="1" x14ac:dyDescent="0.2">
      <c r="A352" t="s">
        <v>93</v>
      </c>
      <c r="B352" t="s">
        <v>94</v>
      </c>
      <c r="C352" t="s">
        <v>95</v>
      </c>
      <c r="D352" t="s">
        <v>96</v>
      </c>
      <c r="E352" t="s">
        <v>97</v>
      </c>
      <c r="F352" t="s">
        <v>98</v>
      </c>
      <c r="G352" t="s">
        <v>99</v>
      </c>
      <c r="H352" t="s">
        <v>100</v>
      </c>
      <c r="I352" t="s">
        <v>101</v>
      </c>
      <c r="J352" t="s">
        <v>102</v>
      </c>
      <c r="K352" t="s">
        <v>198</v>
      </c>
      <c r="L352" t="s">
        <v>104</v>
      </c>
      <c r="M352" t="s">
        <v>105</v>
      </c>
      <c r="N352" t="s">
        <v>199</v>
      </c>
      <c r="O352" t="s">
        <v>107</v>
      </c>
      <c r="P352" t="s">
        <v>200</v>
      </c>
      <c r="Q352" t="s">
        <v>201</v>
      </c>
      <c r="R352">
        <v>25</v>
      </c>
      <c r="S352">
        <v>10</v>
      </c>
      <c r="T352">
        <v>0</v>
      </c>
      <c r="U352">
        <v>0</v>
      </c>
      <c r="V352" t="s">
        <v>202</v>
      </c>
      <c r="W352" t="s">
        <v>111</v>
      </c>
      <c r="X352" t="s">
        <v>112</v>
      </c>
      <c r="Y352" t="s">
        <v>112</v>
      </c>
      <c r="Z352" t="s">
        <v>312</v>
      </c>
      <c r="AA352" t="s">
        <v>313</v>
      </c>
      <c r="AB352" t="s">
        <v>115</v>
      </c>
      <c r="AC352" t="s">
        <v>116</v>
      </c>
      <c r="AD352" t="s">
        <v>225</v>
      </c>
      <c r="AE352" t="s">
        <v>274</v>
      </c>
      <c r="AF352" t="s">
        <v>305</v>
      </c>
      <c r="AG352" t="s">
        <v>306</v>
      </c>
      <c r="AH352" t="s">
        <v>307</v>
      </c>
      <c r="AI352" t="s">
        <v>314</v>
      </c>
      <c r="AJ352">
        <v>10303</v>
      </c>
      <c r="AK352">
        <v>-1521</v>
      </c>
      <c r="AL352">
        <v>8782</v>
      </c>
      <c r="AM352">
        <v>1231.2</v>
      </c>
      <c r="AN352">
        <v>1231.2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 s="13" t="str">
        <f t="shared" si="35"/>
        <v>2 - 09. RECURSOS DIRECTAMENTE RECAUDADOS</v>
      </c>
      <c r="CL352" s="13" t="str">
        <f t="shared" si="52"/>
        <v>2.3. BIENES Y SERVICIOS</v>
      </c>
      <c r="CM352" s="13" t="str">
        <f t="shared" si="53"/>
        <v>2.3. 2. CONTRATACION DE SERVICIOS</v>
      </c>
      <c r="CN352" s="13" t="str">
        <f t="shared" si="54"/>
        <v>2.3. 2. 8. 1. 2. CONTRIBUCIONES A ESSALUD DE C.A.S.</v>
      </c>
      <c r="CO352" s="13">
        <f t="shared" si="55"/>
        <v>0</v>
      </c>
      <c r="CP352" s="13">
        <f t="shared" si="56"/>
        <v>8782</v>
      </c>
      <c r="CQ352" s="13"/>
      <c r="CR352" s="13"/>
      <c r="CS352" s="13">
        <f t="shared" si="41"/>
        <v>8782</v>
      </c>
      <c r="CT352" s="13">
        <v>0</v>
      </c>
    </row>
    <row r="353" spans="1:98" hidden="1" x14ac:dyDescent="0.2">
      <c r="A353" t="s">
        <v>93</v>
      </c>
      <c r="B353" t="s">
        <v>94</v>
      </c>
      <c r="C353" t="s">
        <v>95</v>
      </c>
      <c r="D353" t="s">
        <v>96</v>
      </c>
      <c r="E353" t="s">
        <v>97</v>
      </c>
      <c r="F353" t="s">
        <v>98</v>
      </c>
      <c r="G353" t="s">
        <v>170</v>
      </c>
      <c r="H353" t="s">
        <v>100</v>
      </c>
      <c r="I353" t="s">
        <v>101</v>
      </c>
      <c r="J353" t="s">
        <v>102</v>
      </c>
      <c r="K353" t="s">
        <v>294</v>
      </c>
      <c r="L353" t="s">
        <v>104</v>
      </c>
      <c r="M353" t="s">
        <v>295</v>
      </c>
      <c r="N353" t="s">
        <v>296</v>
      </c>
      <c r="O353" t="s">
        <v>107</v>
      </c>
      <c r="P353" t="s">
        <v>297</v>
      </c>
      <c r="Q353" t="s">
        <v>298</v>
      </c>
      <c r="R353">
        <v>6</v>
      </c>
      <c r="S353">
        <v>3</v>
      </c>
      <c r="T353">
        <v>0</v>
      </c>
      <c r="U353">
        <v>0</v>
      </c>
      <c r="V353" t="s">
        <v>299</v>
      </c>
      <c r="W353" t="s">
        <v>111</v>
      </c>
      <c r="X353" t="s">
        <v>112</v>
      </c>
      <c r="Y353" t="s">
        <v>112</v>
      </c>
      <c r="Z353" t="s">
        <v>312</v>
      </c>
      <c r="AA353" t="s">
        <v>313</v>
      </c>
      <c r="AB353" t="s">
        <v>115</v>
      </c>
      <c r="AC353" t="s">
        <v>116</v>
      </c>
      <c r="AD353" t="s">
        <v>225</v>
      </c>
      <c r="AE353" t="s">
        <v>274</v>
      </c>
      <c r="AF353" t="s">
        <v>305</v>
      </c>
      <c r="AG353" t="s">
        <v>306</v>
      </c>
      <c r="AH353" t="s">
        <v>307</v>
      </c>
      <c r="AI353" t="s">
        <v>314</v>
      </c>
      <c r="AJ353">
        <v>2592</v>
      </c>
      <c r="AK353">
        <v>0</v>
      </c>
      <c r="AL353">
        <v>2592</v>
      </c>
      <c r="AM353">
        <v>536.91999999999996</v>
      </c>
      <c r="AN353">
        <v>536.91999999999996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 s="13" t="str">
        <f t="shared" si="35"/>
        <v>2 - 09. RECURSOS DIRECTAMENTE RECAUDADOS</v>
      </c>
      <c r="CL353" s="13" t="str">
        <f t="shared" si="52"/>
        <v>2.3. BIENES Y SERVICIOS</v>
      </c>
      <c r="CM353" s="13" t="str">
        <f t="shared" si="53"/>
        <v>2.3. 2. CONTRATACION DE SERVICIOS</v>
      </c>
      <c r="CN353" s="13" t="str">
        <f t="shared" si="54"/>
        <v>2.3. 2. 8. 1. 2. CONTRIBUCIONES A ESSALUD DE C.A.S.</v>
      </c>
      <c r="CO353" s="13">
        <f t="shared" si="55"/>
        <v>0</v>
      </c>
      <c r="CP353" s="13">
        <f t="shared" si="56"/>
        <v>2592</v>
      </c>
      <c r="CQ353" s="13"/>
      <c r="CR353" s="13"/>
      <c r="CS353" s="13">
        <f t="shared" si="41"/>
        <v>2592</v>
      </c>
      <c r="CT353" s="13">
        <v>0</v>
      </c>
    </row>
    <row r="354" spans="1:98" hidden="1" x14ac:dyDescent="0.2">
      <c r="A354" t="s">
        <v>93</v>
      </c>
      <c r="B354" t="s">
        <v>94</v>
      </c>
      <c r="C354" t="s">
        <v>95</v>
      </c>
      <c r="D354" t="s">
        <v>96</v>
      </c>
      <c r="E354" t="s">
        <v>97</v>
      </c>
      <c r="F354" t="s">
        <v>98</v>
      </c>
      <c r="G354" t="s">
        <v>170</v>
      </c>
      <c r="H354" t="s">
        <v>100</v>
      </c>
      <c r="I354" t="s">
        <v>101</v>
      </c>
      <c r="J354" t="s">
        <v>102</v>
      </c>
      <c r="K354" t="s">
        <v>171</v>
      </c>
      <c r="L354" t="s">
        <v>104</v>
      </c>
      <c r="M354" t="s">
        <v>132</v>
      </c>
      <c r="N354" t="s">
        <v>133</v>
      </c>
      <c r="O354" t="s">
        <v>107</v>
      </c>
      <c r="P354" t="s">
        <v>172</v>
      </c>
      <c r="Q354" t="s">
        <v>173</v>
      </c>
      <c r="R354">
        <v>200</v>
      </c>
      <c r="S354">
        <v>30</v>
      </c>
      <c r="T354">
        <v>25</v>
      </c>
      <c r="U354">
        <v>25</v>
      </c>
      <c r="V354" t="s">
        <v>174</v>
      </c>
      <c r="W354" t="s">
        <v>111</v>
      </c>
      <c r="X354" t="s">
        <v>112</v>
      </c>
      <c r="Y354" t="s">
        <v>112</v>
      </c>
      <c r="Z354" t="s">
        <v>312</v>
      </c>
      <c r="AA354" t="s">
        <v>313</v>
      </c>
      <c r="AB354" t="s">
        <v>115</v>
      </c>
      <c r="AC354" t="s">
        <v>116</v>
      </c>
      <c r="AD354" t="s">
        <v>225</v>
      </c>
      <c r="AE354" t="s">
        <v>274</v>
      </c>
      <c r="AF354" t="s">
        <v>305</v>
      </c>
      <c r="AG354" t="s">
        <v>306</v>
      </c>
      <c r="AH354" t="s">
        <v>307</v>
      </c>
      <c r="AI354" t="s">
        <v>314</v>
      </c>
      <c r="AJ354">
        <v>1296</v>
      </c>
      <c r="AK354">
        <v>0</v>
      </c>
      <c r="AL354">
        <v>1296</v>
      </c>
      <c r="AM354">
        <v>1080</v>
      </c>
      <c r="AN354">
        <v>1080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108</v>
      </c>
      <c r="BL354">
        <v>108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 s="13" t="str">
        <f t="shared" si="35"/>
        <v>2 - 09. RECURSOS DIRECTAMENTE RECAUDADOS</v>
      </c>
      <c r="CL354" s="13" t="str">
        <f t="shared" si="52"/>
        <v>2.3. BIENES Y SERVICIOS</v>
      </c>
      <c r="CM354" s="13" t="str">
        <f t="shared" si="53"/>
        <v>2.3. 2. CONTRATACION DE SERVICIOS</v>
      </c>
      <c r="CN354" s="13" t="str">
        <f t="shared" si="54"/>
        <v>2.3. 2. 8. 1. 2. CONTRIBUCIONES A ESSALUD DE C.A.S.</v>
      </c>
      <c r="CO354" s="13">
        <f t="shared" si="55"/>
        <v>216</v>
      </c>
      <c r="CP354" s="13">
        <f t="shared" si="56"/>
        <v>1080</v>
      </c>
      <c r="CQ354" s="13"/>
      <c r="CR354" s="13"/>
      <c r="CS354" s="13">
        <f t="shared" si="41"/>
        <v>1080</v>
      </c>
      <c r="CT354" s="13">
        <v>0</v>
      </c>
    </row>
    <row r="355" spans="1:98" hidden="1" x14ac:dyDescent="0.2">
      <c r="A355" t="s">
        <v>93</v>
      </c>
      <c r="B355" t="s">
        <v>94</v>
      </c>
      <c r="C355" t="s">
        <v>95</v>
      </c>
      <c r="D355" t="s">
        <v>96</v>
      </c>
      <c r="E355" t="s">
        <v>97</v>
      </c>
      <c r="F355" t="s">
        <v>98</v>
      </c>
      <c r="G355" t="s">
        <v>170</v>
      </c>
      <c r="H355" t="s">
        <v>100</v>
      </c>
      <c r="I355" t="s">
        <v>101</v>
      </c>
      <c r="J355" t="s">
        <v>102</v>
      </c>
      <c r="K355" t="s">
        <v>191</v>
      </c>
      <c r="L355" t="s">
        <v>104</v>
      </c>
      <c r="M355" t="s">
        <v>132</v>
      </c>
      <c r="N355" t="s">
        <v>133</v>
      </c>
      <c r="O355" t="s">
        <v>107</v>
      </c>
      <c r="P355" t="s">
        <v>192</v>
      </c>
      <c r="Q355" t="s">
        <v>168</v>
      </c>
      <c r="R355">
        <v>7247</v>
      </c>
      <c r="S355">
        <v>3940</v>
      </c>
      <c r="T355">
        <v>3939</v>
      </c>
      <c r="U355">
        <v>3939</v>
      </c>
      <c r="V355" t="s">
        <v>193</v>
      </c>
      <c r="W355" t="s">
        <v>111</v>
      </c>
      <c r="X355" t="s">
        <v>112</v>
      </c>
      <c r="Y355" t="s">
        <v>112</v>
      </c>
      <c r="Z355" t="s">
        <v>312</v>
      </c>
      <c r="AA355" t="s">
        <v>313</v>
      </c>
      <c r="AB355" t="s">
        <v>115</v>
      </c>
      <c r="AC355" t="s">
        <v>116</v>
      </c>
      <c r="AD355" t="s">
        <v>225</v>
      </c>
      <c r="AE355" t="s">
        <v>274</v>
      </c>
      <c r="AF355" t="s">
        <v>305</v>
      </c>
      <c r="AG355" t="s">
        <v>306</v>
      </c>
      <c r="AH355" t="s">
        <v>307</v>
      </c>
      <c r="AI355" t="s">
        <v>314</v>
      </c>
      <c r="AJ355">
        <v>2138</v>
      </c>
      <c r="AK355">
        <v>0</v>
      </c>
      <c r="AL355">
        <v>2138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 s="13" t="str">
        <f t="shared" si="35"/>
        <v>2 - 09. RECURSOS DIRECTAMENTE RECAUDADOS</v>
      </c>
      <c r="CL355" s="13" t="str">
        <f t="shared" si="52"/>
        <v>2.3. BIENES Y SERVICIOS</v>
      </c>
      <c r="CM355" s="13" t="str">
        <f t="shared" si="53"/>
        <v>2.3. 2. CONTRATACION DE SERVICIOS</v>
      </c>
      <c r="CN355" s="13" t="str">
        <f t="shared" si="54"/>
        <v>2.3. 2. 8. 1. 2. CONTRIBUCIONES A ESSALUD DE C.A.S.</v>
      </c>
      <c r="CO355" s="13">
        <f t="shared" si="55"/>
        <v>0</v>
      </c>
      <c r="CP355" s="13">
        <f t="shared" si="56"/>
        <v>2138</v>
      </c>
      <c r="CQ355" s="13"/>
      <c r="CR355" s="13"/>
      <c r="CS355" s="13">
        <f t="shared" si="41"/>
        <v>2138</v>
      </c>
      <c r="CT355" s="13">
        <v>0</v>
      </c>
    </row>
    <row r="356" spans="1:98" hidden="1" x14ac:dyDescent="0.2">
      <c r="A356" t="s">
        <v>93</v>
      </c>
      <c r="B356" t="s">
        <v>94</v>
      </c>
      <c r="C356" t="s">
        <v>95</v>
      </c>
      <c r="D356" t="s">
        <v>96</v>
      </c>
      <c r="E356" t="s">
        <v>97</v>
      </c>
      <c r="F356" t="s">
        <v>98</v>
      </c>
      <c r="G356" t="s">
        <v>170</v>
      </c>
      <c r="H356" t="s">
        <v>100</v>
      </c>
      <c r="I356" t="s">
        <v>101</v>
      </c>
      <c r="J356" t="s">
        <v>102</v>
      </c>
      <c r="K356" t="s">
        <v>180</v>
      </c>
      <c r="L356" t="s">
        <v>104</v>
      </c>
      <c r="M356" t="s">
        <v>132</v>
      </c>
      <c r="N356" t="s">
        <v>133</v>
      </c>
      <c r="O356" t="s">
        <v>107</v>
      </c>
      <c r="P356" t="s">
        <v>181</v>
      </c>
      <c r="Q356" t="s">
        <v>168</v>
      </c>
      <c r="R356">
        <v>47000</v>
      </c>
      <c r="S356">
        <v>26240</v>
      </c>
      <c r="T356">
        <v>26237</v>
      </c>
      <c r="U356">
        <v>26237</v>
      </c>
      <c r="V356" t="s">
        <v>182</v>
      </c>
      <c r="W356" t="s">
        <v>111</v>
      </c>
      <c r="X356" t="s">
        <v>112</v>
      </c>
      <c r="Y356" t="s">
        <v>112</v>
      </c>
      <c r="Z356" t="s">
        <v>312</v>
      </c>
      <c r="AA356" t="s">
        <v>313</v>
      </c>
      <c r="AB356" t="s">
        <v>115</v>
      </c>
      <c r="AC356" t="s">
        <v>116</v>
      </c>
      <c r="AD356" t="s">
        <v>225</v>
      </c>
      <c r="AE356" t="s">
        <v>274</v>
      </c>
      <c r="AF356" t="s">
        <v>305</v>
      </c>
      <c r="AG356" t="s">
        <v>306</v>
      </c>
      <c r="AH356" t="s">
        <v>307</v>
      </c>
      <c r="AI356" t="s">
        <v>314</v>
      </c>
      <c r="AJ356">
        <v>42509</v>
      </c>
      <c r="AK356">
        <v>-7602</v>
      </c>
      <c r="AL356">
        <v>34907</v>
      </c>
      <c r="AM356">
        <v>16081</v>
      </c>
      <c r="AN356">
        <v>16081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871.2</v>
      </c>
      <c r="BK356">
        <v>1089</v>
      </c>
      <c r="BL356">
        <v>1089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 s="13" t="str">
        <f t="shared" si="35"/>
        <v>2 - 09. RECURSOS DIRECTAMENTE RECAUDADOS</v>
      </c>
      <c r="CL356" s="13" t="str">
        <f t="shared" si="52"/>
        <v>2.3. BIENES Y SERVICIOS</v>
      </c>
      <c r="CM356" s="13" t="str">
        <f t="shared" si="53"/>
        <v>2.3. 2. CONTRATACION DE SERVICIOS</v>
      </c>
      <c r="CN356" s="13" t="str">
        <f t="shared" si="54"/>
        <v>2.3. 2. 8. 1. 2. CONTRIBUCIONES A ESSALUD DE C.A.S.</v>
      </c>
      <c r="CO356" s="13">
        <f t="shared" si="55"/>
        <v>3049.2</v>
      </c>
      <c r="CP356" s="13">
        <f t="shared" si="56"/>
        <v>31857.8</v>
      </c>
      <c r="CQ356" s="13"/>
      <c r="CR356" s="13"/>
      <c r="CS356" s="13">
        <f t="shared" si="41"/>
        <v>31857.8</v>
      </c>
      <c r="CT356" s="13">
        <v>0</v>
      </c>
    </row>
    <row r="357" spans="1:98" hidden="1" x14ac:dyDescent="0.2">
      <c r="A357" t="s">
        <v>93</v>
      </c>
      <c r="B357" t="s">
        <v>94</v>
      </c>
      <c r="C357" t="s">
        <v>95</v>
      </c>
      <c r="D357" t="s">
        <v>96</v>
      </c>
      <c r="E357" t="s">
        <v>97</v>
      </c>
      <c r="F357" t="s">
        <v>98</v>
      </c>
      <c r="G357" t="s">
        <v>170</v>
      </c>
      <c r="H357" t="s">
        <v>100</v>
      </c>
      <c r="I357" t="s">
        <v>101</v>
      </c>
      <c r="J357" t="s">
        <v>102</v>
      </c>
      <c r="K357" t="s">
        <v>183</v>
      </c>
      <c r="L357" t="s">
        <v>104</v>
      </c>
      <c r="M357" t="s">
        <v>132</v>
      </c>
      <c r="N357" t="s">
        <v>133</v>
      </c>
      <c r="O357" t="s">
        <v>107</v>
      </c>
      <c r="P357" t="s">
        <v>184</v>
      </c>
      <c r="Q357" t="s">
        <v>185</v>
      </c>
      <c r="R357">
        <v>3636</v>
      </c>
      <c r="S357">
        <v>1441</v>
      </c>
      <c r="T357">
        <v>1441</v>
      </c>
      <c r="U357">
        <v>1441</v>
      </c>
      <c r="V357" t="s">
        <v>186</v>
      </c>
      <c r="W357" t="s">
        <v>111</v>
      </c>
      <c r="X357" t="s">
        <v>112</v>
      </c>
      <c r="Y357" t="s">
        <v>112</v>
      </c>
      <c r="Z357" t="s">
        <v>312</v>
      </c>
      <c r="AA357" t="s">
        <v>313</v>
      </c>
      <c r="AB357" t="s">
        <v>115</v>
      </c>
      <c r="AC357" t="s">
        <v>116</v>
      </c>
      <c r="AD357" t="s">
        <v>225</v>
      </c>
      <c r="AE357" t="s">
        <v>274</v>
      </c>
      <c r="AF357" t="s">
        <v>305</v>
      </c>
      <c r="AG357" t="s">
        <v>306</v>
      </c>
      <c r="AH357" t="s">
        <v>307</v>
      </c>
      <c r="AI357" t="s">
        <v>314</v>
      </c>
      <c r="AJ357">
        <v>13284</v>
      </c>
      <c r="AK357">
        <v>0</v>
      </c>
      <c r="AL357">
        <v>13284</v>
      </c>
      <c r="AM357">
        <v>3834</v>
      </c>
      <c r="AN357">
        <v>3834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397.8</v>
      </c>
      <c r="BL357">
        <v>397.8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 s="13" t="str">
        <f t="shared" si="35"/>
        <v>2 - 09. RECURSOS DIRECTAMENTE RECAUDADOS</v>
      </c>
      <c r="CL357" s="13" t="str">
        <f t="shared" si="52"/>
        <v>2.3. BIENES Y SERVICIOS</v>
      </c>
      <c r="CM357" s="13" t="str">
        <f t="shared" si="53"/>
        <v>2.3. 2. CONTRATACION DE SERVICIOS</v>
      </c>
      <c r="CN357" s="13" t="str">
        <f t="shared" si="54"/>
        <v>2.3. 2. 8. 1. 2. CONTRIBUCIONES A ESSALUD DE C.A.S.</v>
      </c>
      <c r="CO357" s="13">
        <f t="shared" si="55"/>
        <v>795.6</v>
      </c>
      <c r="CP357" s="13">
        <f t="shared" si="56"/>
        <v>12488.4</v>
      </c>
      <c r="CQ357" s="13"/>
      <c r="CR357" s="13"/>
      <c r="CS357" s="13">
        <f t="shared" si="41"/>
        <v>12488.4</v>
      </c>
      <c r="CT357" s="13">
        <v>0</v>
      </c>
    </row>
    <row r="358" spans="1:98" hidden="1" x14ac:dyDescent="0.2">
      <c r="A358" t="s">
        <v>93</v>
      </c>
      <c r="B358" t="s">
        <v>94</v>
      </c>
      <c r="C358" t="s">
        <v>95</v>
      </c>
      <c r="D358" t="s">
        <v>96</v>
      </c>
      <c r="E358" t="s">
        <v>97</v>
      </c>
      <c r="F358" t="s">
        <v>98</v>
      </c>
      <c r="G358" t="s">
        <v>170</v>
      </c>
      <c r="H358" t="s">
        <v>100</v>
      </c>
      <c r="I358" t="s">
        <v>101</v>
      </c>
      <c r="J358" t="s">
        <v>102</v>
      </c>
      <c r="K358" t="s">
        <v>187</v>
      </c>
      <c r="L358" t="s">
        <v>104</v>
      </c>
      <c r="M358" t="s">
        <v>132</v>
      </c>
      <c r="N358" t="s">
        <v>176</v>
      </c>
      <c r="O358" t="s">
        <v>107</v>
      </c>
      <c r="P358" t="s">
        <v>188</v>
      </c>
      <c r="Q358" t="s">
        <v>189</v>
      </c>
      <c r="R358">
        <v>105000</v>
      </c>
      <c r="S358">
        <v>29200</v>
      </c>
      <c r="T358">
        <v>29143</v>
      </c>
      <c r="U358">
        <v>29143</v>
      </c>
      <c r="V358" t="s">
        <v>190</v>
      </c>
      <c r="W358" t="s">
        <v>111</v>
      </c>
      <c r="X358" t="s">
        <v>112</v>
      </c>
      <c r="Y358" t="s">
        <v>112</v>
      </c>
      <c r="Z358" t="s">
        <v>312</v>
      </c>
      <c r="AA358" t="s">
        <v>313</v>
      </c>
      <c r="AB358" t="s">
        <v>115</v>
      </c>
      <c r="AC358" t="s">
        <v>116</v>
      </c>
      <c r="AD358" t="s">
        <v>225</v>
      </c>
      <c r="AE358" t="s">
        <v>274</v>
      </c>
      <c r="AF358" t="s">
        <v>305</v>
      </c>
      <c r="AG358" t="s">
        <v>306</v>
      </c>
      <c r="AH358" t="s">
        <v>307</v>
      </c>
      <c r="AI358" t="s">
        <v>314</v>
      </c>
      <c r="AJ358">
        <v>25142</v>
      </c>
      <c r="AK358">
        <v>0</v>
      </c>
      <c r="AL358">
        <v>25142</v>
      </c>
      <c r="AM358">
        <v>19448</v>
      </c>
      <c r="AN358">
        <v>19448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1900.8</v>
      </c>
      <c r="BL358">
        <v>1900.8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 s="13" t="str">
        <f t="shared" si="35"/>
        <v>2 - 09. RECURSOS DIRECTAMENTE RECAUDADOS</v>
      </c>
      <c r="CL358" s="13" t="str">
        <f t="shared" si="52"/>
        <v>2.3. BIENES Y SERVICIOS</v>
      </c>
      <c r="CM358" s="13" t="str">
        <f t="shared" si="53"/>
        <v>2.3. 2. CONTRATACION DE SERVICIOS</v>
      </c>
      <c r="CN358" s="13" t="str">
        <f t="shared" si="54"/>
        <v>2.3. 2. 8. 1. 2. CONTRIBUCIONES A ESSALUD DE C.A.S.</v>
      </c>
      <c r="CO358" s="13">
        <f t="shared" si="55"/>
        <v>3801.6</v>
      </c>
      <c r="CP358" s="13">
        <f t="shared" si="56"/>
        <v>21340.400000000001</v>
      </c>
      <c r="CQ358" s="13"/>
      <c r="CR358" s="13"/>
      <c r="CS358" s="13">
        <f t="shared" si="41"/>
        <v>21340.400000000001</v>
      </c>
      <c r="CT358" s="13">
        <v>0</v>
      </c>
    </row>
    <row r="359" spans="1:98" hidden="1" x14ac:dyDescent="0.2">
      <c r="A359" t="s">
        <v>93</v>
      </c>
      <c r="B359" t="s">
        <v>94</v>
      </c>
      <c r="C359" t="s">
        <v>95</v>
      </c>
      <c r="D359" t="s">
        <v>96</v>
      </c>
      <c r="E359" t="s">
        <v>97</v>
      </c>
      <c r="F359" t="s">
        <v>98</v>
      </c>
      <c r="G359" t="s">
        <v>129</v>
      </c>
      <c r="H359" t="s">
        <v>100</v>
      </c>
      <c r="I359" t="s">
        <v>130</v>
      </c>
      <c r="J359" t="s">
        <v>102</v>
      </c>
      <c r="K359" t="s">
        <v>131</v>
      </c>
      <c r="L359" t="s">
        <v>104</v>
      </c>
      <c r="M359" t="s">
        <v>132</v>
      </c>
      <c r="N359" t="s">
        <v>133</v>
      </c>
      <c r="O359" t="s">
        <v>107</v>
      </c>
      <c r="P359" t="s">
        <v>134</v>
      </c>
      <c r="Q359" t="s">
        <v>135</v>
      </c>
      <c r="R359">
        <v>3000</v>
      </c>
      <c r="S359">
        <v>1100</v>
      </c>
      <c r="T359">
        <v>1072</v>
      </c>
      <c r="U359">
        <v>1072</v>
      </c>
      <c r="V359" t="s">
        <v>136</v>
      </c>
      <c r="W359" t="s">
        <v>111</v>
      </c>
      <c r="X359" t="s">
        <v>112</v>
      </c>
      <c r="Y359" t="s">
        <v>112</v>
      </c>
      <c r="Z359" t="s">
        <v>312</v>
      </c>
      <c r="AA359" t="s">
        <v>313</v>
      </c>
      <c r="AB359" t="s">
        <v>115</v>
      </c>
      <c r="AC359" t="s">
        <v>116</v>
      </c>
      <c r="AD359" t="s">
        <v>225</v>
      </c>
      <c r="AE359" t="s">
        <v>274</v>
      </c>
      <c r="AF359" t="s">
        <v>305</v>
      </c>
      <c r="AG359" t="s">
        <v>306</v>
      </c>
      <c r="AH359" t="s">
        <v>308</v>
      </c>
      <c r="AI359" t="s">
        <v>314</v>
      </c>
      <c r="AJ359">
        <v>600</v>
      </c>
      <c r="AK359">
        <v>0</v>
      </c>
      <c r="AL359">
        <v>600</v>
      </c>
      <c r="AM359">
        <v>300</v>
      </c>
      <c r="AN359">
        <v>300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 s="13" t="str">
        <f t="shared" si="35"/>
        <v>2 - 09. RECURSOS DIRECTAMENTE RECAUDADOS</v>
      </c>
      <c r="CL359" s="13" t="str">
        <f t="shared" si="52"/>
        <v>2.3. BIENES Y SERVICIOS</v>
      </c>
      <c r="CM359" s="13" t="str">
        <f t="shared" si="53"/>
        <v>2.3. 2. CONTRATACION DE SERVICIOS</v>
      </c>
      <c r="CN359" s="13" t="str">
        <f t="shared" si="54"/>
        <v>2.3. 2. 8. 1. 4. AGUINALDOS DE C.A.S.</v>
      </c>
      <c r="CO359" s="13">
        <f t="shared" si="55"/>
        <v>0</v>
      </c>
      <c r="CP359" s="13">
        <f t="shared" si="56"/>
        <v>600</v>
      </c>
      <c r="CQ359" s="13"/>
      <c r="CR359" s="13"/>
      <c r="CS359" s="13">
        <f t="shared" si="41"/>
        <v>600</v>
      </c>
      <c r="CT359" s="13">
        <v>0</v>
      </c>
    </row>
    <row r="360" spans="1:98" hidden="1" x14ac:dyDescent="0.2">
      <c r="A360" t="s">
        <v>93</v>
      </c>
      <c r="B360" t="s">
        <v>94</v>
      </c>
      <c r="C360" t="s">
        <v>95</v>
      </c>
      <c r="D360" t="s">
        <v>96</v>
      </c>
      <c r="E360" t="s">
        <v>97</v>
      </c>
      <c r="F360" t="s">
        <v>98</v>
      </c>
      <c r="G360" t="s">
        <v>129</v>
      </c>
      <c r="H360" t="s">
        <v>100</v>
      </c>
      <c r="I360" t="s">
        <v>145</v>
      </c>
      <c r="J360" t="s">
        <v>102</v>
      </c>
      <c r="K360" t="s">
        <v>146</v>
      </c>
      <c r="L360" t="s">
        <v>104</v>
      </c>
      <c r="M360" t="s">
        <v>132</v>
      </c>
      <c r="N360" t="s">
        <v>133</v>
      </c>
      <c r="O360" t="s">
        <v>107</v>
      </c>
      <c r="P360" t="s">
        <v>147</v>
      </c>
      <c r="Q360" t="s">
        <v>135</v>
      </c>
      <c r="R360">
        <v>600</v>
      </c>
      <c r="S360">
        <v>360</v>
      </c>
      <c r="T360">
        <v>357</v>
      </c>
      <c r="U360">
        <v>357</v>
      </c>
      <c r="V360" t="s">
        <v>148</v>
      </c>
      <c r="W360" t="s">
        <v>111</v>
      </c>
      <c r="X360" t="s">
        <v>112</v>
      </c>
      <c r="Y360" t="s">
        <v>112</v>
      </c>
      <c r="Z360" t="s">
        <v>312</v>
      </c>
      <c r="AA360" t="s">
        <v>313</v>
      </c>
      <c r="AB360" t="s">
        <v>115</v>
      </c>
      <c r="AC360" t="s">
        <v>116</v>
      </c>
      <c r="AD360" t="s">
        <v>225</v>
      </c>
      <c r="AE360" t="s">
        <v>274</v>
      </c>
      <c r="AF360" t="s">
        <v>305</v>
      </c>
      <c r="AG360" t="s">
        <v>306</v>
      </c>
      <c r="AH360" t="s">
        <v>308</v>
      </c>
      <c r="AI360" t="s">
        <v>314</v>
      </c>
      <c r="AJ360">
        <v>600</v>
      </c>
      <c r="AK360">
        <v>0</v>
      </c>
      <c r="AL360">
        <v>600</v>
      </c>
      <c r="AM360">
        <v>300</v>
      </c>
      <c r="AN360">
        <v>300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300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 s="13" t="str">
        <f t="shared" si="35"/>
        <v>2 - 09. RECURSOS DIRECTAMENTE RECAUDADOS</v>
      </c>
      <c r="CL360" s="13" t="str">
        <f t="shared" si="52"/>
        <v>2.3. BIENES Y SERVICIOS</v>
      </c>
      <c r="CM360" s="13" t="str">
        <f t="shared" si="53"/>
        <v>2.3. 2. CONTRATACION DE SERVICIOS</v>
      </c>
      <c r="CN360" s="13" t="str">
        <f t="shared" si="54"/>
        <v>2.3. 2. 8. 1. 4. AGUINALDOS DE C.A.S.</v>
      </c>
      <c r="CO360" s="13">
        <f t="shared" si="55"/>
        <v>300</v>
      </c>
      <c r="CP360" s="13">
        <f t="shared" si="56"/>
        <v>300</v>
      </c>
      <c r="CQ360" s="13"/>
      <c r="CR360" s="13"/>
      <c r="CS360" s="13">
        <f t="shared" si="41"/>
        <v>300</v>
      </c>
      <c r="CT360" s="13">
        <v>0</v>
      </c>
    </row>
    <row r="361" spans="1:98" hidden="1" x14ac:dyDescent="0.2">
      <c r="A361" t="s">
        <v>93</v>
      </c>
      <c r="B361" t="s">
        <v>94</v>
      </c>
      <c r="C361" t="s">
        <v>95</v>
      </c>
      <c r="D361" t="s">
        <v>96</v>
      </c>
      <c r="E361" t="s">
        <v>97</v>
      </c>
      <c r="F361" t="s">
        <v>98</v>
      </c>
      <c r="G361" t="s">
        <v>129</v>
      </c>
      <c r="H361" t="s">
        <v>100</v>
      </c>
      <c r="I361" t="s">
        <v>157</v>
      </c>
      <c r="J361" t="s">
        <v>102</v>
      </c>
      <c r="K361" t="s">
        <v>158</v>
      </c>
      <c r="L361" t="s">
        <v>104</v>
      </c>
      <c r="M361" t="s">
        <v>159</v>
      </c>
      <c r="N361" t="s">
        <v>160</v>
      </c>
      <c r="O361" t="s">
        <v>107</v>
      </c>
      <c r="P361" t="s">
        <v>161</v>
      </c>
      <c r="Q361" t="s">
        <v>162</v>
      </c>
      <c r="R361">
        <v>110000</v>
      </c>
      <c r="S361">
        <v>30000</v>
      </c>
      <c r="T361">
        <v>22874</v>
      </c>
      <c r="U361">
        <v>22874</v>
      </c>
      <c r="V361" t="s">
        <v>163</v>
      </c>
      <c r="W361" t="s">
        <v>111</v>
      </c>
      <c r="X361" t="s">
        <v>112</v>
      </c>
      <c r="Y361" t="s">
        <v>112</v>
      </c>
      <c r="Z361" t="s">
        <v>312</v>
      </c>
      <c r="AA361" t="s">
        <v>313</v>
      </c>
      <c r="AB361" t="s">
        <v>115</v>
      </c>
      <c r="AC361" t="s">
        <v>116</v>
      </c>
      <c r="AD361" t="s">
        <v>225</v>
      </c>
      <c r="AE361" t="s">
        <v>274</v>
      </c>
      <c r="AF361" t="s">
        <v>305</v>
      </c>
      <c r="AG361" t="s">
        <v>306</v>
      </c>
      <c r="AH361" t="s">
        <v>308</v>
      </c>
      <c r="AI361" t="s">
        <v>314</v>
      </c>
      <c r="AJ361">
        <v>600</v>
      </c>
      <c r="AK361">
        <v>0</v>
      </c>
      <c r="AL361">
        <v>600</v>
      </c>
      <c r="AM361">
        <v>540</v>
      </c>
      <c r="AN361">
        <v>540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300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 s="13" t="str">
        <f t="shared" si="35"/>
        <v>2 - 09. RECURSOS DIRECTAMENTE RECAUDADOS</v>
      </c>
      <c r="CL361" s="13" t="str">
        <f t="shared" si="52"/>
        <v>2.3. BIENES Y SERVICIOS</v>
      </c>
      <c r="CM361" s="13" t="str">
        <f t="shared" si="53"/>
        <v>2.3. 2. CONTRATACION DE SERVICIOS</v>
      </c>
      <c r="CN361" s="13" t="str">
        <f t="shared" si="54"/>
        <v>2.3. 2. 8. 1. 4. AGUINALDOS DE C.A.S.</v>
      </c>
      <c r="CO361" s="13">
        <f t="shared" si="55"/>
        <v>300</v>
      </c>
      <c r="CP361" s="13">
        <f t="shared" si="56"/>
        <v>300</v>
      </c>
      <c r="CQ361" s="13"/>
      <c r="CR361" s="13"/>
      <c r="CS361" s="13">
        <f t="shared" si="41"/>
        <v>300</v>
      </c>
      <c r="CT361" s="13">
        <v>0</v>
      </c>
    </row>
    <row r="362" spans="1:98" hidden="1" x14ac:dyDescent="0.2">
      <c r="A362" t="s">
        <v>93</v>
      </c>
      <c r="B362" t="s">
        <v>94</v>
      </c>
      <c r="C362" t="s">
        <v>95</v>
      </c>
      <c r="D362" t="s">
        <v>96</v>
      </c>
      <c r="E362" t="s">
        <v>97</v>
      </c>
      <c r="F362" t="s">
        <v>98</v>
      </c>
      <c r="G362" t="s">
        <v>164</v>
      </c>
      <c r="H362" t="s">
        <v>100</v>
      </c>
      <c r="I362" t="s">
        <v>165</v>
      </c>
      <c r="J362" t="s">
        <v>102</v>
      </c>
      <c r="K362" t="s">
        <v>166</v>
      </c>
      <c r="L362" t="s">
        <v>104</v>
      </c>
      <c r="M362" t="s">
        <v>132</v>
      </c>
      <c r="N362" t="s">
        <v>133</v>
      </c>
      <c r="O362" t="s">
        <v>107</v>
      </c>
      <c r="P362" t="s">
        <v>167</v>
      </c>
      <c r="Q362" t="s">
        <v>168</v>
      </c>
      <c r="R362">
        <v>6000</v>
      </c>
      <c r="S362">
        <v>3940</v>
      </c>
      <c r="T362">
        <v>3939</v>
      </c>
      <c r="U362">
        <v>3939</v>
      </c>
      <c r="V362" t="s">
        <v>169</v>
      </c>
      <c r="W362" t="s">
        <v>111</v>
      </c>
      <c r="X362" t="s">
        <v>112</v>
      </c>
      <c r="Y362" t="s">
        <v>112</v>
      </c>
      <c r="Z362" t="s">
        <v>312</v>
      </c>
      <c r="AA362" t="s">
        <v>313</v>
      </c>
      <c r="AB362" t="s">
        <v>115</v>
      </c>
      <c r="AC362" t="s">
        <v>116</v>
      </c>
      <c r="AD362" t="s">
        <v>225</v>
      </c>
      <c r="AE362" t="s">
        <v>274</v>
      </c>
      <c r="AF362" t="s">
        <v>305</v>
      </c>
      <c r="AG362" t="s">
        <v>306</v>
      </c>
      <c r="AH362" t="s">
        <v>308</v>
      </c>
      <c r="AI362" t="s">
        <v>314</v>
      </c>
      <c r="AJ362">
        <v>600</v>
      </c>
      <c r="AK362">
        <v>0</v>
      </c>
      <c r="AL362">
        <v>600</v>
      </c>
      <c r="AM362">
        <v>300</v>
      </c>
      <c r="AN362">
        <v>300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 s="13" t="str">
        <f t="shared" si="35"/>
        <v>2 - 09. RECURSOS DIRECTAMENTE RECAUDADOS</v>
      </c>
      <c r="CL362" s="13" t="str">
        <f t="shared" si="52"/>
        <v>2.3. BIENES Y SERVICIOS</v>
      </c>
      <c r="CM362" s="13" t="str">
        <f t="shared" si="53"/>
        <v>2.3. 2. CONTRATACION DE SERVICIOS</v>
      </c>
      <c r="CN362" s="13" t="str">
        <f t="shared" si="54"/>
        <v>2.3. 2. 8. 1. 4. AGUINALDOS DE C.A.S.</v>
      </c>
      <c r="CO362" s="13">
        <f t="shared" si="55"/>
        <v>0</v>
      </c>
      <c r="CP362" s="13">
        <f t="shared" si="56"/>
        <v>600</v>
      </c>
      <c r="CQ362" s="13"/>
      <c r="CR362" s="13"/>
      <c r="CS362" s="13">
        <f t="shared" si="41"/>
        <v>600</v>
      </c>
      <c r="CT362" s="13">
        <v>0</v>
      </c>
    </row>
    <row r="363" spans="1:98" hidden="1" x14ac:dyDescent="0.2">
      <c r="A363" t="s">
        <v>93</v>
      </c>
      <c r="B363" t="s">
        <v>94</v>
      </c>
      <c r="C363" t="s">
        <v>95</v>
      </c>
      <c r="D363" t="s">
        <v>96</v>
      </c>
      <c r="E363" t="s">
        <v>97</v>
      </c>
      <c r="F363" t="s">
        <v>98</v>
      </c>
      <c r="G363" t="s">
        <v>99</v>
      </c>
      <c r="H363" t="s">
        <v>100</v>
      </c>
      <c r="I363" t="s">
        <v>101</v>
      </c>
      <c r="J363" t="s">
        <v>102</v>
      </c>
      <c r="K363" t="s">
        <v>122</v>
      </c>
      <c r="L363" t="s">
        <v>104</v>
      </c>
      <c r="M363" t="s">
        <v>123</v>
      </c>
      <c r="N363" t="s">
        <v>124</v>
      </c>
      <c r="O363" t="s">
        <v>107</v>
      </c>
      <c r="P363" t="s">
        <v>108</v>
      </c>
      <c r="Q363" t="s">
        <v>109</v>
      </c>
      <c r="R363">
        <v>100</v>
      </c>
      <c r="S363">
        <v>50</v>
      </c>
      <c r="T363">
        <v>50</v>
      </c>
      <c r="U363">
        <v>50</v>
      </c>
      <c r="V363" t="s">
        <v>125</v>
      </c>
      <c r="W363" t="s">
        <v>111</v>
      </c>
      <c r="X363" t="s">
        <v>112</v>
      </c>
      <c r="Y363" t="s">
        <v>112</v>
      </c>
      <c r="Z363" t="s">
        <v>312</v>
      </c>
      <c r="AA363" t="s">
        <v>313</v>
      </c>
      <c r="AB363" t="s">
        <v>115</v>
      </c>
      <c r="AC363" t="s">
        <v>116</v>
      </c>
      <c r="AD363" t="s">
        <v>225</v>
      </c>
      <c r="AE363" t="s">
        <v>274</v>
      </c>
      <c r="AF363" t="s">
        <v>305</v>
      </c>
      <c r="AG363" t="s">
        <v>306</v>
      </c>
      <c r="AH363" t="s">
        <v>308</v>
      </c>
      <c r="AI363" t="s">
        <v>314</v>
      </c>
      <c r="AJ363">
        <v>1800</v>
      </c>
      <c r="AK363">
        <v>0</v>
      </c>
      <c r="AL363">
        <v>1800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 s="13" t="str">
        <f t="shared" si="35"/>
        <v>2 - 09. RECURSOS DIRECTAMENTE RECAUDADOS</v>
      </c>
      <c r="CL363" s="13" t="str">
        <f t="shared" si="52"/>
        <v>2.3. BIENES Y SERVICIOS</v>
      </c>
      <c r="CM363" s="13" t="str">
        <f t="shared" si="53"/>
        <v>2.3. 2. CONTRATACION DE SERVICIOS</v>
      </c>
      <c r="CN363" s="13" t="str">
        <f t="shared" si="54"/>
        <v>2.3. 2. 8. 1. 4. AGUINALDOS DE C.A.S.</v>
      </c>
      <c r="CO363" s="13">
        <f t="shared" si="55"/>
        <v>0</v>
      </c>
      <c r="CP363" s="13">
        <f t="shared" si="56"/>
        <v>1800</v>
      </c>
      <c r="CQ363" s="13"/>
      <c r="CR363" s="13"/>
      <c r="CS363" s="13">
        <f t="shared" si="41"/>
        <v>1800</v>
      </c>
      <c r="CT363" s="13">
        <v>0</v>
      </c>
    </row>
    <row r="364" spans="1:98" hidden="1" x14ac:dyDescent="0.2">
      <c r="A364" t="s">
        <v>93</v>
      </c>
      <c r="B364" t="s">
        <v>94</v>
      </c>
      <c r="C364" t="s">
        <v>95</v>
      </c>
      <c r="D364" t="s">
        <v>96</v>
      </c>
      <c r="E364" t="s">
        <v>97</v>
      </c>
      <c r="F364" t="s">
        <v>98</v>
      </c>
      <c r="G364" t="s">
        <v>99</v>
      </c>
      <c r="H364" t="s">
        <v>100</v>
      </c>
      <c r="I364" t="s">
        <v>101</v>
      </c>
      <c r="J364" t="s">
        <v>102</v>
      </c>
      <c r="K364" t="s">
        <v>103</v>
      </c>
      <c r="L364" t="s">
        <v>104</v>
      </c>
      <c r="M364" t="s">
        <v>105</v>
      </c>
      <c r="N364" t="s">
        <v>106</v>
      </c>
      <c r="O364" t="s">
        <v>107</v>
      </c>
      <c r="P364" t="s">
        <v>108</v>
      </c>
      <c r="Q364" t="s">
        <v>109</v>
      </c>
      <c r="R364">
        <v>100</v>
      </c>
      <c r="S364">
        <v>50</v>
      </c>
      <c r="T364">
        <v>50</v>
      </c>
      <c r="U364">
        <v>50</v>
      </c>
      <c r="V364" t="s">
        <v>110</v>
      </c>
      <c r="W364" t="s">
        <v>111</v>
      </c>
      <c r="X364" t="s">
        <v>112</v>
      </c>
      <c r="Y364" t="s">
        <v>112</v>
      </c>
      <c r="Z364" t="s">
        <v>312</v>
      </c>
      <c r="AA364" t="s">
        <v>313</v>
      </c>
      <c r="AB364" t="s">
        <v>115</v>
      </c>
      <c r="AC364" t="s">
        <v>116</v>
      </c>
      <c r="AD364" t="s">
        <v>225</v>
      </c>
      <c r="AE364" t="s">
        <v>274</v>
      </c>
      <c r="AF364" t="s">
        <v>305</v>
      </c>
      <c r="AG364" t="s">
        <v>306</v>
      </c>
      <c r="AH364" t="s">
        <v>308</v>
      </c>
      <c r="AI364" t="s">
        <v>314</v>
      </c>
      <c r="AJ364">
        <v>25800</v>
      </c>
      <c r="AK364">
        <v>-3000</v>
      </c>
      <c r="AL364">
        <v>22800</v>
      </c>
      <c r="AM364">
        <v>6600</v>
      </c>
      <c r="AN364">
        <v>6600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2100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 s="13" t="str">
        <f t="shared" si="35"/>
        <v>2 - 09. RECURSOS DIRECTAMENTE RECAUDADOS</v>
      </c>
      <c r="CL364" s="13" t="str">
        <f t="shared" si="52"/>
        <v>2.3. BIENES Y SERVICIOS</v>
      </c>
      <c r="CM364" s="13" t="str">
        <f t="shared" si="53"/>
        <v>2.3. 2. CONTRATACION DE SERVICIOS</v>
      </c>
      <c r="CN364" s="13" t="str">
        <f t="shared" si="54"/>
        <v>2.3. 2. 8. 1. 4. AGUINALDOS DE C.A.S.</v>
      </c>
      <c r="CO364" s="13">
        <f t="shared" si="55"/>
        <v>2100</v>
      </c>
      <c r="CP364" s="13">
        <f t="shared" si="56"/>
        <v>20700</v>
      </c>
      <c r="CQ364" s="13"/>
      <c r="CR364" s="13"/>
      <c r="CS364" s="13">
        <f t="shared" si="41"/>
        <v>20700</v>
      </c>
      <c r="CT364" s="13">
        <v>0</v>
      </c>
    </row>
    <row r="365" spans="1:98" hidden="1" x14ac:dyDescent="0.2">
      <c r="A365" t="s">
        <v>93</v>
      </c>
      <c r="B365" t="s">
        <v>94</v>
      </c>
      <c r="C365" t="s">
        <v>95</v>
      </c>
      <c r="D365" t="s">
        <v>96</v>
      </c>
      <c r="E365" t="s">
        <v>97</v>
      </c>
      <c r="F365" t="s">
        <v>98</v>
      </c>
      <c r="G365" t="s">
        <v>99</v>
      </c>
      <c r="H365" t="s">
        <v>100</v>
      </c>
      <c r="I365" t="s">
        <v>101</v>
      </c>
      <c r="J365" t="s">
        <v>102</v>
      </c>
      <c r="K365" t="s">
        <v>198</v>
      </c>
      <c r="L365" t="s">
        <v>104</v>
      </c>
      <c r="M365" t="s">
        <v>105</v>
      </c>
      <c r="N365" t="s">
        <v>199</v>
      </c>
      <c r="O365" t="s">
        <v>107</v>
      </c>
      <c r="P365" t="s">
        <v>200</v>
      </c>
      <c r="Q365" t="s">
        <v>201</v>
      </c>
      <c r="R365">
        <v>25</v>
      </c>
      <c r="S365">
        <v>10</v>
      </c>
      <c r="T365">
        <v>0</v>
      </c>
      <c r="U365">
        <v>0</v>
      </c>
      <c r="V365" t="s">
        <v>202</v>
      </c>
      <c r="W365" t="s">
        <v>111</v>
      </c>
      <c r="X365" t="s">
        <v>112</v>
      </c>
      <c r="Y365" t="s">
        <v>112</v>
      </c>
      <c r="Z365" t="s">
        <v>312</v>
      </c>
      <c r="AA365" t="s">
        <v>313</v>
      </c>
      <c r="AB365" t="s">
        <v>115</v>
      </c>
      <c r="AC365" t="s">
        <v>116</v>
      </c>
      <c r="AD365" t="s">
        <v>225</v>
      </c>
      <c r="AE365" t="s">
        <v>274</v>
      </c>
      <c r="AF365" t="s">
        <v>305</v>
      </c>
      <c r="AG365" t="s">
        <v>306</v>
      </c>
      <c r="AH365" t="s">
        <v>308</v>
      </c>
      <c r="AI365" t="s">
        <v>314</v>
      </c>
      <c r="AJ365">
        <v>3000</v>
      </c>
      <c r="AK365">
        <v>0</v>
      </c>
      <c r="AL365">
        <v>3000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 s="13" t="str">
        <f t="shared" si="35"/>
        <v>2 - 09. RECURSOS DIRECTAMENTE RECAUDADOS</v>
      </c>
      <c r="CL365" s="13" t="str">
        <f t="shared" si="52"/>
        <v>2.3. BIENES Y SERVICIOS</v>
      </c>
      <c r="CM365" s="13" t="str">
        <f t="shared" si="53"/>
        <v>2.3. 2. CONTRATACION DE SERVICIOS</v>
      </c>
      <c r="CN365" s="13" t="str">
        <f t="shared" si="54"/>
        <v>2.3. 2. 8. 1. 4. AGUINALDOS DE C.A.S.</v>
      </c>
      <c r="CO365" s="13">
        <f t="shared" si="55"/>
        <v>0</v>
      </c>
      <c r="CP365" s="13">
        <f t="shared" si="56"/>
        <v>3000</v>
      </c>
      <c r="CQ365" s="13"/>
      <c r="CR365" s="13"/>
      <c r="CS365" s="13">
        <f t="shared" si="41"/>
        <v>3000</v>
      </c>
      <c r="CT365" s="13">
        <v>0</v>
      </c>
    </row>
    <row r="366" spans="1:98" hidden="1" x14ac:dyDescent="0.2">
      <c r="A366" t="s">
        <v>93</v>
      </c>
      <c r="B366" t="s">
        <v>94</v>
      </c>
      <c r="C366" t="s">
        <v>95</v>
      </c>
      <c r="D366" t="s">
        <v>96</v>
      </c>
      <c r="E366" t="s">
        <v>97</v>
      </c>
      <c r="F366" t="s">
        <v>98</v>
      </c>
      <c r="G366" t="s">
        <v>170</v>
      </c>
      <c r="H366" t="s">
        <v>100</v>
      </c>
      <c r="I366" t="s">
        <v>101</v>
      </c>
      <c r="J366" t="s">
        <v>102</v>
      </c>
      <c r="K366" t="s">
        <v>294</v>
      </c>
      <c r="L366" t="s">
        <v>104</v>
      </c>
      <c r="M366" t="s">
        <v>295</v>
      </c>
      <c r="N366" t="s">
        <v>296</v>
      </c>
      <c r="O366" t="s">
        <v>107</v>
      </c>
      <c r="P366" t="s">
        <v>297</v>
      </c>
      <c r="Q366" t="s">
        <v>298</v>
      </c>
      <c r="R366">
        <v>6</v>
      </c>
      <c r="S366">
        <v>3</v>
      </c>
      <c r="T366">
        <v>0</v>
      </c>
      <c r="U366">
        <v>0</v>
      </c>
      <c r="V366" t="s">
        <v>299</v>
      </c>
      <c r="W366" t="s">
        <v>111</v>
      </c>
      <c r="X366" t="s">
        <v>112</v>
      </c>
      <c r="Y366" t="s">
        <v>112</v>
      </c>
      <c r="Z366" t="s">
        <v>312</v>
      </c>
      <c r="AA366" t="s">
        <v>313</v>
      </c>
      <c r="AB366" t="s">
        <v>115</v>
      </c>
      <c r="AC366" t="s">
        <v>116</v>
      </c>
      <c r="AD366" t="s">
        <v>225</v>
      </c>
      <c r="AE366" t="s">
        <v>274</v>
      </c>
      <c r="AF366" t="s">
        <v>305</v>
      </c>
      <c r="AG366" t="s">
        <v>306</v>
      </c>
      <c r="AH366" t="s">
        <v>308</v>
      </c>
      <c r="AI366" t="s">
        <v>314</v>
      </c>
      <c r="AJ366">
        <v>1200</v>
      </c>
      <c r="AK366">
        <v>0</v>
      </c>
      <c r="AL366">
        <v>1200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 s="13" t="str">
        <f t="shared" si="35"/>
        <v>2 - 09. RECURSOS DIRECTAMENTE RECAUDADOS</v>
      </c>
      <c r="CL366" s="13" t="str">
        <f t="shared" si="52"/>
        <v>2.3. BIENES Y SERVICIOS</v>
      </c>
      <c r="CM366" s="13" t="str">
        <f t="shared" si="53"/>
        <v>2.3. 2. CONTRATACION DE SERVICIOS</v>
      </c>
      <c r="CN366" s="13" t="str">
        <f t="shared" si="54"/>
        <v>2.3. 2. 8. 1. 4. AGUINALDOS DE C.A.S.</v>
      </c>
      <c r="CO366" s="13">
        <f t="shared" si="55"/>
        <v>0</v>
      </c>
      <c r="CP366" s="13">
        <f t="shared" si="56"/>
        <v>1200</v>
      </c>
      <c r="CQ366" s="13"/>
      <c r="CR366" s="13"/>
      <c r="CS366" s="13">
        <f t="shared" si="41"/>
        <v>1200</v>
      </c>
      <c r="CT366" s="13">
        <v>0</v>
      </c>
    </row>
    <row r="367" spans="1:98" hidden="1" x14ac:dyDescent="0.2">
      <c r="A367" t="s">
        <v>93</v>
      </c>
      <c r="B367" t="s">
        <v>94</v>
      </c>
      <c r="C367" t="s">
        <v>95</v>
      </c>
      <c r="D367" t="s">
        <v>96</v>
      </c>
      <c r="E367" t="s">
        <v>97</v>
      </c>
      <c r="F367" t="s">
        <v>98</v>
      </c>
      <c r="G367" t="s">
        <v>170</v>
      </c>
      <c r="H367" t="s">
        <v>100</v>
      </c>
      <c r="I367" t="s">
        <v>101</v>
      </c>
      <c r="J367" t="s">
        <v>102</v>
      </c>
      <c r="K367" t="s">
        <v>171</v>
      </c>
      <c r="L367" t="s">
        <v>104</v>
      </c>
      <c r="M367" t="s">
        <v>132</v>
      </c>
      <c r="N367" t="s">
        <v>133</v>
      </c>
      <c r="O367" t="s">
        <v>107</v>
      </c>
      <c r="P367" t="s">
        <v>172</v>
      </c>
      <c r="Q367" t="s">
        <v>173</v>
      </c>
      <c r="R367">
        <v>200</v>
      </c>
      <c r="S367">
        <v>30</v>
      </c>
      <c r="T367">
        <v>25</v>
      </c>
      <c r="U367">
        <v>25</v>
      </c>
      <c r="V367" t="s">
        <v>174</v>
      </c>
      <c r="W367" t="s">
        <v>111</v>
      </c>
      <c r="X367" t="s">
        <v>112</v>
      </c>
      <c r="Y367" t="s">
        <v>112</v>
      </c>
      <c r="Z367" t="s">
        <v>312</v>
      </c>
      <c r="AA367" t="s">
        <v>313</v>
      </c>
      <c r="AB367" t="s">
        <v>115</v>
      </c>
      <c r="AC367" t="s">
        <v>116</v>
      </c>
      <c r="AD367" t="s">
        <v>225</v>
      </c>
      <c r="AE367" t="s">
        <v>274</v>
      </c>
      <c r="AF367" t="s">
        <v>305</v>
      </c>
      <c r="AG367" t="s">
        <v>306</v>
      </c>
      <c r="AH367" t="s">
        <v>308</v>
      </c>
      <c r="AI367" t="s">
        <v>314</v>
      </c>
      <c r="AJ367">
        <v>600</v>
      </c>
      <c r="AK367">
        <v>0</v>
      </c>
      <c r="AL367">
        <v>600</v>
      </c>
      <c r="AM367">
        <v>540</v>
      </c>
      <c r="AN367">
        <v>540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300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 s="13" t="str">
        <f t="shared" si="35"/>
        <v>2 - 09. RECURSOS DIRECTAMENTE RECAUDADOS</v>
      </c>
      <c r="CL367" s="13" t="str">
        <f t="shared" si="52"/>
        <v>2.3. BIENES Y SERVICIOS</v>
      </c>
      <c r="CM367" s="13" t="str">
        <f t="shared" si="53"/>
        <v>2.3. 2. CONTRATACION DE SERVICIOS</v>
      </c>
      <c r="CN367" s="13" t="str">
        <f t="shared" si="54"/>
        <v>2.3. 2. 8. 1. 4. AGUINALDOS DE C.A.S.</v>
      </c>
      <c r="CO367" s="13">
        <f t="shared" si="55"/>
        <v>300</v>
      </c>
      <c r="CP367" s="13">
        <f t="shared" si="56"/>
        <v>300</v>
      </c>
      <c r="CQ367" s="13"/>
      <c r="CR367" s="13"/>
      <c r="CS367" s="13">
        <f t="shared" si="41"/>
        <v>300</v>
      </c>
      <c r="CT367" s="13">
        <v>0</v>
      </c>
    </row>
    <row r="368" spans="1:98" hidden="1" x14ac:dyDescent="0.2">
      <c r="A368" t="s">
        <v>93</v>
      </c>
      <c r="B368" t="s">
        <v>94</v>
      </c>
      <c r="C368" t="s">
        <v>95</v>
      </c>
      <c r="D368" t="s">
        <v>96</v>
      </c>
      <c r="E368" t="s">
        <v>97</v>
      </c>
      <c r="F368" t="s">
        <v>98</v>
      </c>
      <c r="G368" t="s">
        <v>170</v>
      </c>
      <c r="H368" t="s">
        <v>100</v>
      </c>
      <c r="I368" t="s">
        <v>101</v>
      </c>
      <c r="J368" t="s">
        <v>102</v>
      </c>
      <c r="K368" t="s">
        <v>191</v>
      </c>
      <c r="L368" t="s">
        <v>104</v>
      </c>
      <c r="M368" t="s">
        <v>132</v>
      </c>
      <c r="N368" t="s">
        <v>133</v>
      </c>
      <c r="O368" t="s">
        <v>107</v>
      </c>
      <c r="P368" t="s">
        <v>192</v>
      </c>
      <c r="Q368" t="s">
        <v>168</v>
      </c>
      <c r="R368">
        <v>7247</v>
      </c>
      <c r="S368">
        <v>3940</v>
      </c>
      <c r="T368">
        <v>3939</v>
      </c>
      <c r="U368">
        <v>3939</v>
      </c>
      <c r="V368" t="s">
        <v>193</v>
      </c>
      <c r="W368" t="s">
        <v>111</v>
      </c>
      <c r="X368" t="s">
        <v>112</v>
      </c>
      <c r="Y368" t="s">
        <v>112</v>
      </c>
      <c r="Z368" t="s">
        <v>312</v>
      </c>
      <c r="AA368" t="s">
        <v>313</v>
      </c>
      <c r="AB368" t="s">
        <v>115</v>
      </c>
      <c r="AC368" t="s">
        <v>116</v>
      </c>
      <c r="AD368" t="s">
        <v>225</v>
      </c>
      <c r="AE368" t="s">
        <v>274</v>
      </c>
      <c r="AF368" t="s">
        <v>305</v>
      </c>
      <c r="AG368" t="s">
        <v>306</v>
      </c>
      <c r="AH368" t="s">
        <v>308</v>
      </c>
      <c r="AI368" t="s">
        <v>314</v>
      </c>
      <c r="AJ368">
        <v>600</v>
      </c>
      <c r="AK368">
        <v>0</v>
      </c>
      <c r="AL368">
        <v>600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 s="13" t="str">
        <f t="shared" si="35"/>
        <v>2 - 09. RECURSOS DIRECTAMENTE RECAUDADOS</v>
      </c>
      <c r="CL368" s="13" t="str">
        <f t="shared" si="52"/>
        <v>2.3. BIENES Y SERVICIOS</v>
      </c>
      <c r="CM368" s="13" t="str">
        <f t="shared" si="53"/>
        <v>2.3. 2. CONTRATACION DE SERVICIOS</v>
      </c>
      <c r="CN368" s="13" t="str">
        <f t="shared" si="54"/>
        <v>2.3. 2. 8. 1. 4. AGUINALDOS DE C.A.S.</v>
      </c>
      <c r="CO368" s="13">
        <f t="shared" si="55"/>
        <v>0</v>
      </c>
      <c r="CP368" s="13">
        <f t="shared" si="56"/>
        <v>600</v>
      </c>
      <c r="CQ368" s="13"/>
      <c r="CR368" s="13"/>
      <c r="CS368" s="13">
        <f t="shared" si="41"/>
        <v>600</v>
      </c>
      <c r="CT368" s="13">
        <v>0</v>
      </c>
    </row>
    <row r="369" spans="1:98" hidden="1" x14ac:dyDescent="0.2">
      <c r="A369" t="s">
        <v>93</v>
      </c>
      <c r="B369" t="s">
        <v>94</v>
      </c>
      <c r="C369" t="s">
        <v>95</v>
      </c>
      <c r="D369" t="s">
        <v>96</v>
      </c>
      <c r="E369" t="s">
        <v>97</v>
      </c>
      <c r="F369" t="s">
        <v>98</v>
      </c>
      <c r="G369" t="s">
        <v>170</v>
      </c>
      <c r="H369" t="s">
        <v>100</v>
      </c>
      <c r="I369" t="s">
        <v>101</v>
      </c>
      <c r="J369" t="s">
        <v>102</v>
      </c>
      <c r="K369" t="s">
        <v>180</v>
      </c>
      <c r="L369" t="s">
        <v>104</v>
      </c>
      <c r="M369" t="s">
        <v>132</v>
      </c>
      <c r="N369" t="s">
        <v>133</v>
      </c>
      <c r="O369" t="s">
        <v>107</v>
      </c>
      <c r="P369" t="s">
        <v>181</v>
      </c>
      <c r="Q369" t="s">
        <v>168</v>
      </c>
      <c r="R369">
        <v>47000</v>
      </c>
      <c r="S369">
        <v>26240</v>
      </c>
      <c r="T369">
        <v>26237</v>
      </c>
      <c r="U369">
        <v>26237</v>
      </c>
      <c r="V369" t="s">
        <v>182</v>
      </c>
      <c r="W369" t="s">
        <v>111</v>
      </c>
      <c r="X369" t="s">
        <v>112</v>
      </c>
      <c r="Y369" t="s">
        <v>112</v>
      </c>
      <c r="Z369" t="s">
        <v>312</v>
      </c>
      <c r="AA369" t="s">
        <v>313</v>
      </c>
      <c r="AB369" t="s">
        <v>115</v>
      </c>
      <c r="AC369" t="s">
        <v>116</v>
      </c>
      <c r="AD369" t="s">
        <v>225</v>
      </c>
      <c r="AE369" t="s">
        <v>274</v>
      </c>
      <c r="AF369" t="s">
        <v>305</v>
      </c>
      <c r="AG369" t="s">
        <v>306</v>
      </c>
      <c r="AH369" t="s">
        <v>308</v>
      </c>
      <c r="AI369" t="s">
        <v>314</v>
      </c>
      <c r="AJ369">
        <v>15000</v>
      </c>
      <c r="AK369">
        <v>-3000</v>
      </c>
      <c r="AL369">
        <v>12000</v>
      </c>
      <c r="AM369">
        <v>4800</v>
      </c>
      <c r="AN369">
        <v>4800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1500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 s="13" t="str">
        <f t="shared" si="35"/>
        <v>2 - 09. RECURSOS DIRECTAMENTE RECAUDADOS</v>
      </c>
      <c r="CL369" s="13" t="str">
        <f t="shared" si="52"/>
        <v>2.3. BIENES Y SERVICIOS</v>
      </c>
      <c r="CM369" s="13" t="str">
        <f t="shared" si="53"/>
        <v>2.3. 2. CONTRATACION DE SERVICIOS</v>
      </c>
      <c r="CN369" s="13" t="str">
        <f t="shared" si="54"/>
        <v>2.3. 2. 8. 1. 4. AGUINALDOS DE C.A.S.</v>
      </c>
      <c r="CO369" s="13">
        <f t="shared" si="55"/>
        <v>1500</v>
      </c>
      <c r="CP369" s="13">
        <f t="shared" si="56"/>
        <v>10500</v>
      </c>
      <c r="CQ369" s="13"/>
      <c r="CR369" s="13"/>
      <c r="CS369" s="13">
        <f t="shared" si="41"/>
        <v>10500</v>
      </c>
      <c r="CT369" s="13">
        <v>0</v>
      </c>
    </row>
    <row r="370" spans="1:98" hidden="1" x14ac:dyDescent="0.2">
      <c r="A370" t="s">
        <v>93</v>
      </c>
      <c r="B370" t="s">
        <v>94</v>
      </c>
      <c r="C370" t="s">
        <v>95</v>
      </c>
      <c r="D370" t="s">
        <v>96</v>
      </c>
      <c r="E370" t="s">
        <v>97</v>
      </c>
      <c r="F370" t="s">
        <v>98</v>
      </c>
      <c r="G370" t="s">
        <v>170</v>
      </c>
      <c r="H370" t="s">
        <v>100</v>
      </c>
      <c r="I370" t="s">
        <v>101</v>
      </c>
      <c r="J370" t="s">
        <v>102</v>
      </c>
      <c r="K370" t="s">
        <v>183</v>
      </c>
      <c r="L370" t="s">
        <v>104</v>
      </c>
      <c r="M370" t="s">
        <v>132</v>
      </c>
      <c r="N370" t="s">
        <v>133</v>
      </c>
      <c r="O370" t="s">
        <v>107</v>
      </c>
      <c r="P370" t="s">
        <v>184</v>
      </c>
      <c r="Q370" t="s">
        <v>185</v>
      </c>
      <c r="R370">
        <v>3636</v>
      </c>
      <c r="S370">
        <v>1441</v>
      </c>
      <c r="T370">
        <v>1441</v>
      </c>
      <c r="U370">
        <v>1441</v>
      </c>
      <c r="V370" t="s">
        <v>186</v>
      </c>
      <c r="W370" t="s">
        <v>111</v>
      </c>
      <c r="X370" t="s">
        <v>112</v>
      </c>
      <c r="Y370" t="s">
        <v>112</v>
      </c>
      <c r="Z370" t="s">
        <v>312</v>
      </c>
      <c r="AA370" t="s">
        <v>313</v>
      </c>
      <c r="AB370" t="s">
        <v>115</v>
      </c>
      <c r="AC370" t="s">
        <v>116</v>
      </c>
      <c r="AD370" t="s">
        <v>225</v>
      </c>
      <c r="AE370" t="s">
        <v>274</v>
      </c>
      <c r="AF370" t="s">
        <v>305</v>
      </c>
      <c r="AG370" t="s">
        <v>306</v>
      </c>
      <c r="AH370" t="s">
        <v>308</v>
      </c>
      <c r="AI370" t="s">
        <v>314</v>
      </c>
      <c r="AJ370">
        <v>4200</v>
      </c>
      <c r="AK370">
        <v>0</v>
      </c>
      <c r="AL370">
        <v>4200</v>
      </c>
      <c r="AM370">
        <v>1200</v>
      </c>
      <c r="AN370">
        <v>1200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600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 s="13" t="str">
        <f t="shared" si="35"/>
        <v>2 - 09. RECURSOS DIRECTAMENTE RECAUDADOS</v>
      </c>
      <c r="CL370" s="13" t="str">
        <f t="shared" si="52"/>
        <v>2.3. BIENES Y SERVICIOS</v>
      </c>
      <c r="CM370" s="13" t="str">
        <f t="shared" si="53"/>
        <v>2.3. 2. CONTRATACION DE SERVICIOS</v>
      </c>
      <c r="CN370" s="13" t="str">
        <f t="shared" si="54"/>
        <v>2.3. 2. 8. 1. 4. AGUINALDOS DE C.A.S.</v>
      </c>
      <c r="CO370" s="13">
        <f t="shared" si="55"/>
        <v>600</v>
      </c>
      <c r="CP370" s="13">
        <f t="shared" si="56"/>
        <v>3600</v>
      </c>
      <c r="CQ370" s="13"/>
      <c r="CR370" s="13"/>
      <c r="CS370" s="13">
        <f t="shared" si="41"/>
        <v>3600</v>
      </c>
      <c r="CT370" s="13">
        <v>0</v>
      </c>
    </row>
    <row r="371" spans="1:98" hidden="1" x14ac:dyDescent="0.2">
      <c r="A371" t="s">
        <v>93</v>
      </c>
      <c r="B371" t="s">
        <v>94</v>
      </c>
      <c r="C371" t="s">
        <v>95</v>
      </c>
      <c r="D371" t="s">
        <v>96</v>
      </c>
      <c r="E371" t="s">
        <v>97</v>
      </c>
      <c r="F371" t="s">
        <v>98</v>
      </c>
      <c r="G371" t="s">
        <v>170</v>
      </c>
      <c r="H371" t="s">
        <v>100</v>
      </c>
      <c r="I371" t="s">
        <v>101</v>
      </c>
      <c r="J371" t="s">
        <v>102</v>
      </c>
      <c r="K371" t="s">
        <v>187</v>
      </c>
      <c r="L371" t="s">
        <v>104</v>
      </c>
      <c r="M371" t="s">
        <v>132</v>
      </c>
      <c r="N371" t="s">
        <v>176</v>
      </c>
      <c r="O371" t="s">
        <v>107</v>
      </c>
      <c r="P371" t="s">
        <v>188</v>
      </c>
      <c r="Q371" t="s">
        <v>189</v>
      </c>
      <c r="R371">
        <v>105000</v>
      </c>
      <c r="S371">
        <v>29200</v>
      </c>
      <c r="T371">
        <v>29143</v>
      </c>
      <c r="U371">
        <v>29143</v>
      </c>
      <c r="V371" t="s">
        <v>190</v>
      </c>
      <c r="W371" t="s">
        <v>111</v>
      </c>
      <c r="X371" t="s">
        <v>112</v>
      </c>
      <c r="Y371" t="s">
        <v>112</v>
      </c>
      <c r="Z371" t="s">
        <v>312</v>
      </c>
      <c r="AA371" t="s">
        <v>313</v>
      </c>
      <c r="AB371" t="s">
        <v>115</v>
      </c>
      <c r="AC371" t="s">
        <v>116</v>
      </c>
      <c r="AD371" t="s">
        <v>225</v>
      </c>
      <c r="AE371" t="s">
        <v>274</v>
      </c>
      <c r="AF371" t="s">
        <v>305</v>
      </c>
      <c r="AG371" t="s">
        <v>306</v>
      </c>
      <c r="AH371" t="s">
        <v>308</v>
      </c>
      <c r="AI371" t="s">
        <v>314</v>
      </c>
      <c r="AJ371">
        <v>9000</v>
      </c>
      <c r="AK371">
        <v>0</v>
      </c>
      <c r="AL371">
        <v>9000</v>
      </c>
      <c r="AM371">
        <v>6900</v>
      </c>
      <c r="AN371">
        <v>6900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3900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 s="13" t="str">
        <f t="shared" si="35"/>
        <v>2 - 09. RECURSOS DIRECTAMENTE RECAUDADOS</v>
      </c>
      <c r="CL371" s="13" t="str">
        <f t="shared" si="52"/>
        <v>2.3. BIENES Y SERVICIOS</v>
      </c>
      <c r="CM371" s="13" t="str">
        <f t="shared" si="53"/>
        <v>2.3. 2. CONTRATACION DE SERVICIOS</v>
      </c>
      <c r="CN371" s="13" t="str">
        <f t="shared" si="54"/>
        <v>2.3. 2. 8. 1. 4. AGUINALDOS DE C.A.S.</v>
      </c>
      <c r="CO371" s="13">
        <f t="shared" si="55"/>
        <v>3900</v>
      </c>
      <c r="CP371" s="13">
        <f t="shared" si="56"/>
        <v>5100</v>
      </c>
      <c r="CQ371" s="13"/>
      <c r="CR371" s="13"/>
      <c r="CS371" s="13">
        <f t="shared" si="41"/>
        <v>5100</v>
      </c>
      <c r="CT371" s="13">
        <v>0</v>
      </c>
    </row>
    <row r="372" spans="1:98" hidden="1" x14ac:dyDescent="0.2">
      <c r="A372" t="s">
        <v>93</v>
      </c>
      <c r="B372" t="s">
        <v>94</v>
      </c>
      <c r="C372" t="s">
        <v>95</v>
      </c>
      <c r="D372" t="s">
        <v>96</v>
      </c>
      <c r="E372" t="s">
        <v>97</v>
      </c>
      <c r="F372" t="s">
        <v>98</v>
      </c>
      <c r="G372" t="s">
        <v>99</v>
      </c>
      <c r="H372" t="s">
        <v>100</v>
      </c>
      <c r="I372" t="s">
        <v>101</v>
      </c>
      <c r="J372" t="s">
        <v>102</v>
      </c>
      <c r="K372" t="s">
        <v>103</v>
      </c>
      <c r="L372" t="s">
        <v>104</v>
      </c>
      <c r="M372" t="s">
        <v>105</v>
      </c>
      <c r="N372" t="s">
        <v>106</v>
      </c>
      <c r="O372" t="s">
        <v>107</v>
      </c>
      <c r="P372" t="s">
        <v>108</v>
      </c>
      <c r="Q372" t="s">
        <v>109</v>
      </c>
      <c r="R372">
        <v>100</v>
      </c>
      <c r="S372">
        <v>50</v>
      </c>
      <c r="T372">
        <v>50</v>
      </c>
      <c r="U372">
        <v>50</v>
      </c>
      <c r="V372" t="s">
        <v>110</v>
      </c>
      <c r="W372" t="s">
        <v>111</v>
      </c>
      <c r="X372" t="s">
        <v>112</v>
      </c>
      <c r="Y372" t="s">
        <v>112</v>
      </c>
      <c r="Z372" t="s">
        <v>312</v>
      </c>
      <c r="AA372" t="s">
        <v>313</v>
      </c>
      <c r="AB372" t="s">
        <v>115</v>
      </c>
      <c r="AC372" t="s">
        <v>116</v>
      </c>
      <c r="AD372" t="s">
        <v>225</v>
      </c>
      <c r="AE372" t="s">
        <v>274</v>
      </c>
      <c r="AF372" t="s">
        <v>309</v>
      </c>
      <c r="AG372" t="s">
        <v>310</v>
      </c>
      <c r="AH372" t="s">
        <v>311</v>
      </c>
      <c r="AI372" t="s">
        <v>314</v>
      </c>
      <c r="AJ372">
        <v>56100</v>
      </c>
      <c r="AK372">
        <v>-35749</v>
      </c>
      <c r="AL372">
        <v>20351</v>
      </c>
      <c r="AM372">
        <v>9000</v>
      </c>
      <c r="AN372">
        <v>9000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 s="13" t="str">
        <f t="shared" si="35"/>
        <v>2 - 09. RECURSOS DIRECTAMENTE RECAUDADOS</v>
      </c>
      <c r="CL372" s="13" t="str">
        <f t="shared" si="52"/>
        <v>2.3. BIENES Y SERVICIOS</v>
      </c>
      <c r="CM372" s="13" t="str">
        <f t="shared" si="53"/>
        <v>2.3. 2. CONTRATACION DE SERVICIOS</v>
      </c>
      <c r="CN372" s="13" t="str">
        <f t="shared" si="54"/>
        <v>2.3. 2. 9. 1. 1. LOCACIÓN DE SERVICIOS REALIZADOS POR PERSONAS NATURALES RELACIONADAS AL ROL DE LA ENTIDAD</v>
      </c>
      <c r="CO372" s="13">
        <f t="shared" si="55"/>
        <v>0</v>
      </c>
      <c r="CP372" s="13">
        <f t="shared" si="56"/>
        <v>20351</v>
      </c>
      <c r="CQ372" s="13"/>
      <c r="CR372" s="13"/>
      <c r="CS372" s="13">
        <f t="shared" si="41"/>
        <v>20351</v>
      </c>
      <c r="CT372" s="13"/>
    </row>
    <row r="373" spans="1:98" hidden="1" x14ac:dyDescent="0.2">
      <c r="A373" t="s">
        <v>93</v>
      </c>
      <c r="B373" t="s">
        <v>94</v>
      </c>
      <c r="C373" t="s">
        <v>95</v>
      </c>
      <c r="D373" t="s">
        <v>96</v>
      </c>
      <c r="E373" t="s">
        <v>97</v>
      </c>
      <c r="F373" t="s">
        <v>98</v>
      </c>
      <c r="G373" t="s">
        <v>99</v>
      </c>
      <c r="H373" t="s">
        <v>100</v>
      </c>
      <c r="I373" t="s">
        <v>101</v>
      </c>
      <c r="J373" t="s">
        <v>102</v>
      </c>
      <c r="K373" t="s">
        <v>198</v>
      </c>
      <c r="L373" t="s">
        <v>104</v>
      </c>
      <c r="M373" t="s">
        <v>105</v>
      </c>
      <c r="N373" t="s">
        <v>199</v>
      </c>
      <c r="O373" t="s">
        <v>107</v>
      </c>
      <c r="P373" t="s">
        <v>200</v>
      </c>
      <c r="Q373" t="s">
        <v>201</v>
      </c>
      <c r="R373">
        <v>25</v>
      </c>
      <c r="S373">
        <v>10</v>
      </c>
      <c r="T373">
        <v>0</v>
      </c>
      <c r="U373">
        <v>0</v>
      </c>
      <c r="V373" t="s">
        <v>202</v>
      </c>
      <c r="W373" t="s">
        <v>111</v>
      </c>
      <c r="X373" t="s">
        <v>112</v>
      </c>
      <c r="Y373" t="s">
        <v>112</v>
      </c>
      <c r="Z373" t="s">
        <v>312</v>
      </c>
      <c r="AA373" t="s">
        <v>313</v>
      </c>
      <c r="AB373" t="s">
        <v>115</v>
      </c>
      <c r="AC373" t="s">
        <v>116</v>
      </c>
      <c r="AD373" t="s">
        <v>225</v>
      </c>
      <c r="AE373" t="s">
        <v>274</v>
      </c>
      <c r="AF373" t="s">
        <v>309</v>
      </c>
      <c r="AG373" t="s">
        <v>310</v>
      </c>
      <c r="AH373" t="s">
        <v>311</v>
      </c>
      <c r="AI373" t="s">
        <v>314</v>
      </c>
      <c r="AJ373">
        <v>14400</v>
      </c>
      <c r="AK373">
        <v>0</v>
      </c>
      <c r="AL373">
        <v>14400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 s="13" t="str">
        <f t="shared" si="35"/>
        <v>2 - 09. RECURSOS DIRECTAMENTE RECAUDADOS</v>
      </c>
      <c r="CL373" s="13" t="str">
        <f t="shared" si="52"/>
        <v>2.3. BIENES Y SERVICIOS</v>
      </c>
      <c r="CM373" s="13" t="str">
        <f t="shared" si="53"/>
        <v>2.3. 2. CONTRATACION DE SERVICIOS</v>
      </c>
      <c r="CN373" s="13" t="str">
        <f t="shared" si="54"/>
        <v>2.3. 2. 9. 1. 1. LOCACIÓN DE SERVICIOS REALIZADOS POR PERSONAS NATURALES RELACIONADAS AL ROL DE LA ENTIDAD</v>
      </c>
      <c r="CO373" s="13">
        <f t="shared" si="55"/>
        <v>0</v>
      </c>
      <c r="CP373" s="13">
        <f t="shared" si="56"/>
        <v>14400</v>
      </c>
      <c r="CQ373" s="13"/>
      <c r="CR373" s="13"/>
      <c r="CS373" s="13">
        <f t="shared" si="41"/>
        <v>14400</v>
      </c>
      <c r="CT373" s="13"/>
    </row>
    <row r="374" spans="1:98" hidden="1" x14ac:dyDescent="0.2">
      <c r="A374" t="s">
        <v>93</v>
      </c>
      <c r="B374" t="s">
        <v>94</v>
      </c>
      <c r="C374" t="s">
        <v>95</v>
      </c>
      <c r="D374" t="s">
        <v>96</v>
      </c>
      <c r="E374" t="s">
        <v>97</v>
      </c>
      <c r="F374" t="s">
        <v>98</v>
      </c>
      <c r="G374" t="s">
        <v>170</v>
      </c>
      <c r="H374" t="s">
        <v>100</v>
      </c>
      <c r="I374" t="s">
        <v>101</v>
      </c>
      <c r="J374" t="s">
        <v>102</v>
      </c>
      <c r="K374" t="s">
        <v>191</v>
      </c>
      <c r="L374" t="s">
        <v>104</v>
      </c>
      <c r="M374" t="s">
        <v>132</v>
      </c>
      <c r="N374" t="s">
        <v>133</v>
      </c>
      <c r="O374" t="s">
        <v>107</v>
      </c>
      <c r="P374" t="s">
        <v>192</v>
      </c>
      <c r="Q374" t="s">
        <v>168</v>
      </c>
      <c r="R374">
        <v>7247</v>
      </c>
      <c r="S374">
        <v>3940</v>
      </c>
      <c r="T374">
        <v>3939</v>
      </c>
      <c r="U374">
        <v>3939</v>
      </c>
      <c r="V374" t="s">
        <v>193</v>
      </c>
      <c r="W374" t="s">
        <v>111</v>
      </c>
      <c r="X374" t="s">
        <v>112</v>
      </c>
      <c r="Y374" t="s">
        <v>112</v>
      </c>
      <c r="Z374" t="s">
        <v>312</v>
      </c>
      <c r="AA374" t="s">
        <v>313</v>
      </c>
      <c r="AB374" t="s">
        <v>115</v>
      </c>
      <c r="AC374" t="s">
        <v>116</v>
      </c>
      <c r="AD374" t="s">
        <v>225</v>
      </c>
      <c r="AE374" t="s">
        <v>274</v>
      </c>
      <c r="AF374" t="s">
        <v>309</v>
      </c>
      <c r="AG374" t="s">
        <v>310</v>
      </c>
      <c r="AH374" t="s">
        <v>311</v>
      </c>
      <c r="AI374" t="s">
        <v>314</v>
      </c>
      <c r="AJ374">
        <v>0</v>
      </c>
      <c r="AK374">
        <v>16500</v>
      </c>
      <c r="AL374">
        <v>16500</v>
      </c>
      <c r="AM374">
        <v>16500</v>
      </c>
      <c r="AN374">
        <v>16500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 s="13" t="str">
        <f t="shared" si="35"/>
        <v>2 - 09. RECURSOS DIRECTAMENTE RECAUDADOS</v>
      </c>
      <c r="CL374" s="13" t="str">
        <f t="shared" si="52"/>
        <v>2.3. BIENES Y SERVICIOS</v>
      </c>
      <c r="CM374" s="13" t="str">
        <f t="shared" si="53"/>
        <v>2.3. 2. CONTRATACION DE SERVICIOS</v>
      </c>
      <c r="CN374" s="13" t="str">
        <f t="shared" si="54"/>
        <v>2.3. 2. 9. 1. 1. LOCACIÓN DE SERVICIOS REALIZADOS POR PERSONAS NATURALES RELACIONADAS AL ROL DE LA ENTIDAD</v>
      </c>
      <c r="CO374" s="13">
        <f t="shared" si="55"/>
        <v>0</v>
      </c>
      <c r="CP374" s="13">
        <f t="shared" si="56"/>
        <v>16500</v>
      </c>
      <c r="CQ374" s="13"/>
      <c r="CR374" s="13"/>
      <c r="CS374" s="13">
        <f t="shared" si="41"/>
        <v>16500</v>
      </c>
      <c r="CT374" s="13"/>
    </row>
    <row r="375" spans="1:98" hidden="1" x14ac:dyDescent="0.2">
      <c r="A375" t="s">
        <v>93</v>
      </c>
      <c r="B375" t="s">
        <v>94</v>
      </c>
      <c r="C375" t="s">
        <v>95</v>
      </c>
      <c r="D375" t="s">
        <v>96</v>
      </c>
      <c r="E375" t="s">
        <v>97</v>
      </c>
      <c r="F375" t="s">
        <v>98</v>
      </c>
      <c r="G375" t="s">
        <v>170</v>
      </c>
      <c r="H375" t="s">
        <v>100</v>
      </c>
      <c r="I375" t="s">
        <v>101</v>
      </c>
      <c r="J375" t="s">
        <v>102</v>
      </c>
      <c r="K375" t="s">
        <v>187</v>
      </c>
      <c r="L375" t="s">
        <v>104</v>
      </c>
      <c r="M375" t="s">
        <v>132</v>
      </c>
      <c r="N375" t="s">
        <v>176</v>
      </c>
      <c r="O375" t="s">
        <v>107</v>
      </c>
      <c r="P375" t="s">
        <v>188</v>
      </c>
      <c r="Q375" t="s">
        <v>189</v>
      </c>
      <c r="R375">
        <v>105000</v>
      </c>
      <c r="S375">
        <v>29200</v>
      </c>
      <c r="T375">
        <v>29143</v>
      </c>
      <c r="U375">
        <v>29143</v>
      </c>
      <c r="V375" t="s">
        <v>190</v>
      </c>
      <c r="W375" t="s">
        <v>111</v>
      </c>
      <c r="X375" t="s">
        <v>112</v>
      </c>
      <c r="Y375" t="s">
        <v>112</v>
      </c>
      <c r="Z375" t="s">
        <v>312</v>
      </c>
      <c r="AA375" t="s">
        <v>313</v>
      </c>
      <c r="AB375" t="s">
        <v>115</v>
      </c>
      <c r="AC375" t="s">
        <v>116</v>
      </c>
      <c r="AD375" t="s">
        <v>225</v>
      </c>
      <c r="AE375" t="s">
        <v>274</v>
      </c>
      <c r="AF375" t="s">
        <v>309</v>
      </c>
      <c r="AG375" t="s">
        <v>310</v>
      </c>
      <c r="AH375" t="s">
        <v>311</v>
      </c>
      <c r="AI375" t="s">
        <v>314</v>
      </c>
      <c r="AJ375">
        <v>0</v>
      </c>
      <c r="AK375">
        <v>19000</v>
      </c>
      <c r="AL375">
        <v>19000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 s="13" t="str">
        <f t="shared" si="35"/>
        <v>2 - 09. RECURSOS DIRECTAMENTE RECAUDADOS</v>
      </c>
      <c r="CL375" s="13" t="str">
        <f t="shared" si="52"/>
        <v>2.3. BIENES Y SERVICIOS</v>
      </c>
      <c r="CM375" s="13" t="str">
        <f t="shared" si="53"/>
        <v>2.3. 2. CONTRATACION DE SERVICIOS</v>
      </c>
      <c r="CN375" s="13" t="str">
        <f t="shared" si="54"/>
        <v>2.3. 2. 9. 1. 1. LOCACIÓN DE SERVICIOS REALIZADOS POR PERSONAS NATURALES RELACIONADAS AL ROL DE LA ENTIDAD</v>
      </c>
      <c r="CO375" s="13">
        <f t="shared" si="55"/>
        <v>0</v>
      </c>
      <c r="CP375" s="13">
        <f t="shared" si="56"/>
        <v>19000</v>
      </c>
      <c r="CQ375" s="13"/>
      <c r="CR375" s="13"/>
      <c r="CS375" s="13">
        <f t="shared" si="41"/>
        <v>19000</v>
      </c>
      <c r="CT375" s="13"/>
    </row>
    <row r="376" spans="1:98" hidden="1" x14ac:dyDescent="0.2">
      <c r="A376" t="s">
        <v>93</v>
      </c>
      <c r="B376" t="s">
        <v>94</v>
      </c>
      <c r="C376" t="s">
        <v>95</v>
      </c>
      <c r="D376" t="s">
        <v>96</v>
      </c>
      <c r="E376" t="s">
        <v>97</v>
      </c>
      <c r="F376" t="s">
        <v>98</v>
      </c>
      <c r="G376" t="s">
        <v>170</v>
      </c>
      <c r="H376" t="s">
        <v>100</v>
      </c>
      <c r="I376" t="s">
        <v>101</v>
      </c>
      <c r="J376" t="s">
        <v>102</v>
      </c>
      <c r="K376" t="s">
        <v>187</v>
      </c>
      <c r="L376" t="s">
        <v>104</v>
      </c>
      <c r="M376" t="s">
        <v>132</v>
      </c>
      <c r="N376" t="s">
        <v>176</v>
      </c>
      <c r="O376" t="s">
        <v>107</v>
      </c>
      <c r="P376" t="s">
        <v>188</v>
      </c>
      <c r="Q376" t="s">
        <v>189</v>
      </c>
      <c r="R376">
        <v>105000</v>
      </c>
      <c r="S376">
        <v>29200</v>
      </c>
      <c r="T376">
        <v>29143</v>
      </c>
      <c r="U376">
        <v>29143</v>
      </c>
      <c r="V376" t="s">
        <v>190</v>
      </c>
      <c r="W376" t="s">
        <v>111</v>
      </c>
      <c r="X376" t="s">
        <v>112</v>
      </c>
      <c r="Y376" t="s">
        <v>112</v>
      </c>
      <c r="Z376" t="s">
        <v>312</v>
      </c>
      <c r="AA376" t="s">
        <v>313</v>
      </c>
      <c r="AB376" t="s">
        <v>381</v>
      </c>
      <c r="AC376" t="s">
        <v>116</v>
      </c>
      <c r="AD376" t="s">
        <v>382</v>
      </c>
      <c r="AE376" t="s">
        <v>383</v>
      </c>
      <c r="AF376" t="s">
        <v>384</v>
      </c>
      <c r="AG376" t="s">
        <v>385</v>
      </c>
      <c r="AH376" t="s">
        <v>386</v>
      </c>
      <c r="AI376" t="s">
        <v>314</v>
      </c>
      <c r="AJ376">
        <v>0</v>
      </c>
      <c r="AK376">
        <v>38649</v>
      </c>
      <c r="AL376">
        <v>38649</v>
      </c>
      <c r="AM376">
        <v>35440.75</v>
      </c>
      <c r="AN376">
        <v>35440.75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 s="13" t="str">
        <f t="shared" si="35"/>
        <v>2 - 09. RECURSOS DIRECTAMENTE RECAUDADOS</v>
      </c>
      <c r="CL376" s="13" t="str">
        <f t="shared" si="52"/>
        <v>2.6. ADQUISICION DE ACTIVOS NO FINANCIEROS</v>
      </c>
      <c r="CM376" s="13" t="str">
        <f t="shared" si="53"/>
        <v>2.6. 3. ADQUISICION DE VEHICULOS, MAQUINARIAS Y OTROS</v>
      </c>
      <c r="CN376" s="13" t="str">
        <f t="shared" si="54"/>
        <v>2.6. 3. 2. 3. 1. EQUIPOS COMPUTACIONALES Y PERIFERICOS</v>
      </c>
      <c r="CO376" s="13">
        <f t="shared" si="55"/>
        <v>0</v>
      </c>
      <c r="CP376" s="13">
        <f t="shared" si="56"/>
        <v>38649</v>
      </c>
      <c r="CQ376" s="13"/>
      <c r="CR376" s="13"/>
      <c r="CS376" s="13">
        <f t="shared" si="41"/>
        <v>38649</v>
      </c>
      <c r="CT376" s="13"/>
    </row>
    <row r="377" spans="1:98" hidden="1" x14ac:dyDescent="0.2">
      <c r="A377" t="s">
        <v>93</v>
      </c>
      <c r="B377" t="s">
        <v>94</v>
      </c>
      <c r="C377" t="s">
        <v>95</v>
      </c>
      <c r="D377" t="s">
        <v>96</v>
      </c>
      <c r="E377" t="s">
        <v>97</v>
      </c>
      <c r="F377" t="s">
        <v>98</v>
      </c>
      <c r="G377" t="s">
        <v>170</v>
      </c>
      <c r="H377" t="s">
        <v>100</v>
      </c>
      <c r="I377" t="s">
        <v>101</v>
      </c>
      <c r="J377" t="s">
        <v>102</v>
      </c>
      <c r="K377" t="s">
        <v>187</v>
      </c>
      <c r="L377" t="s">
        <v>104</v>
      </c>
      <c r="M377" t="s">
        <v>132</v>
      </c>
      <c r="N377" t="s">
        <v>176</v>
      </c>
      <c r="O377" t="s">
        <v>107</v>
      </c>
      <c r="P377" t="s">
        <v>188</v>
      </c>
      <c r="Q377" t="s">
        <v>189</v>
      </c>
      <c r="R377">
        <v>105000</v>
      </c>
      <c r="S377">
        <v>29200</v>
      </c>
      <c r="T377">
        <v>29143</v>
      </c>
      <c r="U377">
        <v>29143</v>
      </c>
      <c r="V377" t="s">
        <v>190</v>
      </c>
      <c r="W377" t="s">
        <v>111</v>
      </c>
      <c r="X377" t="s">
        <v>112</v>
      </c>
      <c r="Y377" t="s">
        <v>112</v>
      </c>
      <c r="Z377" t="s">
        <v>312</v>
      </c>
      <c r="AA377" t="s">
        <v>313</v>
      </c>
      <c r="AB377" t="s">
        <v>381</v>
      </c>
      <c r="AC377" t="s">
        <v>116</v>
      </c>
      <c r="AD377" t="s">
        <v>382</v>
      </c>
      <c r="AE377" t="s">
        <v>383</v>
      </c>
      <c r="AF377" t="s">
        <v>384</v>
      </c>
      <c r="AG377" t="s">
        <v>385</v>
      </c>
      <c r="AH377" t="s">
        <v>435</v>
      </c>
      <c r="AI377" t="s">
        <v>314</v>
      </c>
      <c r="AJ377">
        <v>0</v>
      </c>
      <c r="AK377">
        <v>765</v>
      </c>
      <c r="AL377">
        <v>765</v>
      </c>
      <c r="AM377">
        <v>765</v>
      </c>
      <c r="AN377">
        <v>765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 s="13" t="str">
        <f t="shared" si="35"/>
        <v>2 - 09. RECURSOS DIRECTAMENTE RECAUDADOS</v>
      </c>
      <c r="CL377" s="13" t="str">
        <f t="shared" si="52"/>
        <v>2.6. ADQUISICION DE ACTIVOS NO FINANCIEROS</v>
      </c>
      <c r="CM377" s="13" t="str">
        <f t="shared" si="53"/>
        <v>2.6. 3. ADQUISICION DE VEHICULOS, MAQUINARIAS Y OTROS</v>
      </c>
      <c r="CN377" s="13" t="str">
        <f t="shared" si="54"/>
        <v>2.6. 3. 2. 3. 3. EQUIPOS DE TELECOMUNICACIONES</v>
      </c>
      <c r="CO377" s="13">
        <f t="shared" si="55"/>
        <v>0</v>
      </c>
      <c r="CP377" s="13">
        <f t="shared" si="56"/>
        <v>765</v>
      </c>
      <c r="CQ377" s="13"/>
      <c r="CR377" s="13"/>
      <c r="CS377" s="13">
        <f t="shared" si="41"/>
        <v>765</v>
      </c>
      <c r="CT377" s="13"/>
    </row>
    <row r="378" spans="1:98" hidden="1" x14ac:dyDescent="0.2">
      <c r="A378" t="s">
        <v>93</v>
      </c>
      <c r="B378" t="s">
        <v>94</v>
      </c>
      <c r="C378" t="s">
        <v>95</v>
      </c>
      <c r="D378" t="s">
        <v>96</v>
      </c>
      <c r="E378" t="s">
        <v>97</v>
      </c>
      <c r="F378" t="s">
        <v>98</v>
      </c>
      <c r="G378" t="s">
        <v>170</v>
      </c>
      <c r="H378" t="s">
        <v>100</v>
      </c>
      <c r="I378" t="s">
        <v>101</v>
      </c>
      <c r="J378" t="s">
        <v>102</v>
      </c>
      <c r="K378" t="s">
        <v>187</v>
      </c>
      <c r="L378" t="s">
        <v>104</v>
      </c>
      <c r="M378" t="s">
        <v>132</v>
      </c>
      <c r="N378" t="s">
        <v>176</v>
      </c>
      <c r="O378" t="s">
        <v>107</v>
      </c>
      <c r="P378" t="s">
        <v>188</v>
      </c>
      <c r="Q378" t="s">
        <v>189</v>
      </c>
      <c r="R378">
        <v>105000</v>
      </c>
      <c r="S378">
        <v>29200</v>
      </c>
      <c r="T378">
        <v>29143</v>
      </c>
      <c r="U378">
        <v>29143</v>
      </c>
      <c r="V378" t="s">
        <v>190</v>
      </c>
      <c r="W378" t="s">
        <v>111</v>
      </c>
      <c r="X378" t="s">
        <v>112</v>
      </c>
      <c r="Y378" t="s">
        <v>112</v>
      </c>
      <c r="Z378" t="s">
        <v>312</v>
      </c>
      <c r="AA378" t="s">
        <v>313</v>
      </c>
      <c r="AB378" t="s">
        <v>381</v>
      </c>
      <c r="AC378" t="s">
        <v>116</v>
      </c>
      <c r="AD378" t="s">
        <v>382</v>
      </c>
      <c r="AE378" t="s">
        <v>383</v>
      </c>
      <c r="AF378" t="s">
        <v>384</v>
      </c>
      <c r="AG378" t="s">
        <v>390</v>
      </c>
      <c r="AH378" t="s">
        <v>391</v>
      </c>
      <c r="AI378" t="s">
        <v>314</v>
      </c>
      <c r="AJ378">
        <v>0</v>
      </c>
      <c r="AK378">
        <v>4396</v>
      </c>
      <c r="AL378">
        <v>4396</v>
      </c>
      <c r="AM378">
        <v>4396</v>
      </c>
      <c r="AN378">
        <v>4396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 s="13" t="str">
        <f t="shared" si="35"/>
        <v>2 - 09. RECURSOS DIRECTAMENTE RECAUDADOS</v>
      </c>
      <c r="CL378" s="13" t="str">
        <f>CONCATENATE(LEFT(AC378,2),AD378)</f>
        <v>2.6. ADQUISICION DE ACTIVOS NO FINANCIEROS</v>
      </c>
      <c r="CM378" s="13" t="str">
        <f>CONCATENATE(LEFT(CL378,4),AE378)</f>
        <v>2.6. 3. ADQUISICION DE VEHICULOS, MAQUINARIAS Y OTROS</v>
      </c>
      <c r="CN378" s="13" t="str">
        <f>CONCATENATE(LEFT(CM378,7)&amp;LEFT(AF378,3)&amp;LEFT(AG378,3),AH378)</f>
        <v>2.6. 3. 2. 9. 1. AIRE ACONDICIONADO Y REFRIGERACION</v>
      </c>
      <c r="CO378" s="13">
        <f>SUM(AZ378:BL378)</f>
        <v>0</v>
      </c>
      <c r="CP378" s="13">
        <f>AL378-CO378</f>
        <v>4396</v>
      </c>
      <c r="CQ378" s="13"/>
      <c r="CR378" s="13"/>
      <c r="CS378" s="13">
        <f t="shared" si="41"/>
        <v>4396</v>
      </c>
      <c r="CT378" s="13"/>
    </row>
    <row r="379" spans="1:98" hidden="1" x14ac:dyDescent="0.2">
      <c r="A379" t="s">
        <v>93</v>
      </c>
      <c r="B379" t="s">
        <v>94</v>
      </c>
      <c r="C379" t="s">
        <v>95</v>
      </c>
      <c r="D379" t="s">
        <v>96</v>
      </c>
      <c r="E379" t="s">
        <v>97</v>
      </c>
      <c r="F379" t="s">
        <v>98</v>
      </c>
      <c r="G379" t="s">
        <v>170</v>
      </c>
      <c r="H379" t="s">
        <v>100</v>
      </c>
      <c r="I379" t="s">
        <v>101</v>
      </c>
      <c r="J379" t="s">
        <v>102</v>
      </c>
      <c r="K379" t="s">
        <v>187</v>
      </c>
      <c r="L379" t="s">
        <v>104</v>
      </c>
      <c r="M379" t="s">
        <v>132</v>
      </c>
      <c r="N379" t="s">
        <v>176</v>
      </c>
      <c r="O379" t="s">
        <v>107</v>
      </c>
      <c r="P379" t="s">
        <v>188</v>
      </c>
      <c r="Q379" t="s">
        <v>189</v>
      </c>
      <c r="R379">
        <v>105000</v>
      </c>
      <c r="S379">
        <v>29200</v>
      </c>
      <c r="T379">
        <v>29143</v>
      </c>
      <c r="U379">
        <v>29143</v>
      </c>
      <c r="V379" t="s">
        <v>190</v>
      </c>
      <c r="W379" t="s">
        <v>111</v>
      </c>
      <c r="X379" t="s">
        <v>112</v>
      </c>
      <c r="Y379" t="s">
        <v>112</v>
      </c>
      <c r="Z379" t="s">
        <v>312</v>
      </c>
      <c r="AA379" t="s">
        <v>313</v>
      </c>
      <c r="AB379" t="s">
        <v>381</v>
      </c>
      <c r="AC379" t="s">
        <v>116</v>
      </c>
      <c r="AD379" t="s">
        <v>382</v>
      </c>
      <c r="AE379" t="s">
        <v>383</v>
      </c>
      <c r="AF379" t="s">
        <v>384</v>
      </c>
      <c r="AG379" t="s">
        <v>390</v>
      </c>
      <c r="AH379" t="s">
        <v>427</v>
      </c>
      <c r="AI379" t="s">
        <v>314</v>
      </c>
      <c r="AJ379">
        <v>0</v>
      </c>
      <c r="AK379">
        <v>6000</v>
      </c>
      <c r="AL379">
        <v>6000</v>
      </c>
      <c r="AM379">
        <v>3242.64</v>
      </c>
      <c r="AN379">
        <v>3242.64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 s="13" t="str">
        <f t="shared" si="35"/>
        <v>2 - 09. RECURSOS DIRECTAMENTE RECAUDADOS</v>
      </c>
      <c r="CL379" s="13" t="str">
        <f t="shared" ref="CL379:CL383" si="57">CONCATENATE(LEFT(AC379,2),AD379)</f>
        <v>2.6. ADQUISICION DE ACTIVOS NO FINANCIEROS</v>
      </c>
      <c r="CM379" s="13" t="str">
        <f t="shared" ref="CM379:CM383" si="58">CONCATENATE(LEFT(CL379,4),AE379)</f>
        <v>2.6. 3. ADQUISICION DE VEHICULOS, MAQUINARIAS Y OTROS</v>
      </c>
      <c r="CN379" s="13" t="str">
        <f t="shared" ref="CN379:CN383" si="59">CONCATENATE(LEFT(CM379,7)&amp;LEFT(AF379,3)&amp;LEFT(AG379,3),AH379)</f>
        <v>2.6. 3. 2. 9. 4. ELECTRICIDAD Y ELECTRONICA</v>
      </c>
      <c r="CO379" s="13">
        <f t="shared" ref="CO379:CO383" si="60">SUM(AZ379:BL379)</f>
        <v>0</v>
      </c>
      <c r="CP379" s="13">
        <f t="shared" ref="CP379:CP383" si="61">AL379-CO379</f>
        <v>6000</v>
      </c>
      <c r="CQ379" s="13"/>
      <c r="CR379" s="13"/>
      <c r="CS379" s="13">
        <f t="shared" si="41"/>
        <v>6000</v>
      </c>
      <c r="CT379" s="13"/>
    </row>
    <row r="380" spans="1:98" hidden="1" x14ac:dyDescent="0.2">
      <c r="A380" t="s">
        <v>93</v>
      </c>
      <c r="B380" t="s">
        <v>94</v>
      </c>
      <c r="C380" t="s">
        <v>95</v>
      </c>
      <c r="D380" t="s">
        <v>96</v>
      </c>
      <c r="E380" t="s">
        <v>97</v>
      </c>
      <c r="F380" t="s">
        <v>98</v>
      </c>
      <c r="G380" t="s">
        <v>170</v>
      </c>
      <c r="H380" t="s">
        <v>100</v>
      </c>
      <c r="I380" t="s">
        <v>101</v>
      </c>
      <c r="J380" t="s">
        <v>102</v>
      </c>
      <c r="K380" t="s">
        <v>187</v>
      </c>
      <c r="L380" t="s">
        <v>104</v>
      </c>
      <c r="M380" t="s">
        <v>132</v>
      </c>
      <c r="N380" t="s">
        <v>176</v>
      </c>
      <c r="O380" t="s">
        <v>107</v>
      </c>
      <c r="P380" t="s">
        <v>188</v>
      </c>
      <c r="Q380" t="s">
        <v>189</v>
      </c>
      <c r="R380">
        <v>105000</v>
      </c>
      <c r="S380">
        <v>29200</v>
      </c>
      <c r="T380">
        <v>29143</v>
      </c>
      <c r="U380">
        <v>29143</v>
      </c>
      <c r="V380" t="s">
        <v>190</v>
      </c>
      <c r="W380" t="s">
        <v>111</v>
      </c>
      <c r="X380" t="s">
        <v>112</v>
      </c>
      <c r="Y380" t="s">
        <v>112</v>
      </c>
      <c r="Z380" t="s">
        <v>312</v>
      </c>
      <c r="AA380" t="s">
        <v>313</v>
      </c>
      <c r="AB380" t="s">
        <v>381</v>
      </c>
      <c r="AC380" t="s">
        <v>116</v>
      </c>
      <c r="AD380" t="s">
        <v>382</v>
      </c>
      <c r="AE380" t="s">
        <v>383</v>
      </c>
      <c r="AF380" t="s">
        <v>384</v>
      </c>
      <c r="AG380" t="s">
        <v>390</v>
      </c>
      <c r="AH380" t="s">
        <v>436</v>
      </c>
      <c r="AI380" t="s">
        <v>314</v>
      </c>
      <c r="AJ380">
        <v>0</v>
      </c>
      <c r="AK380">
        <v>12800</v>
      </c>
      <c r="AL380">
        <v>12800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 s="13" t="str">
        <f t="shared" si="35"/>
        <v>2 - 09. RECURSOS DIRECTAMENTE RECAUDADOS</v>
      </c>
      <c r="CL380" s="13" t="str">
        <f t="shared" si="57"/>
        <v>2.6. ADQUISICION DE ACTIVOS NO FINANCIEROS</v>
      </c>
      <c r="CM380" s="13" t="str">
        <f t="shared" si="58"/>
        <v>2.6. 3. ADQUISICION DE VEHICULOS, MAQUINARIAS Y OTROS</v>
      </c>
      <c r="CN380" s="13" t="str">
        <f t="shared" si="59"/>
        <v>2.6. 3. 2. 9. 5. EQUIPOS E INSTRUMENTOS DE MEDICION</v>
      </c>
      <c r="CO380" s="13">
        <f t="shared" si="60"/>
        <v>0</v>
      </c>
      <c r="CP380" s="13">
        <f t="shared" si="61"/>
        <v>12800</v>
      </c>
      <c r="CQ380" s="13"/>
      <c r="CR380" s="13"/>
      <c r="CS380" s="13">
        <f t="shared" si="41"/>
        <v>12800</v>
      </c>
      <c r="CT380" s="13"/>
    </row>
    <row r="381" spans="1:98" hidden="1" x14ac:dyDescent="0.2">
      <c r="A381" t="s">
        <v>93</v>
      </c>
      <c r="B381" t="s">
        <v>94</v>
      </c>
      <c r="C381" t="s">
        <v>95</v>
      </c>
      <c r="D381" t="s">
        <v>96</v>
      </c>
      <c r="E381" t="s">
        <v>97</v>
      </c>
      <c r="F381" t="s">
        <v>98</v>
      </c>
      <c r="G381" t="s">
        <v>170</v>
      </c>
      <c r="H381" t="s">
        <v>100</v>
      </c>
      <c r="I381" t="s">
        <v>101</v>
      </c>
      <c r="J381" t="s">
        <v>102</v>
      </c>
      <c r="K381" t="s">
        <v>187</v>
      </c>
      <c r="L381" t="s">
        <v>104</v>
      </c>
      <c r="M381" t="s">
        <v>132</v>
      </c>
      <c r="N381" t="s">
        <v>176</v>
      </c>
      <c r="O381" t="s">
        <v>107</v>
      </c>
      <c r="P381" t="s">
        <v>188</v>
      </c>
      <c r="Q381" t="s">
        <v>189</v>
      </c>
      <c r="R381">
        <v>105000</v>
      </c>
      <c r="S381">
        <v>29200</v>
      </c>
      <c r="T381">
        <v>29143</v>
      </c>
      <c r="U381">
        <v>29143</v>
      </c>
      <c r="V381" t="s">
        <v>190</v>
      </c>
      <c r="W381" t="s">
        <v>111</v>
      </c>
      <c r="X381" t="s">
        <v>112</v>
      </c>
      <c r="Y381" t="s">
        <v>112</v>
      </c>
      <c r="Z381" t="s">
        <v>312</v>
      </c>
      <c r="AA381" t="s">
        <v>313</v>
      </c>
      <c r="AB381" t="s">
        <v>381</v>
      </c>
      <c r="AC381" t="s">
        <v>116</v>
      </c>
      <c r="AD381" t="s">
        <v>382</v>
      </c>
      <c r="AE381" t="s">
        <v>383</v>
      </c>
      <c r="AF381" t="s">
        <v>384</v>
      </c>
      <c r="AG381" t="s">
        <v>390</v>
      </c>
      <c r="AH381" t="s">
        <v>462</v>
      </c>
      <c r="AI381" t="s">
        <v>314</v>
      </c>
      <c r="AJ381">
        <v>0</v>
      </c>
      <c r="AK381">
        <v>690</v>
      </c>
      <c r="AL381">
        <v>690</v>
      </c>
      <c r="AM381">
        <v>690</v>
      </c>
      <c r="AN381">
        <v>690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 s="13" t="str">
        <f t="shared" si="35"/>
        <v>2 - 09. RECURSOS DIRECTAMENTE RECAUDADOS</v>
      </c>
      <c r="CL381" s="13" t="str">
        <f t="shared" si="57"/>
        <v>2.6. ADQUISICION DE ACTIVOS NO FINANCIEROS</v>
      </c>
      <c r="CM381" s="13" t="str">
        <f t="shared" si="58"/>
        <v>2.6. 3. ADQUISICION DE VEHICULOS, MAQUINARIAS Y OTROS</v>
      </c>
      <c r="CN381" s="13" t="str">
        <f t="shared" si="59"/>
        <v>2.6. 3. 2. 9.99. MAQUINARIAS, EQUIPOS Y MOBILIARIOS DE OTRAS INSTALACIONES</v>
      </c>
      <c r="CO381" s="13">
        <f t="shared" si="60"/>
        <v>0</v>
      </c>
      <c r="CP381" s="13">
        <f t="shared" si="61"/>
        <v>690</v>
      </c>
      <c r="CQ381" s="13"/>
      <c r="CR381" s="13"/>
      <c r="CS381" s="13">
        <f t="shared" si="41"/>
        <v>690</v>
      </c>
      <c r="CT381" s="13"/>
    </row>
    <row r="382" spans="1:98" hidden="1" x14ac:dyDescent="0.2">
      <c r="A382" t="s">
        <v>93</v>
      </c>
      <c r="B382" t="s">
        <v>94</v>
      </c>
      <c r="C382" t="s">
        <v>95</v>
      </c>
      <c r="D382" t="s">
        <v>96</v>
      </c>
      <c r="E382" t="s">
        <v>97</v>
      </c>
      <c r="F382" t="s">
        <v>98</v>
      </c>
      <c r="G382" t="s">
        <v>99</v>
      </c>
      <c r="H382" t="s">
        <v>100</v>
      </c>
      <c r="I382" t="s">
        <v>101</v>
      </c>
      <c r="J382" t="s">
        <v>102</v>
      </c>
      <c r="K382" t="s">
        <v>103</v>
      </c>
      <c r="L382" t="s">
        <v>104</v>
      </c>
      <c r="M382" t="s">
        <v>105</v>
      </c>
      <c r="N382" t="s">
        <v>106</v>
      </c>
      <c r="O382" t="s">
        <v>107</v>
      </c>
      <c r="P382" t="s">
        <v>108</v>
      </c>
      <c r="Q382" t="s">
        <v>109</v>
      </c>
      <c r="R382">
        <v>100</v>
      </c>
      <c r="S382">
        <v>50</v>
      </c>
      <c r="T382">
        <v>0</v>
      </c>
      <c r="U382">
        <v>0</v>
      </c>
      <c r="V382" t="s">
        <v>110</v>
      </c>
      <c r="W382" t="s">
        <v>111</v>
      </c>
      <c r="X382" t="s">
        <v>112</v>
      </c>
      <c r="Y382" t="s">
        <v>112</v>
      </c>
      <c r="Z382" t="s">
        <v>312</v>
      </c>
      <c r="AA382" t="s">
        <v>313</v>
      </c>
      <c r="AB382" t="s">
        <v>115</v>
      </c>
      <c r="AC382" t="s">
        <v>116</v>
      </c>
      <c r="AD382" t="s">
        <v>225</v>
      </c>
      <c r="AE382" t="s">
        <v>226</v>
      </c>
      <c r="AF382" t="s">
        <v>227</v>
      </c>
      <c r="AG382" t="s">
        <v>227</v>
      </c>
      <c r="AH382" t="s">
        <v>228</v>
      </c>
      <c r="AI382" t="s">
        <v>370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100</v>
      </c>
      <c r="AR382">
        <v>270</v>
      </c>
      <c r="AS382">
        <v>0</v>
      </c>
      <c r="AT382">
        <v>24</v>
      </c>
      <c r="AU382">
        <v>108</v>
      </c>
      <c r="AV382">
        <v>84</v>
      </c>
      <c r="AW382">
        <v>0</v>
      </c>
      <c r="AX382">
        <v>36</v>
      </c>
      <c r="AY382">
        <v>0</v>
      </c>
      <c r="AZ382">
        <v>0</v>
      </c>
      <c r="BA382">
        <v>0</v>
      </c>
      <c r="BB382">
        <v>0</v>
      </c>
      <c r="BC382">
        <v>100</v>
      </c>
      <c r="BD382">
        <v>270</v>
      </c>
      <c r="BE382">
        <v>0</v>
      </c>
      <c r="BF382">
        <v>24</v>
      </c>
      <c r="BG382">
        <v>108</v>
      </c>
      <c r="BH382">
        <v>84</v>
      </c>
      <c r="BI382">
        <v>0</v>
      </c>
      <c r="BJ382">
        <v>36</v>
      </c>
      <c r="BK382">
        <v>0</v>
      </c>
      <c r="BL382">
        <v>0</v>
      </c>
      <c r="BM382">
        <v>0</v>
      </c>
      <c r="BN382">
        <v>0</v>
      </c>
      <c r="BO382">
        <v>100</v>
      </c>
      <c r="BP382">
        <v>270</v>
      </c>
      <c r="BQ382">
        <v>0</v>
      </c>
      <c r="BR382">
        <v>24</v>
      </c>
      <c r="BS382">
        <v>108</v>
      </c>
      <c r="BT382">
        <v>84</v>
      </c>
      <c r="BU382">
        <v>0</v>
      </c>
      <c r="BV382">
        <v>36</v>
      </c>
      <c r="BW382">
        <v>0</v>
      </c>
      <c r="BX382">
        <v>0</v>
      </c>
      <c r="BY382">
        <v>0</v>
      </c>
      <c r="BZ382">
        <v>0</v>
      </c>
      <c r="CA382">
        <v>100</v>
      </c>
      <c r="CB382">
        <v>270</v>
      </c>
      <c r="CC382">
        <v>0</v>
      </c>
      <c r="CD382">
        <v>24</v>
      </c>
      <c r="CE382">
        <v>108</v>
      </c>
      <c r="CF382">
        <v>84</v>
      </c>
      <c r="CG382">
        <v>0</v>
      </c>
      <c r="CH382">
        <v>36</v>
      </c>
      <c r="CI382">
        <v>0</v>
      </c>
      <c r="CJ382">
        <v>0</v>
      </c>
      <c r="CK382" s="13" t="str">
        <f t="shared" si="35"/>
        <v>2 - 09. RECURSOS DIRECTAMENTE RECAUDADOS</v>
      </c>
      <c r="CL382" s="13" t="str">
        <f t="shared" si="57"/>
        <v>2.3. BIENES Y SERVICIOS</v>
      </c>
      <c r="CM382" s="13" t="str">
        <f t="shared" si="58"/>
        <v>2.3. 1. COMPRA DE BIENES</v>
      </c>
      <c r="CN382" s="13" t="str">
        <f t="shared" si="59"/>
        <v>2.3. 1. 1. 1. 1. ALIMENTOS Y BEBIDAS PARA CONSUMO HUMANO</v>
      </c>
      <c r="CO382" s="13">
        <f t="shared" si="60"/>
        <v>622</v>
      </c>
      <c r="CP382" s="13">
        <f t="shared" si="61"/>
        <v>-622</v>
      </c>
      <c r="CQ382" s="13"/>
      <c r="CR382" s="13"/>
      <c r="CS382" s="13">
        <f t="shared" si="41"/>
        <v>-622</v>
      </c>
      <c r="CT382" s="13"/>
    </row>
    <row r="383" spans="1:98" hidden="1" x14ac:dyDescent="0.2">
      <c r="A383" t="s">
        <v>93</v>
      </c>
      <c r="B383" t="s">
        <v>94</v>
      </c>
      <c r="C383" t="s">
        <v>95</v>
      </c>
      <c r="D383" t="s">
        <v>96</v>
      </c>
      <c r="E383" t="s">
        <v>97</v>
      </c>
      <c r="F383" t="s">
        <v>98</v>
      </c>
      <c r="G383" t="s">
        <v>170</v>
      </c>
      <c r="H383" t="s">
        <v>100</v>
      </c>
      <c r="I383" t="s">
        <v>101</v>
      </c>
      <c r="J383" t="s">
        <v>102</v>
      </c>
      <c r="K383" t="s">
        <v>191</v>
      </c>
      <c r="L383" t="s">
        <v>104</v>
      </c>
      <c r="M383" t="s">
        <v>132</v>
      </c>
      <c r="N383" t="s">
        <v>133</v>
      </c>
      <c r="O383" t="s">
        <v>107</v>
      </c>
      <c r="P383" t="s">
        <v>192</v>
      </c>
      <c r="Q383" t="s">
        <v>168</v>
      </c>
      <c r="R383">
        <v>7247</v>
      </c>
      <c r="S383">
        <v>3940</v>
      </c>
      <c r="T383">
        <v>0</v>
      </c>
      <c r="U383">
        <v>0</v>
      </c>
      <c r="V383" t="s">
        <v>193</v>
      </c>
      <c r="W383" t="s">
        <v>111</v>
      </c>
      <c r="X383" t="s">
        <v>112</v>
      </c>
      <c r="Y383" t="s">
        <v>112</v>
      </c>
      <c r="Z383" t="s">
        <v>312</v>
      </c>
      <c r="AA383" t="s">
        <v>313</v>
      </c>
      <c r="AB383" t="s">
        <v>115</v>
      </c>
      <c r="AC383" t="s">
        <v>116</v>
      </c>
      <c r="AD383" t="s">
        <v>225</v>
      </c>
      <c r="AE383" t="s">
        <v>226</v>
      </c>
      <c r="AF383" t="s">
        <v>393</v>
      </c>
      <c r="AG383" t="s">
        <v>394</v>
      </c>
      <c r="AH383" t="s">
        <v>440</v>
      </c>
      <c r="AI383" t="s">
        <v>370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852.5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852.5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852.5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852.5</v>
      </c>
      <c r="CF383">
        <v>0</v>
      </c>
      <c r="CG383">
        <v>0</v>
      </c>
      <c r="CH383">
        <v>0</v>
      </c>
      <c r="CI383">
        <v>0</v>
      </c>
      <c r="CJ383">
        <v>0</v>
      </c>
      <c r="CK383" s="13" t="str">
        <f t="shared" si="35"/>
        <v>2 - 09. RECURSOS DIRECTAMENTE RECAUDADOS</v>
      </c>
      <c r="CL383" s="13" t="str">
        <f t="shared" si="57"/>
        <v>2.3. BIENES Y SERVICIOS</v>
      </c>
      <c r="CM383" s="13" t="str">
        <f t="shared" si="58"/>
        <v>2.3. 1. COMPRA DE BIENES</v>
      </c>
      <c r="CN383" s="13" t="str">
        <f t="shared" si="59"/>
        <v>2.3. 1. 2. 1. 2. TEXTILES Y ACABADOS TEXTILES</v>
      </c>
      <c r="CO383" s="13">
        <f t="shared" si="60"/>
        <v>852.5</v>
      </c>
      <c r="CP383" s="13">
        <f t="shared" si="61"/>
        <v>-852.5</v>
      </c>
      <c r="CQ383" s="13"/>
      <c r="CR383" s="13"/>
      <c r="CS383" s="13">
        <f t="shared" si="41"/>
        <v>-852.5</v>
      </c>
      <c r="CT383" s="13"/>
    </row>
    <row r="384" spans="1:98" hidden="1" x14ac:dyDescent="0.2">
      <c r="A384" t="s">
        <v>93</v>
      </c>
      <c r="B384" t="s">
        <v>94</v>
      </c>
      <c r="C384" t="s">
        <v>95</v>
      </c>
      <c r="D384" t="s">
        <v>96</v>
      </c>
      <c r="E384" t="s">
        <v>97</v>
      </c>
      <c r="F384" t="s">
        <v>98</v>
      </c>
      <c r="G384" t="s">
        <v>99</v>
      </c>
      <c r="H384" t="s">
        <v>100</v>
      </c>
      <c r="I384" t="s">
        <v>101</v>
      </c>
      <c r="J384" t="s">
        <v>102</v>
      </c>
      <c r="K384" t="s">
        <v>103</v>
      </c>
      <c r="L384" t="s">
        <v>104</v>
      </c>
      <c r="M384" t="s">
        <v>105</v>
      </c>
      <c r="N384" t="s">
        <v>106</v>
      </c>
      <c r="O384" t="s">
        <v>107</v>
      </c>
      <c r="P384" t="s">
        <v>108</v>
      </c>
      <c r="Q384" t="s">
        <v>109</v>
      </c>
      <c r="R384">
        <v>100</v>
      </c>
      <c r="S384">
        <v>50</v>
      </c>
      <c r="T384">
        <v>0</v>
      </c>
      <c r="U384">
        <v>0</v>
      </c>
      <c r="V384" t="s">
        <v>110</v>
      </c>
      <c r="W384" t="s">
        <v>111</v>
      </c>
      <c r="X384" t="s">
        <v>112</v>
      </c>
      <c r="Y384" t="s">
        <v>112</v>
      </c>
      <c r="Z384" t="s">
        <v>312</v>
      </c>
      <c r="AA384" t="s">
        <v>313</v>
      </c>
      <c r="AB384" t="s">
        <v>115</v>
      </c>
      <c r="AC384" t="s">
        <v>116</v>
      </c>
      <c r="AD384" t="s">
        <v>225</v>
      </c>
      <c r="AE384" t="s">
        <v>226</v>
      </c>
      <c r="AF384" t="s">
        <v>236</v>
      </c>
      <c r="AG384" t="s">
        <v>237</v>
      </c>
      <c r="AH384" t="s">
        <v>238</v>
      </c>
      <c r="AI384" t="s">
        <v>370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2340.79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2340.79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2340.79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2340.79</v>
      </c>
      <c r="CI384">
        <v>0</v>
      </c>
      <c r="CJ384">
        <v>0</v>
      </c>
      <c r="CK384" s="13" t="str">
        <f t="shared" ref="CK384:CK422" si="62">CONCATENATE(LEFT(Z384,1)," ","- ",AA384)</f>
        <v>2 - 09. RECURSOS DIRECTAMENTE RECAUDADOS</v>
      </c>
      <c r="CL384" s="13" t="str">
        <f t="shared" ref="CL384:CL422" si="63">CONCATENATE(LEFT(AC384,2),AD384)</f>
        <v>2.3. BIENES Y SERVICIOS</v>
      </c>
      <c r="CM384" s="13" t="str">
        <f t="shared" ref="CM384:CM422" si="64">CONCATENATE(LEFT(CL384,4),AE384)</f>
        <v>2.3. 1. COMPRA DE BIENES</v>
      </c>
      <c r="CN384" s="13" t="str">
        <f t="shared" ref="CN384:CN422" si="65">CONCATENATE(LEFT(CM384,7)&amp;LEFT(AF384,3)&amp;LEFT(AG384,3),AH384)</f>
        <v>2.3. 1. 5. 1. 2. PAPELERIA EN GENERAL, UTILES Y MATERIALES DE OFICINA</v>
      </c>
      <c r="CO384" s="13">
        <f t="shared" ref="CO384:CO422" si="66">SUM(AZ384:BL384)</f>
        <v>2340.79</v>
      </c>
      <c r="CP384" s="13">
        <f t="shared" ref="CP384:CP422" si="67">AL384-CO384</f>
        <v>-2340.79</v>
      </c>
      <c r="CQ384" s="13"/>
      <c r="CR384" s="13"/>
      <c r="CS384" s="13">
        <f t="shared" si="41"/>
        <v>-2340.79</v>
      </c>
      <c r="CT384" s="13"/>
    </row>
    <row r="385" spans="1:98" hidden="1" x14ac:dyDescent="0.2">
      <c r="A385" t="s">
        <v>93</v>
      </c>
      <c r="B385" t="s">
        <v>94</v>
      </c>
      <c r="C385" t="s">
        <v>95</v>
      </c>
      <c r="D385" t="s">
        <v>96</v>
      </c>
      <c r="E385" t="s">
        <v>97</v>
      </c>
      <c r="F385" t="s">
        <v>98</v>
      </c>
      <c r="G385" t="s">
        <v>170</v>
      </c>
      <c r="H385" t="s">
        <v>100</v>
      </c>
      <c r="I385" t="s">
        <v>101</v>
      </c>
      <c r="J385" t="s">
        <v>102</v>
      </c>
      <c r="K385" t="s">
        <v>294</v>
      </c>
      <c r="L385" t="s">
        <v>104</v>
      </c>
      <c r="M385" t="s">
        <v>295</v>
      </c>
      <c r="N385" t="s">
        <v>296</v>
      </c>
      <c r="O385" t="s">
        <v>107</v>
      </c>
      <c r="P385" t="s">
        <v>297</v>
      </c>
      <c r="Q385" t="s">
        <v>298</v>
      </c>
      <c r="R385">
        <v>6</v>
      </c>
      <c r="S385">
        <v>3</v>
      </c>
      <c r="T385">
        <v>0</v>
      </c>
      <c r="U385">
        <v>0</v>
      </c>
      <c r="V385" t="s">
        <v>299</v>
      </c>
      <c r="W385" t="s">
        <v>111</v>
      </c>
      <c r="X385" t="s">
        <v>112</v>
      </c>
      <c r="Y385" t="s">
        <v>112</v>
      </c>
      <c r="Z385" t="s">
        <v>312</v>
      </c>
      <c r="AA385" t="s">
        <v>313</v>
      </c>
      <c r="AB385" t="s">
        <v>115</v>
      </c>
      <c r="AC385" t="s">
        <v>116</v>
      </c>
      <c r="AD385" t="s">
        <v>225</v>
      </c>
      <c r="AE385" t="s">
        <v>226</v>
      </c>
      <c r="AF385" t="s">
        <v>236</v>
      </c>
      <c r="AG385" t="s">
        <v>237</v>
      </c>
      <c r="AH385" t="s">
        <v>238</v>
      </c>
      <c r="AI385" t="s">
        <v>370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1952.19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 s="13" t="str">
        <f t="shared" si="62"/>
        <v>2 - 09. RECURSOS DIRECTAMENTE RECAUDADOS</v>
      </c>
      <c r="CL385" s="13" t="str">
        <f t="shared" si="63"/>
        <v>2.3. BIENES Y SERVICIOS</v>
      </c>
      <c r="CM385" s="13" t="str">
        <f t="shared" si="64"/>
        <v>2.3. 1. COMPRA DE BIENES</v>
      </c>
      <c r="CN385" s="13" t="str">
        <f t="shared" si="65"/>
        <v>2.3. 1. 5. 1. 2. PAPELERIA EN GENERAL, UTILES Y MATERIALES DE OFICINA</v>
      </c>
      <c r="CO385" s="13">
        <f t="shared" si="66"/>
        <v>0</v>
      </c>
      <c r="CP385" s="13">
        <f t="shared" si="67"/>
        <v>0</v>
      </c>
      <c r="CQ385" s="13"/>
      <c r="CR385" s="13"/>
      <c r="CS385" s="13">
        <f t="shared" si="41"/>
        <v>0</v>
      </c>
      <c r="CT385" s="13"/>
    </row>
    <row r="386" spans="1:98" hidden="1" x14ac:dyDescent="0.2">
      <c r="A386" t="s">
        <v>93</v>
      </c>
      <c r="B386" t="s">
        <v>94</v>
      </c>
      <c r="C386" t="s">
        <v>95</v>
      </c>
      <c r="D386" t="s">
        <v>96</v>
      </c>
      <c r="E386" t="s">
        <v>97</v>
      </c>
      <c r="F386" t="s">
        <v>98</v>
      </c>
      <c r="G386" t="s">
        <v>170</v>
      </c>
      <c r="H386" t="s">
        <v>100</v>
      </c>
      <c r="I386" t="s">
        <v>101</v>
      </c>
      <c r="J386" t="s">
        <v>102</v>
      </c>
      <c r="K386" t="s">
        <v>187</v>
      </c>
      <c r="L386" t="s">
        <v>104</v>
      </c>
      <c r="M386" t="s">
        <v>132</v>
      </c>
      <c r="N386" t="s">
        <v>176</v>
      </c>
      <c r="O386" t="s">
        <v>107</v>
      </c>
      <c r="P386" t="s">
        <v>188</v>
      </c>
      <c r="Q386" t="s">
        <v>189</v>
      </c>
      <c r="R386">
        <v>105000</v>
      </c>
      <c r="S386">
        <v>29200</v>
      </c>
      <c r="T386">
        <v>0</v>
      </c>
      <c r="U386">
        <v>0</v>
      </c>
      <c r="V386" t="s">
        <v>190</v>
      </c>
      <c r="W386" t="s">
        <v>111</v>
      </c>
      <c r="X386" t="s">
        <v>112</v>
      </c>
      <c r="Y386" t="s">
        <v>112</v>
      </c>
      <c r="Z386" t="s">
        <v>312</v>
      </c>
      <c r="AA386" t="s">
        <v>313</v>
      </c>
      <c r="AB386" t="s">
        <v>115</v>
      </c>
      <c r="AC386" t="s">
        <v>116</v>
      </c>
      <c r="AD386" t="s">
        <v>225</v>
      </c>
      <c r="AE386" t="s">
        <v>226</v>
      </c>
      <c r="AF386" t="s">
        <v>236</v>
      </c>
      <c r="AG386" t="s">
        <v>237</v>
      </c>
      <c r="AH386" t="s">
        <v>238</v>
      </c>
      <c r="AI386" t="s">
        <v>370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20562.96</v>
      </c>
      <c r="AS386">
        <v>6611.08</v>
      </c>
      <c r="AT386">
        <v>53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20562.96</v>
      </c>
      <c r="BE386">
        <v>83.2</v>
      </c>
      <c r="BF386">
        <v>6580.88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20562.96</v>
      </c>
      <c r="BQ386">
        <v>83.2</v>
      </c>
      <c r="BR386">
        <v>6580.88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20562.96</v>
      </c>
      <c r="CC386">
        <v>83.2</v>
      </c>
      <c r="CD386">
        <v>6580.88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 s="13" t="str">
        <f t="shared" si="62"/>
        <v>2 - 09. RECURSOS DIRECTAMENTE RECAUDADOS</v>
      </c>
      <c r="CL386" s="13" t="str">
        <f t="shared" si="63"/>
        <v>2.3. BIENES Y SERVICIOS</v>
      </c>
      <c r="CM386" s="13" t="str">
        <f t="shared" si="64"/>
        <v>2.3. 1. COMPRA DE BIENES</v>
      </c>
      <c r="CN386" s="13" t="str">
        <f t="shared" si="65"/>
        <v>2.3. 1. 5. 1. 2. PAPELERIA EN GENERAL, UTILES Y MATERIALES DE OFICINA</v>
      </c>
      <c r="CO386" s="13">
        <f t="shared" si="66"/>
        <v>27227.040000000001</v>
      </c>
      <c r="CP386" s="13">
        <f t="shared" si="67"/>
        <v>-27227.040000000001</v>
      </c>
      <c r="CQ386" s="13"/>
      <c r="CR386" s="13"/>
      <c r="CS386" s="13">
        <f t="shared" ref="CS386:CS449" si="68">CP386+CQ386+CR386</f>
        <v>-27227.040000000001</v>
      </c>
      <c r="CT386" s="13"/>
    </row>
    <row r="387" spans="1:98" hidden="1" x14ac:dyDescent="0.2">
      <c r="A387" t="s">
        <v>93</v>
      </c>
      <c r="B387" t="s">
        <v>94</v>
      </c>
      <c r="C387" t="s">
        <v>95</v>
      </c>
      <c r="D387" t="s">
        <v>96</v>
      </c>
      <c r="E387" t="s">
        <v>97</v>
      </c>
      <c r="F387" t="s">
        <v>98</v>
      </c>
      <c r="G387" t="s">
        <v>170</v>
      </c>
      <c r="H387" t="s">
        <v>100</v>
      </c>
      <c r="I387" t="s">
        <v>101</v>
      </c>
      <c r="J387" t="s">
        <v>102</v>
      </c>
      <c r="K387" t="s">
        <v>187</v>
      </c>
      <c r="L387" t="s">
        <v>104</v>
      </c>
      <c r="M387" t="s">
        <v>132</v>
      </c>
      <c r="N387" t="s">
        <v>176</v>
      </c>
      <c r="O387" t="s">
        <v>107</v>
      </c>
      <c r="P387" t="s">
        <v>188</v>
      </c>
      <c r="Q387" t="s">
        <v>189</v>
      </c>
      <c r="R387">
        <v>105000</v>
      </c>
      <c r="S387">
        <v>29200</v>
      </c>
      <c r="T387">
        <v>0</v>
      </c>
      <c r="U387">
        <v>0</v>
      </c>
      <c r="V387" t="s">
        <v>190</v>
      </c>
      <c r="W387" t="s">
        <v>111</v>
      </c>
      <c r="X387" t="s">
        <v>112</v>
      </c>
      <c r="Y387" t="s">
        <v>112</v>
      </c>
      <c r="Z387" t="s">
        <v>312</v>
      </c>
      <c r="AA387" t="s">
        <v>313</v>
      </c>
      <c r="AB387" t="s">
        <v>115</v>
      </c>
      <c r="AC387" t="s">
        <v>116</v>
      </c>
      <c r="AD387" t="s">
        <v>225</v>
      </c>
      <c r="AE387" t="s">
        <v>226</v>
      </c>
      <c r="AF387" t="s">
        <v>236</v>
      </c>
      <c r="AG387" t="s">
        <v>248</v>
      </c>
      <c r="AH387" t="s">
        <v>249</v>
      </c>
      <c r="AI387" t="s">
        <v>370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2030.55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2030.55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2030.55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2030.55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 s="13" t="str">
        <f t="shared" si="62"/>
        <v>2 - 09. RECURSOS DIRECTAMENTE RECAUDADOS</v>
      </c>
      <c r="CL387" s="13" t="str">
        <f t="shared" si="63"/>
        <v>2.3. BIENES Y SERVICIOS</v>
      </c>
      <c r="CM387" s="13" t="str">
        <f t="shared" si="64"/>
        <v>2.3. 1. COMPRA DE BIENES</v>
      </c>
      <c r="CN387" s="13" t="str">
        <f t="shared" si="65"/>
        <v>2.3. 1. 5. 3. 1. ASEO, LIMPIEZA Y TOCADOR</v>
      </c>
      <c r="CO387" s="13">
        <f t="shared" si="66"/>
        <v>2030.55</v>
      </c>
      <c r="CP387" s="13">
        <f t="shared" si="67"/>
        <v>-2030.55</v>
      </c>
      <c r="CQ387" s="13"/>
      <c r="CR387" s="13"/>
      <c r="CS387" s="13">
        <f t="shared" si="68"/>
        <v>-2030.55</v>
      </c>
      <c r="CT387" s="13"/>
    </row>
    <row r="388" spans="1:98" hidden="1" x14ac:dyDescent="0.2">
      <c r="A388" t="s">
        <v>93</v>
      </c>
      <c r="B388" t="s">
        <v>94</v>
      </c>
      <c r="C388" t="s">
        <v>95</v>
      </c>
      <c r="D388" t="s">
        <v>96</v>
      </c>
      <c r="E388" t="s">
        <v>97</v>
      </c>
      <c r="F388" t="s">
        <v>98</v>
      </c>
      <c r="G388" t="s">
        <v>99</v>
      </c>
      <c r="H388" t="s">
        <v>100</v>
      </c>
      <c r="I388" t="s">
        <v>101</v>
      </c>
      <c r="J388" t="s">
        <v>102</v>
      </c>
      <c r="K388" t="s">
        <v>103</v>
      </c>
      <c r="L388" t="s">
        <v>104</v>
      </c>
      <c r="M388" t="s">
        <v>105</v>
      </c>
      <c r="N388" t="s">
        <v>106</v>
      </c>
      <c r="O388" t="s">
        <v>107</v>
      </c>
      <c r="P388" t="s">
        <v>108</v>
      </c>
      <c r="Q388" t="s">
        <v>109</v>
      </c>
      <c r="R388">
        <v>100</v>
      </c>
      <c r="S388">
        <v>50</v>
      </c>
      <c r="T388">
        <v>0</v>
      </c>
      <c r="U388">
        <v>0</v>
      </c>
      <c r="V388" t="s">
        <v>110</v>
      </c>
      <c r="W388" t="s">
        <v>111</v>
      </c>
      <c r="X388" t="s">
        <v>112</v>
      </c>
      <c r="Y388" t="s">
        <v>112</v>
      </c>
      <c r="Z388" t="s">
        <v>312</v>
      </c>
      <c r="AA388" t="s">
        <v>313</v>
      </c>
      <c r="AB388" t="s">
        <v>115</v>
      </c>
      <c r="AC388" t="s">
        <v>116</v>
      </c>
      <c r="AD388" t="s">
        <v>225</v>
      </c>
      <c r="AE388" t="s">
        <v>226</v>
      </c>
      <c r="AF388" t="s">
        <v>236</v>
      </c>
      <c r="AG388" t="s">
        <v>373</v>
      </c>
      <c r="AH388" t="s">
        <v>374</v>
      </c>
      <c r="AI388" t="s">
        <v>370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100</v>
      </c>
      <c r="AR388">
        <v>0</v>
      </c>
      <c r="AS388">
        <v>0</v>
      </c>
      <c r="AT388">
        <v>0</v>
      </c>
      <c r="AU388">
        <v>7</v>
      </c>
      <c r="AV388">
        <v>63.8</v>
      </c>
      <c r="AW388">
        <v>0</v>
      </c>
      <c r="AX388">
        <v>114</v>
      </c>
      <c r="AY388">
        <v>0</v>
      </c>
      <c r="AZ388">
        <v>0</v>
      </c>
      <c r="BA388">
        <v>0</v>
      </c>
      <c r="BB388">
        <v>0</v>
      </c>
      <c r="BC388">
        <v>100</v>
      </c>
      <c r="BD388">
        <v>0</v>
      </c>
      <c r="BE388">
        <v>0</v>
      </c>
      <c r="BF388">
        <v>0</v>
      </c>
      <c r="BG388">
        <v>7</v>
      </c>
      <c r="BH388">
        <v>63.8</v>
      </c>
      <c r="BI388">
        <v>0</v>
      </c>
      <c r="BJ388">
        <v>114</v>
      </c>
      <c r="BK388">
        <v>0</v>
      </c>
      <c r="BL388">
        <v>0</v>
      </c>
      <c r="BM388">
        <v>0</v>
      </c>
      <c r="BN388">
        <v>0</v>
      </c>
      <c r="BO388">
        <v>100</v>
      </c>
      <c r="BP388">
        <v>0</v>
      </c>
      <c r="BQ388">
        <v>0</v>
      </c>
      <c r="BR388">
        <v>0</v>
      </c>
      <c r="BS388">
        <v>7</v>
      </c>
      <c r="BT388">
        <v>63.8</v>
      </c>
      <c r="BU388">
        <v>0</v>
      </c>
      <c r="BV388">
        <v>114</v>
      </c>
      <c r="BW388">
        <v>0</v>
      </c>
      <c r="BX388">
        <v>0</v>
      </c>
      <c r="BY388">
        <v>0</v>
      </c>
      <c r="BZ388">
        <v>0</v>
      </c>
      <c r="CA388">
        <v>100</v>
      </c>
      <c r="CB388">
        <v>0</v>
      </c>
      <c r="CC388">
        <v>0</v>
      </c>
      <c r="CD388">
        <v>0</v>
      </c>
      <c r="CE388">
        <v>7</v>
      </c>
      <c r="CF388">
        <v>63.8</v>
      </c>
      <c r="CG388">
        <v>0</v>
      </c>
      <c r="CH388">
        <v>114</v>
      </c>
      <c r="CI388">
        <v>0</v>
      </c>
      <c r="CJ388">
        <v>0</v>
      </c>
      <c r="CK388" s="13" t="str">
        <f t="shared" si="62"/>
        <v>2 - 09. RECURSOS DIRECTAMENTE RECAUDADOS</v>
      </c>
      <c r="CL388" s="13" t="str">
        <f t="shared" si="63"/>
        <v>2.3. BIENES Y SERVICIOS</v>
      </c>
      <c r="CM388" s="13" t="str">
        <f t="shared" si="64"/>
        <v>2.3. 1. COMPRA DE BIENES</v>
      </c>
      <c r="CN388" s="13" t="str">
        <f t="shared" si="65"/>
        <v>2.3. 1. 5. 4. 1. ELECTRICIDAD, ILUMINACION Y ELECTRONICA</v>
      </c>
      <c r="CO388" s="13">
        <f t="shared" si="66"/>
        <v>284.8</v>
      </c>
      <c r="CP388" s="13">
        <f t="shared" si="67"/>
        <v>-284.8</v>
      </c>
      <c r="CQ388" s="13"/>
      <c r="CR388" s="13"/>
      <c r="CS388" s="13">
        <f t="shared" si="68"/>
        <v>-284.8</v>
      </c>
      <c r="CT388" s="13"/>
    </row>
    <row r="389" spans="1:98" hidden="1" x14ac:dyDescent="0.2">
      <c r="A389" t="s">
        <v>93</v>
      </c>
      <c r="B389" t="s">
        <v>94</v>
      </c>
      <c r="C389" t="s">
        <v>95</v>
      </c>
      <c r="D389" t="s">
        <v>96</v>
      </c>
      <c r="E389" t="s">
        <v>97</v>
      </c>
      <c r="F389" t="s">
        <v>98</v>
      </c>
      <c r="G389" t="s">
        <v>99</v>
      </c>
      <c r="H389" t="s">
        <v>100</v>
      </c>
      <c r="I389" t="s">
        <v>101</v>
      </c>
      <c r="J389" t="s">
        <v>102</v>
      </c>
      <c r="K389" t="s">
        <v>103</v>
      </c>
      <c r="L389" t="s">
        <v>104</v>
      </c>
      <c r="M389" t="s">
        <v>105</v>
      </c>
      <c r="N389" t="s">
        <v>106</v>
      </c>
      <c r="O389" t="s">
        <v>107</v>
      </c>
      <c r="P389" t="s">
        <v>108</v>
      </c>
      <c r="Q389" t="s">
        <v>109</v>
      </c>
      <c r="R389">
        <v>100</v>
      </c>
      <c r="S389">
        <v>50</v>
      </c>
      <c r="T389">
        <v>0</v>
      </c>
      <c r="U389">
        <v>0</v>
      </c>
      <c r="V389" t="s">
        <v>110</v>
      </c>
      <c r="W389" t="s">
        <v>111</v>
      </c>
      <c r="X389" t="s">
        <v>112</v>
      </c>
      <c r="Y389" t="s">
        <v>112</v>
      </c>
      <c r="Z389" t="s">
        <v>312</v>
      </c>
      <c r="AA389" t="s">
        <v>313</v>
      </c>
      <c r="AB389" t="s">
        <v>115</v>
      </c>
      <c r="AC389" t="s">
        <v>116</v>
      </c>
      <c r="AD389" t="s">
        <v>225</v>
      </c>
      <c r="AE389" t="s">
        <v>226</v>
      </c>
      <c r="AF389" t="s">
        <v>268</v>
      </c>
      <c r="AG389" t="s">
        <v>269</v>
      </c>
      <c r="AH389" t="s">
        <v>270</v>
      </c>
      <c r="AI389" t="s">
        <v>370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602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 s="13" t="str">
        <f t="shared" si="62"/>
        <v>2 - 09. RECURSOS DIRECTAMENTE RECAUDADOS</v>
      </c>
      <c r="CL389" s="13" t="str">
        <f t="shared" si="63"/>
        <v>2.3. BIENES Y SERVICIOS</v>
      </c>
      <c r="CM389" s="13" t="str">
        <f t="shared" si="64"/>
        <v>2.3. 1. COMPRA DE BIENES</v>
      </c>
      <c r="CN389" s="13" t="str">
        <f t="shared" si="65"/>
        <v>2.3. 1. 6. 1. 4. DE SEGURIDAD</v>
      </c>
      <c r="CO389" s="13">
        <f t="shared" si="66"/>
        <v>0</v>
      </c>
      <c r="CP389" s="13">
        <f t="shared" si="67"/>
        <v>0</v>
      </c>
      <c r="CQ389" s="13"/>
      <c r="CR389" s="13"/>
      <c r="CS389" s="13">
        <f t="shared" si="68"/>
        <v>0</v>
      </c>
      <c r="CT389" s="13"/>
    </row>
    <row r="390" spans="1:98" hidden="1" x14ac:dyDescent="0.2">
      <c r="A390" t="s">
        <v>93</v>
      </c>
      <c r="B390" t="s">
        <v>94</v>
      </c>
      <c r="C390" t="s">
        <v>95</v>
      </c>
      <c r="D390" t="s">
        <v>96</v>
      </c>
      <c r="E390" t="s">
        <v>97</v>
      </c>
      <c r="F390" t="s">
        <v>98</v>
      </c>
      <c r="G390" t="s">
        <v>170</v>
      </c>
      <c r="H390" t="s">
        <v>100</v>
      </c>
      <c r="I390" t="s">
        <v>101</v>
      </c>
      <c r="J390" t="s">
        <v>102</v>
      </c>
      <c r="K390" t="s">
        <v>180</v>
      </c>
      <c r="L390" t="s">
        <v>104</v>
      </c>
      <c r="M390" t="s">
        <v>132</v>
      </c>
      <c r="N390" t="s">
        <v>133</v>
      </c>
      <c r="O390" t="s">
        <v>107</v>
      </c>
      <c r="P390" t="s">
        <v>181</v>
      </c>
      <c r="Q390" t="s">
        <v>168</v>
      </c>
      <c r="R390">
        <v>124679</v>
      </c>
      <c r="S390">
        <v>26240</v>
      </c>
      <c r="T390">
        <v>0</v>
      </c>
      <c r="U390">
        <v>0</v>
      </c>
      <c r="V390" t="s">
        <v>182</v>
      </c>
      <c r="W390" t="s">
        <v>111</v>
      </c>
      <c r="X390" t="s">
        <v>112</v>
      </c>
      <c r="Y390" t="s">
        <v>112</v>
      </c>
      <c r="Z390" t="s">
        <v>312</v>
      </c>
      <c r="AA390" t="s">
        <v>313</v>
      </c>
      <c r="AB390" t="s">
        <v>115</v>
      </c>
      <c r="AC390" t="s">
        <v>116</v>
      </c>
      <c r="AD390" t="s">
        <v>225</v>
      </c>
      <c r="AE390" t="s">
        <v>226</v>
      </c>
      <c r="AF390" t="s">
        <v>268</v>
      </c>
      <c r="AG390" t="s">
        <v>269</v>
      </c>
      <c r="AH390" t="s">
        <v>441</v>
      </c>
      <c r="AI390" t="s">
        <v>370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130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130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130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130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 s="13" t="str">
        <f t="shared" si="62"/>
        <v>2 - 09. RECURSOS DIRECTAMENTE RECAUDADOS</v>
      </c>
      <c r="CL390" s="13" t="str">
        <f t="shared" si="63"/>
        <v>2.3. BIENES Y SERVICIOS</v>
      </c>
      <c r="CM390" s="13" t="str">
        <f t="shared" si="64"/>
        <v>2.3. 1. COMPRA DE BIENES</v>
      </c>
      <c r="CN390" s="13" t="str">
        <f t="shared" si="65"/>
        <v>2.3. 1. 6. 1.99. OTROS ACCESORIOS Y REPUESTOS</v>
      </c>
      <c r="CO390" s="13">
        <f t="shared" si="66"/>
        <v>130</v>
      </c>
      <c r="CP390" s="13">
        <f t="shared" si="67"/>
        <v>-130</v>
      </c>
      <c r="CQ390" s="13"/>
      <c r="CR390" s="13"/>
      <c r="CS390" s="13">
        <f t="shared" si="68"/>
        <v>-130</v>
      </c>
      <c r="CT390" s="13"/>
    </row>
    <row r="391" spans="1:98" hidden="1" x14ac:dyDescent="0.2">
      <c r="A391" t="s">
        <v>93</v>
      </c>
      <c r="B391" t="s">
        <v>94</v>
      </c>
      <c r="C391" t="s">
        <v>95</v>
      </c>
      <c r="D391" t="s">
        <v>96</v>
      </c>
      <c r="E391" t="s">
        <v>97</v>
      </c>
      <c r="F391" t="s">
        <v>98</v>
      </c>
      <c r="G391" t="s">
        <v>170</v>
      </c>
      <c r="H391" t="s">
        <v>100</v>
      </c>
      <c r="I391" t="s">
        <v>101</v>
      </c>
      <c r="J391" t="s">
        <v>102</v>
      </c>
      <c r="K391" t="s">
        <v>187</v>
      </c>
      <c r="L391" t="s">
        <v>104</v>
      </c>
      <c r="M391" t="s">
        <v>132</v>
      </c>
      <c r="N391" t="s">
        <v>176</v>
      </c>
      <c r="O391" t="s">
        <v>107</v>
      </c>
      <c r="P391" t="s">
        <v>188</v>
      </c>
      <c r="Q391" t="s">
        <v>189</v>
      </c>
      <c r="R391">
        <v>105000</v>
      </c>
      <c r="S391">
        <v>29200</v>
      </c>
      <c r="T391">
        <v>0</v>
      </c>
      <c r="U391">
        <v>0</v>
      </c>
      <c r="V391" t="s">
        <v>190</v>
      </c>
      <c r="W391" t="s">
        <v>111</v>
      </c>
      <c r="X391" t="s">
        <v>112</v>
      </c>
      <c r="Y391" t="s">
        <v>112</v>
      </c>
      <c r="Z391" t="s">
        <v>312</v>
      </c>
      <c r="AA391" t="s">
        <v>313</v>
      </c>
      <c r="AB391" t="s">
        <v>115</v>
      </c>
      <c r="AC391" t="s">
        <v>116</v>
      </c>
      <c r="AD391" t="s">
        <v>225</v>
      </c>
      <c r="AE391" t="s">
        <v>226</v>
      </c>
      <c r="AF391" t="s">
        <v>271</v>
      </c>
      <c r="AG391" t="s">
        <v>315</v>
      </c>
      <c r="AH391" t="s">
        <v>316</v>
      </c>
      <c r="AI391" t="s">
        <v>370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119842.28</v>
      </c>
      <c r="AR391">
        <v>16972.189999999999</v>
      </c>
      <c r="AS391">
        <v>11200</v>
      </c>
      <c r="AT391">
        <v>19060.599999999999</v>
      </c>
      <c r="AU391">
        <v>0</v>
      </c>
      <c r="AV391">
        <v>0</v>
      </c>
      <c r="AW391">
        <v>30222.61</v>
      </c>
      <c r="AX391">
        <v>14145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95590.01</v>
      </c>
      <c r="BE391">
        <v>27596.19</v>
      </c>
      <c r="BF391">
        <v>19060.599999999999</v>
      </c>
      <c r="BG391">
        <v>0</v>
      </c>
      <c r="BH391">
        <v>0</v>
      </c>
      <c r="BI391">
        <v>42762.61</v>
      </c>
      <c r="BJ391">
        <v>11600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63281.2</v>
      </c>
      <c r="BQ391">
        <v>48705</v>
      </c>
      <c r="BR391">
        <v>30260.6</v>
      </c>
      <c r="BS391">
        <v>0</v>
      </c>
      <c r="BT391">
        <v>0</v>
      </c>
      <c r="BU391">
        <v>24140</v>
      </c>
      <c r="BV391">
        <v>18622.61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63281.2</v>
      </c>
      <c r="CC391">
        <v>48705</v>
      </c>
      <c r="CD391">
        <v>30260.6</v>
      </c>
      <c r="CE391">
        <v>0</v>
      </c>
      <c r="CF391">
        <v>0</v>
      </c>
      <c r="CG391">
        <v>24140</v>
      </c>
      <c r="CH391">
        <v>18622.61</v>
      </c>
      <c r="CI391">
        <v>0</v>
      </c>
      <c r="CJ391">
        <v>0</v>
      </c>
      <c r="CK391" s="13" t="str">
        <f t="shared" si="62"/>
        <v>2 - 09. RECURSOS DIRECTAMENTE RECAUDADOS</v>
      </c>
      <c r="CL391" s="13" t="str">
        <f t="shared" si="63"/>
        <v>2.3. BIENES Y SERVICIOS</v>
      </c>
      <c r="CM391" s="13" t="str">
        <f t="shared" si="64"/>
        <v>2.3. 1. COMPRA DE BIENES</v>
      </c>
      <c r="CN391" s="13" t="str">
        <f t="shared" si="65"/>
        <v>2.3. 1. 8. 1. 2. MEDICAMENTOS</v>
      </c>
      <c r="CO391" s="13">
        <f t="shared" si="66"/>
        <v>196609.40999999997</v>
      </c>
      <c r="CP391" s="13">
        <f t="shared" si="67"/>
        <v>-196609.40999999997</v>
      </c>
      <c r="CQ391" s="13"/>
      <c r="CR391" s="13"/>
      <c r="CS391" s="13">
        <f t="shared" si="68"/>
        <v>-196609.40999999997</v>
      </c>
      <c r="CT391" s="13"/>
    </row>
    <row r="392" spans="1:98" hidden="1" x14ac:dyDescent="0.2">
      <c r="A392" t="s">
        <v>93</v>
      </c>
      <c r="B392" t="s">
        <v>94</v>
      </c>
      <c r="C392" t="s">
        <v>95</v>
      </c>
      <c r="D392" t="s">
        <v>96</v>
      </c>
      <c r="E392" t="s">
        <v>97</v>
      </c>
      <c r="F392" t="s">
        <v>98</v>
      </c>
      <c r="G392" t="s">
        <v>170</v>
      </c>
      <c r="H392" t="s">
        <v>100</v>
      </c>
      <c r="I392" t="s">
        <v>101</v>
      </c>
      <c r="J392" t="s">
        <v>102</v>
      </c>
      <c r="K392" t="s">
        <v>187</v>
      </c>
      <c r="L392" t="s">
        <v>104</v>
      </c>
      <c r="M392" t="s">
        <v>132</v>
      </c>
      <c r="N392" t="s">
        <v>176</v>
      </c>
      <c r="O392" t="s">
        <v>107</v>
      </c>
      <c r="P392" t="s">
        <v>188</v>
      </c>
      <c r="Q392" t="s">
        <v>189</v>
      </c>
      <c r="R392">
        <v>105000</v>
      </c>
      <c r="S392">
        <v>29200</v>
      </c>
      <c r="T392">
        <v>0</v>
      </c>
      <c r="U392">
        <v>0</v>
      </c>
      <c r="V392" t="s">
        <v>190</v>
      </c>
      <c r="W392" t="s">
        <v>111</v>
      </c>
      <c r="X392" t="s">
        <v>112</v>
      </c>
      <c r="Y392" t="s">
        <v>112</v>
      </c>
      <c r="Z392" t="s">
        <v>312</v>
      </c>
      <c r="AA392" t="s">
        <v>313</v>
      </c>
      <c r="AB392" t="s">
        <v>115</v>
      </c>
      <c r="AC392" t="s">
        <v>116</v>
      </c>
      <c r="AD392" t="s">
        <v>225</v>
      </c>
      <c r="AE392" t="s">
        <v>226</v>
      </c>
      <c r="AF392" t="s">
        <v>271</v>
      </c>
      <c r="AG392" t="s">
        <v>315</v>
      </c>
      <c r="AH392" t="s">
        <v>421</v>
      </c>
      <c r="AI392" t="s">
        <v>370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32000</v>
      </c>
      <c r="AR392">
        <v>0</v>
      </c>
      <c r="AS392">
        <v>0</v>
      </c>
      <c r="AT392">
        <v>0</v>
      </c>
      <c r="AU392">
        <v>10182.719999999999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32000</v>
      </c>
      <c r="BF392">
        <v>0</v>
      </c>
      <c r="BG392">
        <v>10182.719999999999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32000</v>
      </c>
      <c r="BR392">
        <v>0</v>
      </c>
      <c r="BS392">
        <v>10182.719999999999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32000</v>
      </c>
      <c r="CD392">
        <v>0</v>
      </c>
      <c r="CE392">
        <v>10182.719999999999</v>
      </c>
      <c r="CF392">
        <v>0</v>
      </c>
      <c r="CG392">
        <v>0</v>
      </c>
      <c r="CH392">
        <v>0</v>
      </c>
      <c r="CI392">
        <v>0</v>
      </c>
      <c r="CJ392">
        <v>0</v>
      </c>
      <c r="CK392" s="13" t="str">
        <f t="shared" si="62"/>
        <v>2 - 09. RECURSOS DIRECTAMENTE RECAUDADOS</v>
      </c>
      <c r="CL392" s="13" t="str">
        <f t="shared" si="63"/>
        <v>2.3. BIENES Y SERVICIOS</v>
      </c>
      <c r="CM392" s="13" t="str">
        <f t="shared" si="64"/>
        <v>2.3. 1. COMPRA DE BIENES</v>
      </c>
      <c r="CN392" s="13" t="str">
        <f t="shared" si="65"/>
        <v>2.3. 1. 8. 1.99. OTROS PRODUCTOS SIMILARES</v>
      </c>
      <c r="CO392" s="13">
        <f t="shared" si="66"/>
        <v>42182.720000000001</v>
      </c>
      <c r="CP392" s="13">
        <f t="shared" si="67"/>
        <v>-42182.720000000001</v>
      </c>
      <c r="CQ392" s="13"/>
      <c r="CR392" s="13"/>
      <c r="CS392" s="13">
        <f t="shared" si="68"/>
        <v>-42182.720000000001</v>
      </c>
      <c r="CT392" s="13"/>
    </row>
    <row r="393" spans="1:98" hidden="1" x14ac:dyDescent="0.2">
      <c r="A393" t="s">
        <v>93</v>
      </c>
      <c r="B393" t="s">
        <v>94</v>
      </c>
      <c r="C393" t="s">
        <v>95</v>
      </c>
      <c r="D393" t="s">
        <v>96</v>
      </c>
      <c r="E393" t="s">
        <v>97</v>
      </c>
      <c r="F393" t="s">
        <v>98</v>
      </c>
      <c r="G393" t="s">
        <v>170</v>
      </c>
      <c r="H393" t="s">
        <v>100</v>
      </c>
      <c r="I393" t="s">
        <v>101</v>
      </c>
      <c r="J393" t="s">
        <v>102</v>
      </c>
      <c r="K393" t="s">
        <v>183</v>
      </c>
      <c r="L393" t="s">
        <v>104</v>
      </c>
      <c r="M393" t="s">
        <v>132</v>
      </c>
      <c r="N393" t="s">
        <v>133</v>
      </c>
      <c r="O393" t="s">
        <v>107</v>
      </c>
      <c r="P393" t="s">
        <v>184</v>
      </c>
      <c r="Q393" t="s">
        <v>185</v>
      </c>
      <c r="R393">
        <v>7271</v>
      </c>
      <c r="S393">
        <v>1441</v>
      </c>
      <c r="T393">
        <v>0</v>
      </c>
      <c r="U393">
        <v>0</v>
      </c>
      <c r="V393" t="s">
        <v>186</v>
      </c>
      <c r="W393" t="s">
        <v>111</v>
      </c>
      <c r="X393" t="s">
        <v>112</v>
      </c>
      <c r="Y393" t="s">
        <v>112</v>
      </c>
      <c r="Z393" t="s">
        <v>312</v>
      </c>
      <c r="AA393" t="s">
        <v>313</v>
      </c>
      <c r="AB393" t="s">
        <v>115</v>
      </c>
      <c r="AC393" t="s">
        <v>116</v>
      </c>
      <c r="AD393" t="s">
        <v>225</v>
      </c>
      <c r="AE393" t="s">
        <v>226</v>
      </c>
      <c r="AF393" t="s">
        <v>271</v>
      </c>
      <c r="AG393" t="s">
        <v>272</v>
      </c>
      <c r="AH393" t="s">
        <v>273</v>
      </c>
      <c r="AI393" t="s">
        <v>370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7830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7830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7830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7830</v>
      </c>
      <c r="CI393">
        <v>0</v>
      </c>
      <c r="CJ393">
        <v>0</v>
      </c>
      <c r="CK393" s="13" t="str">
        <f t="shared" si="62"/>
        <v>2 - 09. RECURSOS DIRECTAMENTE RECAUDADOS</v>
      </c>
      <c r="CL393" s="13" t="str">
        <f t="shared" si="63"/>
        <v>2.3. BIENES Y SERVICIOS</v>
      </c>
      <c r="CM393" s="13" t="str">
        <f t="shared" si="64"/>
        <v>2.3. 1. COMPRA DE BIENES</v>
      </c>
      <c r="CN393" s="13" t="str">
        <f t="shared" si="65"/>
        <v>2.3. 1. 8. 2. 1. MATERIAL, INSUMOS, INSTRUMENTAL Y ACCESORIOS  MEDICOS, QUIRURGICOS, ODONTOLOGICOS Y DE LABORATORIO</v>
      </c>
      <c r="CO393" s="13">
        <f t="shared" si="66"/>
        <v>7830</v>
      </c>
      <c r="CP393" s="13">
        <f t="shared" si="67"/>
        <v>-7830</v>
      </c>
      <c r="CQ393" s="13"/>
      <c r="CR393" s="13"/>
      <c r="CS393" s="13">
        <f t="shared" si="68"/>
        <v>-7830</v>
      </c>
      <c r="CT393" s="13"/>
    </row>
    <row r="394" spans="1:98" hidden="1" x14ac:dyDescent="0.2">
      <c r="A394" t="s">
        <v>93</v>
      </c>
      <c r="B394" t="s">
        <v>94</v>
      </c>
      <c r="C394" t="s">
        <v>95</v>
      </c>
      <c r="D394" t="s">
        <v>96</v>
      </c>
      <c r="E394" t="s">
        <v>97</v>
      </c>
      <c r="F394" t="s">
        <v>98</v>
      </c>
      <c r="G394" t="s">
        <v>170</v>
      </c>
      <c r="H394" t="s">
        <v>100</v>
      </c>
      <c r="I394" t="s">
        <v>101</v>
      </c>
      <c r="J394" t="s">
        <v>102</v>
      </c>
      <c r="K394" t="s">
        <v>187</v>
      </c>
      <c r="L394" t="s">
        <v>104</v>
      </c>
      <c r="M394" t="s">
        <v>132</v>
      </c>
      <c r="N394" t="s">
        <v>176</v>
      </c>
      <c r="O394" t="s">
        <v>107</v>
      </c>
      <c r="P394" t="s">
        <v>188</v>
      </c>
      <c r="Q394" t="s">
        <v>189</v>
      </c>
      <c r="R394">
        <v>105000</v>
      </c>
      <c r="S394">
        <v>29200</v>
      </c>
      <c r="T394">
        <v>0</v>
      </c>
      <c r="U394">
        <v>0</v>
      </c>
      <c r="V394" t="s">
        <v>190</v>
      </c>
      <c r="W394" t="s">
        <v>111</v>
      </c>
      <c r="X394" t="s">
        <v>112</v>
      </c>
      <c r="Y394" t="s">
        <v>112</v>
      </c>
      <c r="Z394" t="s">
        <v>312</v>
      </c>
      <c r="AA394" t="s">
        <v>313</v>
      </c>
      <c r="AB394" t="s">
        <v>115</v>
      </c>
      <c r="AC394" t="s">
        <v>116</v>
      </c>
      <c r="AD394" t="s">
        <v>225</v>
      </c>
      <c r="AE394" t="s">
        <v>226</v>
      </c>
      <c r="AF394" t="s">
        <v>271</v>
      </c>
      <c r="AG394" t="s">
        <v>272</v>
      </c>
      <c r="AH394" t="s">
        <v>273</v>
      </c>
      <c r="AI394" t="s">
        <v>370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9403.23</v>
      </c>
      <c r="AR394">
        <v>2600</v>
      </c>
      <c r="AS394">
        <v>29000</v>
      </c>
      <c r="AT394">
        <v>0</v>
      </c>
      <c r="AU394">
        <v>0</v>
      </c>
      <c r="AV394">
        <v>0</v>
      </c>
      <c r="AW394">
        <v>1581</v>
      </c>
      <c r="AX394">
        <v>3712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10103.23</v>
      </c>
      <c r="BE394">
        <v>1900</v>
      </c>
      <c r="BF394">
        <v>29000</v>
      </c>
      <c r="BG394">
        <v>0</v>
      </c>
      <c r="BH394">
        <v>0</v>
      </c>
      <c r="BI394">
        <v>1581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5390</v>
      </c>
      <c r="BQ394">
        <v>6613.23</v>
      </c>
      <c r="BR394">
        <v>29000</v>
      </c>
      <c r="BS394">
        <v>0</v>
      </c>
      <c r="BT394">
        <v>0</v>
      </c>
      <c r="BU394">
        <v>756</v>
      </c>
      <c r="BV394">
        <v>825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5390</v>
      </c>
      <c r="CC394">
        <v>6613.23</v>
      </c>
      <c r="CD394">
        <v>29000</v>
      </c>
      <c r="CE394">
        <v>0</v>
      </c>
      <c r="CF394">
        <v>0</v>
      </c>
      <c r="CG394">
        <v>756</v>
      </c>
      <c r="CH394">
        <v>825</v>
      </c>
      <c r="CI394">
        <v>0</v>
      </c>
      <c r="CJ394">
        <v>0</v>
      </c>
      <c r="CK394" s="13" t="str">
        <f t="shared" si="62"/>
        <v>2 - 09. RECURSOS DIRECTAMENTE RECAUDADOS</v>
      </c>
      <c r="CL394" s="13" t="str">
        <f t="shared" si="63"/>
        <v>2.3. BIENES Y SERVICIOS</v>
      </c>
      <c r="CM394" s="13" t="str">
        <f t="shared" si="64"/>
        <v>2.3. 1. COMPRA DE BIENES</v>
      </c>
      <c r="CN394" s="13" t="str">
        <f t="shared" si="65"/>
        <v>2.3. 1. 8. 2. 1. MATERIAL, INSUMOS, INSTRUMENTAL Y ACCESORIOS  MEDICOS, QUIRURGICOS, ODONTOLOGICOS Y DE LABORATORIO</v>
      </c>
      <c r="CO394" s="13">
        <f t="shared" si="66"/>
        <v>42584.229999999996</v>
      </c>
      <c r="CP394" s="13">
        <f t="shared" si="67"/>
        <v>-42584.229999999996</v>
      </c>
      <c r="CQ394" s="13"/>
      <c r="CR394" s="13"/>
      <c r="CS394" s="13">
        <f t="shared" si="68"/>
        <v>-42584.229999999996</v>
      </c>
      <c r="CT394" s="13"/>
    </row>
    <row r="395" spans="1:98" hidden="1" x14ac:dyDescent="0.2">
      <c r="A395" t="s">
        <v>93</v>
      </c>
      <c r="B395" t="s">
        <v>94</v>
      </c>
      <c r="C395" t="s">
        <v>95</v>
      </c>
      <c r="D395" t="s">
        <v>96</v>
      </c>
      <c r="E395" t="s">
        <v>97</v>
      </c>
      <c r="F395" t="s">
        <v>98</v>
      </c>
      <c r="G395" t="s">
        <v>170</v>
      </c>
      <c r="H395" t="s">
        <v>100</v>
      </c>
      <c r="I395" t="s">
        <v>101</v>
      </c>
      <c r="J395" t="s">
        <v>102</v>
      </c>
      <c r="K395" t="s">
        <v>175</v>
      </c>
      <c r="L395" t="s">
        <v>104</v>
      </c>
      <c r="M395" t="s">
        <v>132</v>
      </c>
      <c r="N395" t="s">
        <v>176</v>
      </c>
      <c r="O395" t="s">
        <v>423</v>
      </c>
      <c r="P395" t="s">
        <v>442</v>
      </c>
      <c r="Q395" t="s">
        <v>266</v>
      </c>
      <c r="R395">
        <v>2000</v>
      </c>
      <c r="S395">
        <v>1000</v>
      </c>
      <c r="T395">
        <v>0</v>
      </c>
      <c r="U395">
        <v>0</v>
      </c>
      <c r="V395" t="s">
        <v>443</v>
      </c>
      <c r="W395" t="s">
        <v>111</v>
      </c>
      <c r="X395" t="s">
        <v>112</v>
      </c>
      <c r="Y395" t="s">
        <v>112</v>
      </c>
      <c r="Z395" t="s">
        <v>312</v>
      </c>
      <c r="AA395" t="s">
        <v>313</v>
      </c>
      <c r="AB395" t="s">
        <v>115</v>
      </c>
      <c r="AC395" t="s">
        <v>116</v>
      </c>
      <c r="AD395" t="s">
        <v>225</v>
      </c>
      <c r="AE395" t="s">
        <v>226</v>
      </c>
      <c r="AF395" t="s">
        <v>271</v>
      </c>
      <c r="AG395" t="s">
        <v>272</v>
      </c>
      <c r="AH395" t="s">
        <v>273</v>
      </c>
      <c r="AI395" t="s">
        <v>370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12479.5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12479.5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12479.5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12479.5</v>
      </c>
      <c r="CI395">
        <v>0</v>
      </c>
      <c r="CJ395">
        <v>0</v>
      </c>
      <c r="CK395" s="13" t="str">
        <f t="shared" si="62"/>
        <v>2 - 09. RECURSOS DIRECTAMENTE RECAUDADOS</v>
      </c>
      <c r="CL395" s="13" t="str">
        <f t="shared" si="63"/>
        <v>2.3. BIENES Y SERVICIOS</v>
      </c>
      <c r="CM395" s="13" t="str">
        <f t="shared" si="64"/>
        <v>2.3. 1. COMPRA DE BIENES</v>
      </c>
      <c r="CN395" s="13" t="str">
        <f t="shared" si="65"/>
        <v>2.3. 1. 8. 2. 1. MATERIAL, INSUMOS, INSTRUMENTAL Y ACCESORIOS  MEDICOS, QUIRURGICOS, ODONTOLOGICOS Y DE LABORATORIO</v>
      </c>
      <c r="CO395" s="13">
        <f t="shared" si="66"/>
        <v>12479.5</v>
      </c>
      <c r="CP395" s="13">
        <f t="shared" si="67"/>
        <v>-12479.5</v>
      </c>
      <c r="CQ395" s="13"/>
      <c r="CR395" s="13"/>
      <c r="CS395" s="13">
        <f t="shared" si="68"/>
        <v>-12479.5</v>
      </c>
      <c r="CT395" s="13"/>
    </row>
    <row r="396" spans="1:98" hidden="1" x14ac:dyDescent="0.2">
      <c r="A396" t="s">
        <v>93</v>
      </c>
      <c r="B396" t="s">
        <v>94</v>
      </c>
      <c r="C396" t="s">
        <v>95</v>
      </c>
      <c r="D396" t="s">
        <v>96</v>
      </c>
      <c r="E396" t="s">
        <v>97</v>
      </c>
      <c r="F396" t="s">
        <v>98</v>
      </c>
      <c r="G396" t="s">
        <v>99</v>
      </c>
      <c r="H396" t="s">
        <v>100</v>
      </c>
      <c r="I396" t="s">
        <v>101</v>
      </c>
      <c r="J396" t="s">
        <v>102</v>
      </c>
      <c r="K396" t="s">
        <v>103</v>
      </c>
      <c r="L396" t="s">
        <v>104</v>
      </c>
      <c r="M396" t="s">
        <v>105</v>
      </c>
      <c r="N396" t="s">
        <v>106</v>
      </c>
      <c r="O396" t="s">
        <v>107</v>
      </c>
      <c r="P396" t="s">
        <v>108</v>
      </c>
      <c r="Q396" t="s">
        <v>109</v>
      </c>
      <c r="R396">
        <v>100</v>
      </c>
      <c r="S396">
        <v>50</v>
      </c>
      <c r="T396">
        <v>0</v>
      </c>
      <c r="U396">
        <v>0</v>
      </c>
      <c r="V396" t="s">
        <v>110</v>
      </c>
      <c r="W396" t="s">
        <v>111</v>
      </c>
      <c r="X396" t="s">
        <v>112</v>
      </c>
      <c r="Y396" t="s">
        <v>112</v>
      </c>
      <c r="Z396" t="s">
        <v>312</v>
      </c>
      <c r="AA396" t="s">
        <v>313</v>
      </c>
      <c r="AB396" t="s">
        <v>115</v>
      </c>
      <c r="AC396" t="s">
        <v>116</v>
      </c>
      <c r="AD396" t="s">
        <v>225</v>
      </c>
      <c r="AE396" t="s">
        <v>226</v>
      </c>
      <c r="AF396" t="s">
        <v>399</v>
      </c>
      <c r="AG396" t="s">
        <v>400</v>
      </c>
      <c r="AH396" t="s">
        <v>401</v>
      </c>
      <c r="AI396" t="s">
        <v>370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100</v>
      </c>
      <c r="AR396">
        <v>0</v>
      </c>
      <c r="AS396">
        <v>0</v>
      </c>
      <c r="AT396">
        <v>0</v>
      </c>
      <c r="AU396">
        <v>203.6</v>
      </c>
      <c r="AV396">
        <v>77.5</v>
      </c>
      <c r="AW396">
        <v>0</v>
      </c>
      <c r="AX396">
        <v>18</v>
      </c>
      <c r="AY396">
        <v>0</v>
      </c>
      <c r="AZ396">
        <v>0</v>
      </c>
      <c r="BA396">
        <v>0</v>
      </c>
      <c r="BB396">
        <v>0</v>
      </c>
      <c r="BC396">
        <v>100</v>
      </c>
      <c r="BD396">
        <v>0</v>
      </c>
      <c r="BE396">
        <v>0</v>
      </c>
      <c r="BF396">
        <v>0</v>
      </c>
      <c r="BG396">
        <v>203.6</v>
      </c>
      <c r="BH396">
        <v>77.5</v>
      </c>
      <c r="BI396">
        <v>0</v>
      </c>
      <c r="BJ396">
        <v>18</v>
      </c>
      <c r="BK396">
        <v>0</v>
      </c>
      <c r="BL396">
        <v>0</v>
      </c>
      <c r="BM396">
        <v>0</v>
      </c>
      <c r="BN396">
        <v>0</v>
      </c>
      <c r="BO396">
        <v>100</v>
      </c>
      <c r="BP396">
        <v>0</v>
      </c>
      <c r="BQ396">
        <v>0</v>
      </c>
      <c r="BR396">
        <v>0</v>
      </c>
      <c r="BS396">
        <v>203.6</v>
      </c>
      <c r="BT396">
        <v>77.5</v>
      </c>
      <c r="BU396">
        <v>0</v>
      </c>
      <c r="BV396">
        <v>18</v>
      </c>
      <c r="BW396">
        <v>0</v>
      </c>
      <c r="BX396">
        <v>0</v>
      </c>
      <c r="BY396">
        <v>0</v>
      </c>
      <c r="BZ396">
        <v>0</v>
      </c>
      <c r="CA396">
        <v>100</v>
      </c>
      <c r="CB396">
        <v>0</v>
      </c>
      <c r="CC396">
        <v>0</v>
      </c>
      <c r="CD396">
        <v>0</v>
      </c>
      <c r="CE396">
        <v>203.6</v>
      </c>
      <c r="CF396">
        <v>77.5</v>
      </c>
      <c r="CG396">
        <v>0</v>
      </c>
      <c r="CH396">
        <v>18</v>
      </c>
      <c r="CI396">
        <v>0</v>
      </c>
      <c r="CJ396">
        <v>0</v>
      </c>
      <c r="CK396" s="13" t="str">
        <f t="shared" si="62"/>
        <v>2 - 09. RECURSOS DIRECTAMENTE RECAUDADOS</v>
      </c>
      <c r="CL396" s="13" t="str">
        <f t="shared" si="63"/>
        <v>2.3. BIENES Y SERVICIOS</v>
      </c>
      <c r="CM396" s="13" t="str">
        <f t="shared" si="64"/>
        <v>2.3. 1. COMPRA DE BIENES</v>
      </c>
      <c r="CN396" s="13" t="str">
        <f t="shared" si="65"/>
        <v>2.3. 1.11. 1. 1. PARA EDIFICIOS Y ESTRUCTURAS</v>
      </c>
      <c r="CO396" s="13">
        <f t="shared" si="66"/>
        <v>399.1</v>
      </c>
      <c r="CP396" s="13">
        <f t="shared" si="67"/>
        <v>-399.1</v>
      </c>
      <c r="CQ396" s="13"/>
      <c r="CR396" s="13"/>
      <c r="CS396" s="13">
        <f t="shared" si="68"/>
        <v>-399.1</v>
      </c>
      <c r="CT396" s="13"/>
    </row>
    <row r="397" spans="1:98" hidden="1" x14ac:dyDescent="0.2">
      <c r="A397" t="s">
        <v>93</v>
      </c>
      <c r="B397" t="s">
        <v>94</v>
      </c>
      <c r="C397" t="s">
        <v>95</v>
      </c>
      <c r="D397" t="s">
        <v>96</v>
      </c>
      <c r="E397" t="s">
        <v>97</v>
      </c>
      <c r="F397" t="s">
        <v>98</v>
      </c>
      <c r="G397" t="s">
        <v>99</v>
      </c>
      <c r="H397" t="s">
        <v>100</v>
      </c>
      <c r="I397" t="s">
        <v>101</v>
      </c>
      <c r="J397" t="s">
        <v>102</v>
      </c>
      <c r="K397" t="s">
        <v>103</v>
      </c>
      <c r="L397" t="s">
        <v>104</v>
      </c>
      <c r="M397" t="s">
        <v>105</v>
      </c>
      <c r="N397" t="s">
        <v>106</v>
      </c>
      <c r="O397" t="s">
        <v>107</v>
      </c>
      <c r="P397" t="s">
        <v>108</v>
      </c>
      <c r="Q397" t="s">
        <v>109</v>
      </c>
      <c r="R397">
        <v>100</v>
      </c>
      <c r="S397">
        <v>50</v>
      </c>
      <c r="T397">
        <v>0</v>
      </c>
      <c r="U397">
        <v>0</v>
      </c>
      <c r="V397" t="s">
        <v>110</v>
      </c>
      <c r="W397" t="s">
        <v>111</v>
      </c>
      <c r="X397" t="s">
        <v>112</v>
      </c>
      <c r="Y397" t="s">
        <v>112</v>
      </c>
      <c r="Z397" t="s">
        <v>312</v>
      </c>
      <c r="AA397" t="s">
        <v>313</v>
      </c>
      <c r="AB397" t="s">
        <v>115</v>
      </c>
      <c r="AC397" t="s">
        <v>116</v>
      </c>
      <c r="AD397" t="s">
        <v>225</v>
      </c>
      <c r="AE397" t="s">
        <v>226</v>
      </c>
      <c r="AF397" t="s">
        <v>399</v>
      </c>
      <c r="AG397" t="s">
        <v>400</v>
      </c>
      <c r="AH397" t="s">
        <v>451</v>
      </c>
      <c r="AI397" t="s">
        <v>370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160</v>
      </c>
      <c r="AV397">
        <v>310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160</v>
      </c>
      <c r="BH397">
        <v>310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160</v>
      </c>
      <c r="BT397">
        <v>310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160</v>
      </c>
      <c r="CF397">
        <v>310</v>
      </c>
      <c r="CG397">
        <v>0</v>
      </c>
      <c r="CH397">
        <v>0</v>
      </c>
      <c r="CI397">
        <v>0</v>
      </c>
      <c r="CJ397">
        <v>0</v>
      </c>
      <c r="CK397" s="13" t="str">
        <f t="shared" si="62"/>
        <v>2 - 09. RECURSOS DIRECTAMENTE RECAUDADOS</v>
      </c>
      <c r="CL397" s="13" t="str">
        <f t="shared" si="63"/>
        <v>2.3. BIENES Y SERVICIOS</v>
      </c>
      <c r="CM397" s="13" t="str">
        <f t="shared" si="64"/>
        <v>2.3. 1. COMPRA DE BIENES</v>
      </c>
      <c r="CN397" s="13" t="str">
        <f t="shared" si="65"/>
        <v>2.3. 1.11. 1. 2. PARA VEHICULOS</v>
      </c>
      <c r="CO397" s="13">
        <f t="shared" si="66"/>
        <v>470</v>
      </c>
      <c r="CP397" s="13">
        <f t="shared" si="67"/>
        <v>-470</v>
      </c>
      <c r="CQ397" s="13"/>
      <c r="CR397" s="13"/>
      <c r="CS397" s="13">
        <f t="shared" si="68"/>
        <v>-470</v>
      </c>
      <c r="CT397" s="13"/>
    </row>
    <row r="398" spans="1:98" hidden="1" x14ac:dyDescent="0.2">
      <c r="A398" t="s">
        <v>93</v>
      </c>
      <c r="B398" t="s">
        <v>94</v>
      </c>
      <c r="C398" t="s">
        <v>95</v>
      </c>
      <c r="D398" t="s">
        <v>96</v>
      </c>
      <c r="E398" t="s">
        <v>97</v>
      </c>
      <c r="F398" t="s">
        <v>98</v>
      </c>
      <c r="G398" t="s">
        <v>99</v>
      </c>
      <c r="H398" t="s">
        <v>100</v>
      </c>
      <c r="I398" t="s">
        <v>101</v>
      </c>
      <c r="J398" t="s">
        <v>102</v>
      </c>
      <c r="K398" t="s">
        <v>103</v>
      </c>
      <c r="L398" t="s">
        <v>104</v>
      </c>
      <c r="M398" t="s">
        <v>105</v>
      </c>
      <c r="N398" t="s">
        <v>106</v>
      </c>
      <c r="O398" t="s">
        <v>107</v>
      </c>
      <c r="P398" t="s">
        <v>108</v>
      </c>
      <c r="Q398" t="s">
        <v>109</v>
      </c>
      <c r="R398">
        <v>100</v>
      </c>
      <c r="S398">
        <v>50</v>
      </c>
      <c r="T398">
        <v>0</v>
      </c>
      <c r="U398">
        <v>0</v>
      </c>
      <c r="V398" t="s">
        <v>110</v>
      </c>
      <c r="W398" t="s">
        <v>111</v>
      </c>
      <c r="X398" t="s">
        <v>112</v>
      </c>
      <c r="Y398" t="s">
        <v>112</v>
      </c>
      <c r="Z398" t="s">
        <v>312</v>
      </c>
      <c r="AA398" t="s">
        <v>313</v>
      </c>
      <c r="AB398" t="s">
        <v>115</v>
      </c>
      <c r="AC398" t="s">
        <v>116</v>
      </c>
      <c r="AD398" t="s">
        <v>225</v>
      </c>
      <c r="AE398" t="s">
        <v>226</v>
      </c>
      <c r="AF398" t="s">
        <v>399</v>
      </c>
      <c r="AG398" t="s">
        <v>400</v>
      </c>
      <c r="AH398" t="s">
        <v>403</v>
      </c>
      <c r="AI398" t="s">
        <v>370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200</v>
      </c>
      <c r="AR398">
        <v>29</v>
      </c>
      <c r="AS398">
        <v>0</v>
      </c>
      <c r="AT398">
        <v>70</v>
      </c>
      <c r="AU398">
        <v>0</v>
      </c>
      <c r="AV398">
        <v>56.5</v>
      </c>
      <c r="AW398">
        <v>0</v>
      </c>
      <c r="AX398">
        <v>95</v>
      </c>
      <c r="AY398">
        <v>0</v>
      </c>
      <c r="AZ398">
        <v>0</v>
      </c>
      <c r="BA398">
        <v>0</v>
      </c>
      <c r="BB398">
        <v>0</v>
      </c>
      <c r="BC398">
        <v>200</v>
      </c>
      <c r="BD398">
        <v>29</v>
      </c>
      <c r="BE398">
        <v>0</v>
      </c>
      <c r="BF398">
        <v>70</v>
      </c>
      <c r="BG398">
        <v>0</v>
      </c>
      <c r="BH398">
        <v>56.5</v>
      </c>
      <c r="BI398">
        <v>0</v>
      </c>
      <c r="BJ398">
        <v>95</v>
      </c>
      <c r="BK398">
        <v>0</v>
      </c>
      <c r="BL398">
        <v>0</v>
      </c>
      <c r="BM398">
        <v>0</v>
      </c>
      <c r="BN398">
        <v>0</v>
      </c>
      <c r="BO398">
        <v>200</v>
      </c>
      <c r="BP398">
        <v>29</v>
      </c>
      <c r="BQ398">
        <v>0</v>
      </c>
      <c r="BR398">
        <v>70</v>
      </c>
      <c r="BS398">
        <v>0</v>
      </c>
      <c r="BT398">
        <v>56.5</v>
      </c>
      <c r="BU398">
        <v>0</v>
      </c>
      <c r="BV398">
        <v>95</v>
      </c>
      <c r="BW398">
        <v>0</v>
      </c>
      <c r="BX398">
        <v>0</v>
      </c>
      <c r="BY398">
        <v>0</v>
      </c>
      <c r="BZ398">
        <v>0</v>
      </c>
      <c r="CA398">
        <v>200</v>
      </c>
      <c r="CB398">
        <v>29</v>
      </c>
      <c r="CC398">
        <v>0</v>
      </c>
      <c r="CD398">
        <v>70</v>
      </c>
      <c r="CE398">
        <v>0</v>
      </c>
      <c r="CF398">
        <v>56.5</v>
      </c>
      <c r="CG398">
        <v>0</v>
      </c>
      <c r="CH398">
        <v>95</v>
      </c>
      <c r="CI398">
        <v>0</v>
      </c>
      <c r="CJ398">
        <v>0</v>
      </c>
      <c r="CK398" s="13" t="str">
        <f t="shared" si="62"/>
        <v>2 - 09. RECURSOS DIRECTAMENTE RECAUDADOS</v>
      </c>
      <c r="CL398" s="13" t="str">
        <f t="shared" si="63"/>
        <v>2.3. BIENES Y SERVICIOS</v>
      </c>
      <c r="CM398" s="13" t="str">
        <f t="shared" si="64"/>
        <v>2.3. 1. COMPRA DE BIENES</v>
      </c>
      <c r="CN398" s="13" t="str">
        <f t="shared" si="65"/>
        <v>2.3. 1.11. 1. 5. OTROS MATERIALES DE MANTENIMIENTO</v>
      </c>
      <c r="CO398" s="13">
        <f t="shared" si="66"/>
        <v>450.5</v>
      </c>
      <c r="CP398" s="13">
        <f t="shared" si="67"/>
        <v>-450.5</v>
      </c>
      <c r="CQ398" s="13"/>
      <c r="CR398" s="13"/>
      <c r="CS398" s="13">
        <f t="shared" si="68"/>
        <v>-450.5</v>
      </c>
      <c r="CT398" s="13"/>
    </row>
    <row r="399" spans="1:98" hidden="1" x14ac:dyDescent="0.2">
      <c r="A399" t="s">
        <v>93</v>
      </c>
      <c r="B399" t="s">
        <v>94</v>
      </c>
      <c r="C399" t="s">
        <v>95</v>
      </c>
      <c r="D399" t="s">
        <v>96</v>
      </c>
      <c r="E399" t="s">
        <v>97</v>
      </c>
      <c r="F399" t="s">
        <v>98</v>
      </c>
      <c r="G399" t="s">
        <v>170</v>
      </c>
      <c r="H399" t="s">
        <v>100</v>
      </c>
      <c r="I399" t="s">
        <v>101</v>
      </c>
      <c r="J399" t="s">
        <v>102</v>
      </c>
      <c r="K399" t="s">
        <v>187</v>
      </c>
      <c r="L399" t="s">
        <v>104</v>
      </c>
      <c r="M399" t="s">
        <v>132</v>
      </c>
      <c r="N399" t="s">
        <v>176</v>
      </c>
      <c r="O399" t="s">
        <v>107</v>
      </c>
      <c r="P399" t="s">
        <v>188</v>
      </c>
      <c r="Q399" t="s">
        <v>189</v>
      </c>
      <c r="R399">
        <v>105000</v>
      </c>
      <c r="S399">
        <v>29200</v>
      </c>
      <c r="T399">
        <v>0</v>
      </c>
      <c r="U399">
        <v>0</v>
      </c>
      <c r="V399" t="s">
        <v>190</v>
      </c>
      <c r="W399" t="s">
        <v>111</v>
      </c>
      <c r="X399" t="s">
        <v>112</v>
      </c>
      <c r="Y399" t="s">
        <v>112</v>
      </c>
      <c r="Z399" t="s">
        <v>312</v>
      </c>
      <c r="AA399" t="s">
        <v>313</v>
      </c>
      <c r="AB399" t="s">
        <v>115</v>
      </c>
      <c r="AC399" t="s">
        <v>116</v>
      </c>
      <c r="AD399" t="s">
        <v>225</v>
      </c>
      <c r="AE399" t="s">
        <v>226</v>
      </c>
      <c r="AF399" t="s">
        <v>317</v>
      </c>
      <c r="AG399" t="s">
        <v>318</v>
      </c>
      <c r="AH399" t="s">
        <v>319</v>
      </c>
      <c r="AI399" t="s">
        <v>370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168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168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168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168</v>
      </c>
      <c r="CH399">
        <v>0</v>
      </c>
      <c r="CI399">
        <v>0</v>
      </c>
      <c r="CJ399">
        <v>0</v>
      </c>
      <c r="CK399" s="13" t="str">
        <f t="shared" si="62"/>
        <v>2 - 09. RECURSOS DIRECTAMENTE RECAUDADOS</v>
      </c>
      <c r="CL399" s="13" t="str">
        <f t="shared" si="63"/>
        <v>2.3. BIENES Y SERVICIOS</v>
      </c>
      <c r="CM399" s="13" t="str">
        <f t="shared" si="64"/>
        <v>2.3. 1. COMPRA DE BIENES</v>
      </c>
      <c r="CN399" s="13" t="str">
        <f t="shared" si="65"/>
        <v>2.3. 1.99. 1. 3. LIBROS, DIARIOS, REVISTAS Y OTROS BIENES IMPRESOS NO VINCULADOS A ENSEÑANZA</v>
      </c>
      <c r="CO399" s="13">
        <f t="shared" si="66"/>
        <v>168</v>
      </c>
      <c r="CP399" s="13">
        <f t="shared" si="67"/>
        <v>-168</v>
      </c>
      <c r="CQ399" s="13"/>
      <c r="CR399" s="13"/>
      <c r="CS399" s="13">
        <f t="shared" si="68"/>
        <v>-168</v>
      </c>
      <c r="CT399" s="13"/>
    </row>
    <row r="400" spans="1:98" hidden="1" x14ac:dyDescent="0.2">
      <c r="A400" t="s">
        <v>93</v>
      </c>
      <c r="B400" t="s">
        <v>94</v>
      </c>
      <c r="C400" t="s">
        <v>95</v>
      </c>
      <c r="D400" t="s">
        <v>96</v>
      </c>
      <c r="E400" t="s">
        <v>97</v>
      </c>
      <c r="F400" t="s">
        <v>98</v>
      </c>
      <c r="G400" t="s">
        <v>99</v>
      </c>
      <c r="H400" t="s">
        <v>100</v>
      </c>
      <c r="I400" t="s">
        <v>101</v>
      </c>
      <c r="J400" t="s">
        <v>102</v>
      </c>
      <c r="K400" t="s">
        <v>103</v>
      </c>
      <c r="L400" t="s">
        <v>104</v>
      </c>
      <c r="M400" t="s">
        <v>105</v>
      </c>
      <c r="N400" t="s">
        <v>106</v>
      </c>
      <c r="O400" t="s">
        <v>107</v>
      </c>
      <c r="P400" t="s">
        <v>108</v>
      </c>
      <c r="Q400" t="s">
        <v>109</v>
      </c>
      <c r="R400">
        <v>100</v>
      </c>
      <c r="S400">
        <v>50</v>
      </c>
      <c r="T400">
        <v>0</v>
      </c>
      <c r="U400">
        <v>0</v>
      </c>
      <c r="V400" t="s">
        <v>110</v>
      </c>
      <c r="W400" t="s">
        <v>111</v>
      </c>
      <c r="X400" t="s">
        <v>112</v>
      </c>
      <c r="Y400" t="s">
        <v>112</v>
      </c>
      <c r="Z400" t="s">
        <v>312</v>
      </c>
      <c r="AA400" t="s">
        <v>313</v>
      </c>
      <c r="AB400" t="s">
        <v>115</v>
      </c>
      <c r="AC400" t="s">
        <v>116</v>
      </c>
      <c r="AD400" t="s">
        <v>225</v>
      </c>
      <c r="AE400" t="s">
        <v>274</v>
      </c>
      <c r="AF400" t="s">
        <v>404</v>
      </c>
      <c r="AG400" t="s">
        <v>405</v>
      </c>
      <c r="AH400" t="s">
        <v>406</v>
      </c>
      <c r="AI400" t="s">
        <v>370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1300</v>
      </c>
      <c r="AR400">
        <v>941</v>
      </c>
      <c r="AS400">
        <v>0</v>
      </c>
      <c r="AT400">
        <v>939</v>
      </c>
      <c r="AU400">
        <v>553</v>
      </c>
      <c r="AV400">
        <v>1020</v>
      </c>
      <c r="AW400">
        <v>0</v>
      </c>
      <c r="AX400">
        <v>915</v>
      </c>
      <c r="AY400">
        <v>0</v>
      </c>
      <c r="AZ400">
        <v>0</v>
      </c>
      <c r="BA400">
        <v>0</v>
      </c>
      <c r="BB400">
        <v>0</v>
      </c>
      <c r="BC400">
        <v>1300</v>
      </c>
      <c r="BD400">
        <v>941</v>
      </c>
      <c r="BE400">
        <v>0</v>
      </c>
      <c r="BF400">
        <v>939</v>
      </c>
      <c r="BG400">
        <v>553</v>
      </c>
      <c r="BH400">
        <v>1020</v>
      </c>
      <c r="BI400">
        <v>0</v>
      </c>
      <c r="BJ400">
        <v>915</v>
      </c>
      <c r="BK400">
        <v>0</v>
      </c>
      <c r="BL400">
        <v>0</v>
      </c>
      <c r="BM400">
        <v>0</v>
      </c>
      <c r="BN400">
        <v>0</v>
      </c>
      <c r="BO400">
        <v>1300</v>
      </c>
      <c r="BP400">
        <v>941</v>
      </c>
      <c r="BQ400">
        <v>0</v>
      </c>
      <c r="BR400">
        <v>939</v>
      </c>
      <c r="BS400">
        <v>553</v>
      </c>
      <c r="BT400">
        <v>1020</v>
      </c>
      <c r="BU400">
        <v>0</v>
      </c>
      <c r="BV400">
        <v>915</v>
      </c>
      <c r="BW400">
        <v>0</v>
      </c>
      <c r="BX400">
        <v>0</v>
      </c>
      <c r="BY400">
        <v>0</v>
      </c>
      <c r="BZ400">
        <v>0</v>
      </c>
      <c r="CA400">
        <v>1300</v>
      </c>
      <c r="CB400">
        <v>941</v>
      </c>
      <c r="CC400">
        <v>0</v>
      </c>
      <c r="CD400">
        <v>939</v>
      </c>
      <c r="CE400">
        <v>553</v>
      </c>
      <c r="CF400">
        <v>1020</v>
      </c>
      <c r="CG400">
        <v>0</v>
      </c>
      <c r="CH400">
        <v>915</v>
      </c>
      <c r="CI400">
        <v>0</v>
      </c>
      <c r="CJ400">
        <v>0</v>
      </c>
      <c r="CK400" s="13" t="str">
        <f t="shared" si="62"/>
        <v>2 - 09. RECURSOS DIRECTAMENTE RECAUDADOS</v>
      </c>
      <c r="CL400" s="13" t="str">
        <f t="shared" si="63"/>
        <v>2.3. BIENES Y SERVICIOS</v>
      </c>
      <c r="CM400" s="13" t="str">
        <f t="shared" si="64"/>
        <v>2.3. 2. CONTRATACION DE SERVICIOS</v>
      </c>
      <c r="CN400" s="13" t="str">
        <f t="shared" si="65"/>
        <v>2.3. 2. 1. 2.99. OTROS GASTOS</v>
      </c>
      <c r="CO400" s="13">
        <f t="shared" si="66"/>
        <v>5668</v>
      </c>
      <c r="CP400" s="13">
        <f t="shared" si="67"/>
        <v>-5668</v>
      </c>
      <c r="CQ400" s="13"/>
      <c r="CR400" s="13"/>
      <c r="CS400" s="13">
        <f t="shared" si="68"/>
        <v>-5668</v>
      </c>
      <c r="CT400" s="13"/>
    </row>
    <row r="401" spans="1:98" hidden="1" x14ac:dyDescent="0.2">
      <c r="A401" t="s">
        <v>93</v>
      </c>
      <c r="B401" t="s">
        <v>94</v>
      </c>
      <c r="C401" t="s">
        <v>95</v>
      </c>
      <c r="D401" t="s">
        <v>96</v>
      </c>
      <c r="E401" t="s">
        <v>97</v>
      </c>
      <c r="F401" t="s">
        <v>98</v>
      </c>
      <c r="G401" t="s">
        <v>99</v>
      </c>
      <c r="H401" t="s">
        <v>100</v>
      </c>
      <c r="I401" t="s">
        <v>101</v>
      </c>
      <c r="J401" t="s">
        <v>102</v>
      </c>
      <c r="K401" t="s">
        <v>103</v>
      </c>
      <c r="L401" t="s">
        <v>104</v>
      </c>
      <c r="M401" t="s">
        <v>105</v>
      </c>
      <c r="N401" t="s">
        <v>106</v>
      </c>
      <c r="O401" t="s">
        <v>107</v>
      </c>
      <c r="P401" t="s">
        <v>108</v>
      </c>
      <c r="Q401" t="s">
        <v>109</v>
      </c>
      <c r="R401">
        <v>100</v>
      </c>
      <c r="S401">
        <v>50</v>
      </c>
      <c r="T401">
        <v>0</v>
      </c>
      <c r="U401">
        <v>0</v>
      </c>
      <c r="V401" t="s">
        <v>110</v>
      </c>
      <c r="W401" t="s">
        <v>111</v>
      </c>
      <c r="X401" t="s">
        <v>112</v>
      </c>
      <c r="Y401" t="s">
        <v>112</v>
      </c>
      <c r="Z401" t="s">
        <v>312</v>
      </c>
      <c r="AA401" t="s">
        <v>313</v>
      </c>
      <c r="AB401" t="s">
        <v>115</v>
      </c>
      <c r="AC401" t="s">
        <v>116</v>
      </c>
      <c r="AD401" t="s">
        <v>225</v>
      </c>
      <c r="AE401" t="s">
        <v>274</v>
      </c>
      <c r="AF401" t="s">
        <v>275</v>
      </c>
      <c r="AG401" t="s">
        <v>283</v>
      </c>
      <c r="AH401" t="s">
        <v>284</v>
      </c>
      <c r="AI401" t="s">
        <v>370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196</v>
      </c>
      <c r="AV401">
        <v>185</v>
      </c>
      <c r="AW401">
        <v>0</v>
      </c>
      <c r="AX401">
        <v>206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196</v>
      </c>
      <c r="BH401">
        <v>185</v>
      </c>
      <c r="BI401">
        <v>0</v>
      </c>
      <c r="BJ401">
        <v>206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196</v>
      </c>
      <c r="BT401">
        <v>185</v>
      </c>
      <c r="BU401">
        <v>0</v>
      </c>
      <c r="BV401">
        <v>206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196</v>
      </c>
      <c r="CF401">
        <v>185</v>
      </c>
      <c r="CG401">
        <v>0</v>
      </c>
      <c r="CH401">
        <v>206</v>
      </c>
      <c r="CI401">
        <v>0</v>
      </c>
      <c r="CJ401">
        <v>0</v>
      </c>
      <c r="CK401" s="13" t="str">
        <f t="shared" si="62"/>
        <v>2 - 09. RECURSOS DIRECTAMENTE RECAUDADOS</v>
      </c>
      <c r="CL401" s="13" t="str">
        <f t="shared" si="63"/>
        <v>2.3. BIENES Y SERVICIOS</v>
      </c>
      <c r="CM401" s="13" t="str">
        <f t="shared" si="64"/>
        <v>2.3. 2. CONTRATACION DE SERVICIOS</v>
      </c>
      <c r="CN401" s="13" t="str">
        <f t="shared" si="65"/>
        <v>2.3. 2. 2. 3. 1. CORREOS Y SERVICIOS DE MENSAJERIA</v>
      </c>
      <c r="CO401" s="13">
        <f t="shared" si="66"/>
        <v>587</v>
      </c>
      <c r="CP401" s="13">
        <f t="shared" si="67"/>
        <v>-587</v>
      </c>
      <c r="CQ401" s="13"/>
      <c r="CR401" s="13"/>
      <c r="CS401" s="13">
        <f t="shared" si="68"/>
        <v>-587</v>
      </c>
      <c r="CT401" s="13"/>
    </row>
    <row r="402" spans="1:98" hidden="1" x14ac:dyDescent="0.2">
      <c r="A402" t="s">
        <v>93</v>
      </c>
      <c r="B402" t="s">
        <v>94</v>
      </c>
      <c r="C402" t="s">
        <v>95</v>
      </c>
      <c r="D402" t="s">
        <v>96</v>
      </c>
      <c r="E402" t="s">
        <v>97</v>
      </c>
      <c r="F402" t="s">
        <v>98</v>
      </c>
      <c r="G402" t="s">
        <v>170</v>
      </c>
      <c r="H402" t="s">
        <v>100</v>
      </c>
      <c r="I402" t="s">
        <v>101</v>
      </c>
      <c r="J402" t="s">
        <v>102</v>
      </c>
      <c r="K402" t="s">
        <v>187</v>
      </c>
      <c r="L402" t="s">
        <v>104</v>
      </c>
      <c r="M402" t="s">
        <v>132</v>
      </c>
      <c r="N402" t="s">
        <v>176</v>
      </c>
      <c r="O402" t="s">
        <v>107</v>
      </c>
      <c r="P402" t="s">
        <v>188</v>
      </c>
      <c r="Q402" t="s">
        <v>189</v>
      </c>
      <c r="R402">
        <v>105000</v>
      </c>
      <c r="S402">
        <v>29200</v>
      </c>
      <c r="T402">
        <v>0</v>
      </c>
      <c r="U402">
        <v>0</v>
      </c>
      <c r="V402" t="s">
        <v>190</v>
      </c>
      <c r="W402" t="s">
        <v>111</v>
      </c>
      <c r="X402" t="s">
        <v>112</v>
      </c>
      <c r="Y402" t="s">
        <v>112</v>
      </c>
      <c r="Z402" t="s">
        <v>312</v>
      </c>
      <c r="AA402" t="s">
        <v>313</v>
      </c>
      <c r="AB402" t="s">
        <v>115</v>
      </c>
      <c r="AC402" t="s">
        <v>116</v>
      </c>
      <c r="AD402" t="s">
        <v>225</v>
      </c>
      <c r="AE402" t="s">
        <v>274</v>
      </c>
      <c r="AF402" t="s">
        <v>275</v>
      </c>
      <c r="AG402" t="s">
        <v>283</v>
      </c>
      <c r="AH402" t="s">
        <v>284</v>
      </c>
      <c r="AI402" t="s">
        <v>370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670</v>
      </c>
      <c r="AS402">
        <v>0</v>
      </c>
      <c r="AT402">
        <v>586</v>
      </c>
      <c r="AU402">
        <v>0</v>
      </c>
      <c r="AV402">
        <v>407.75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670</v>
      </c>
      <c r="BE402">
        <v>0</v>
      </c>
      <c r="BF402">
        <v>586</v>
      </c>
      <c r="BG402">
        <v>0</v>
      </c>
      <c r="BH402">
        <v>178.25</v>
      </c>
      <c r="BI402">
        <v>229.5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670</v>
      </c>
      <c r="BQ402">
        <v>0</v>
      </c>
      <c r="BR402">
        <v>586</v>
      </c>
      <c r="BS402">
        <v>0</v>
      </c>
      <c r="BT402">
        <v>178.25</v>
      </c>
      <c r="BU402">
        <v>229.5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670</v>
      </c>
      <c r="CC402">
        <v>0</v>
      </c>
      <c r="CD402">
        <v>586</v>
      </c>
      <c r="CE402">
        <v>0</v>
      </c>
      <c r="CF402">
        <v>178.25</v>
      </c>
      <c r="CG402">
        <v>229.5</v>
      </c>
      <c r="CH402">
        <v>0</v>
      </c>
      <c r="CI402">
        <v>0</v>
      </c>
      <c r="CJ402">
        <v>0</v>
      </c>
      <c r="CK402" s="13" t="str">
        <f t="shared" si="62"/>
        <v>2 - 09. RECURSOS DIRECTAMENTE RECAUDADOS</v>
      </c>
      <c r="CL402" s="13" t="str">
        <f t="shared" si="63"/>
        <v>2.3. BIENES Y SERVICIOS</v>
      </c>
      <c r="CM402" s="13" t="str">
        <f t="shared" si="64"/>
        <v>2.3. 2. CONTRATACION DE SERVICIOS</v>
      </c>
      <c r="CN402" s="13" t="str">
        <f t="shared" si="65"/>
        <v>2.3. 2. 2. 3. 1. CORREOS Y SERVICIOS DE MENSAJERIA</v>
      </c>
      <c r="CO402" s="13">
        <f t="shared" si="66"/>
        <v>1663.75</v>
      </c>
      <c r="CP402" s="13">
        <f t="shared" si="67"/>
        <v>-1663.75</v>
      </c>
      <c r="CQ402" s="13"/>
      <c r="CR402" s="13"/>
      <c r="CS402" s="13">
        <f t="shared" si="68"/>
        <v>-1663.75</v>
      </c>
      <c r="CT402" s="13"/>
    </row>
    <row r="403" spans="1:98" hidden="1" x14ac:dyDescent="0.2">
      <c r="A403" t="s">
        <v>93</v>
      </c>
      <c r="B403" t="s">
        <v>94</v>
      </c>
      <c r="C403" t="s">
        <v>95</v>
      </c>
      <c r="D403" t="s">
        <v>96</v>
      </c>
      <c r="E403" t="s">
        <v>97</v>
      </c>
      <c r="F403" t="s">
        <v>98</v>
      </c>
      <c r="G403" t="s">
        <v>99</v>
      </c>
      <c r="H403" t="s">
        <v>100</v>
      </c>
      <c r="I403" t="s">
        <v>101</v>
      </c>
      <c r="J403" t="s">
        <v>102</v>
      </c>
      <c r="K403" t="s">
        <v>103</v>
      </c>
      <c r="L403" t="s">
        <v>104</v>
      </c>
      <c r="M403" t="s">
        <v>105</v>
      </c>
      <c r="N403" t="s">
        <v>106</v>
      </c>
      <c r="O403" t="s">
        <v>107</v>
      </c>
      <c r="P403" t="s">
        <v>108</v>
      </c>
      <c r="Q403" t="s">
        <v>109</v>
      </c>
      <c r="R403">
        <v>100</v>
      </c>
      <c r="S403">
        <v>50</v>
      </c>
      <c r="T403">
        <v>0</v>
      </c>
      <c r="U403">
        <v>0</v>
      </c>
      <c r="V403" t="s">
        <v>110</v>
      </c>
      <c r="W403" t="s">
        <v>111</v>
      </c>
      <c r="X403" t="s">
        <v>112</v>
      </c>
      <c r="Y403" t="s">
        <v>112</v>
      </c>
      <c r="Z403" t="s">
        <v>312</v>
      </c>
      <c r="AA403" t="s">
        <v>313</v>
      </c>
      <c r="AB403" t="s">
        <v>115</v>
      </c>
      <c r="AC403" t="s">
        <v>116</v>
      </c>
      <c r="AD403" t="s">
        <v>225</v>
      </c>
      <c r="AE403" t="s">
        <v>274</v>
      </c>
      <c r="AF403" t="s">
        <v>285</v>
      </c>
      <c r="AG403" t="s">
        <v>286</v>
      </c>
      <c r="AH403" t="s">
        <v>287</v>
      </c>
      <c r="AI403" t="s">
        <v>370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20552.490000000002</v>
      </c>
      <c r="AX403">
        <v>20552.490000000002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20552.490000000002</v>
      </c>
      <c r="BJ403">
        <v>20552.490000000002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20552.490000000002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20552.490000000002</v>
      </c>
      <c r="CH403">
        <v>0</v>
      </c>
      <c r="CI403">
        <v>0</v>
      </c>
      <c r="CJ403">
        <v>0</v>
      </c>
      <c r="CK403" s="13" t="str">
        <f t="shared" si="62"/>
        <v>2 - 09. RECURSOS DIRECTAMENTE RECAUDADOS</v>
      </c>
      <c r="CL403" s="13" t="str">
        <f t="shared" si="63"/>
        <v>2.3. BIENES Y SERVICIOS</v>
      </c>
      <c r="CM403" s="13" t="str">
        <f t="shared" si="64"/>
        <v>2.3. 2. CONTRATACION DE SERVICIOS</v>
      </c>
      <c r="CN403" s="13" t="str">
        <f t="shared" si="65"/>
        <v>2.3. 2. 3. 1. 2. SERVICIOS DE SEGURIDAD Y VIGILANCIA</v>
      </c>
      <c r="CO403" s="13">
        <f t="shared" si="66"/>
        <v>41104.980000000003</v>
      </c>
      <c r="CP403" s="13">
        <f t="shared" si="67"/>
        <v>-41104.980000000003</v>
      </c>
      <c r="CQ403" s="13"/>
      <c r="CR403" s="13"/>
      <c r="CS403" s="13">
        <f t="shared" si="68"/>
        <v>-41104.980000000003</v>
      </c>
      <c r="CT403" s="13"/>
    </row>
    <row r="404" spans="1:98" hidden="1" x14ac:dyDescent="0.2">
      <c r="A404" t="s">
        <v>93</v>
      </c>
      <c r="B404" t="s">
        <v>94</v>
      </c>
      <c r="C404" t="s">
        <v>95</v>
      </c>
      <c r="D404" t="s">
        <v>96</v>
      </c>
      <c r="E404" t="s">
        <v>97</v>
      </c>
      <c r="F404" t="s">
        <v>98</v>
      </c>
      <c r="G404" t="s">
        <v>99</v>
      </c>
      <c r="H404" t="s">
        <v>100</v>
      </c>
      <c r="I404" t="s">
        <v>101</v>
      </c>
      <c r="J404" t="s">
        <v>102</v>
      </c>
      <c r="K404" t="s">
        <v>103</v>
      </c>
      <c r="L404" t="s">
        <v>104</v>
      </c>
      <c r="M404" t="s">
        <v>105</v>
      </c>
      <c r="N404" t="s">
        <v>106</v>
      </c>
      <c r="O404" t="s">
        <v>107</v>
      </c>
      <c r="P404" t="s">
        <v>108</v>
      </c>
      <c r="Q404" t="s">
        <v>109</v>
      </c>
      <c r="R404">
        <v>100</v>
      </c>
      <c r="S404">
        <v>50</v>
      </c>
      <c r="T404">
        <v>0</v>
      </c>
      <c r="U404">
        <v>0</v>
      </c>
      <c r="V404" t="s">
        <v>110</v>
      </c>
      <c r="W404" t="s">
        <v>111</v>
      </c>
      <c r="X404" t="s">
        <v>112</v>
      </c>
      <c r="Y404" t="s">
        <v>112</v>
      </c>
      <c r="Z404" t="s">
        <v>312</v>
      </c>
      <c r="AA404" t="s">
        <v>313</v>
      </c>
      <c r="AB404" t="s">
        <v>115</v>
      </c>
      <c r="AC404" t="s">
        <v>116</v>
      </c>
      <c r="AD404" t="s">
        <v>225</v>
      </c>
      <c r="AE404" t="s">
        <v>274</v>
      </c>
      <c r="AF404" t="s">
        <v>288</v>
      </c>
      <c r="AG404" t="s">
        <v>397</v>
      </c>
      <c r="AH404" t="s">
        <v>396</v>
      </c>
      <c r="AI404" t="s">
        <v>370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400</v>
      </c>
      <c r="AS404">
        <v>0</v>
      </c>
      <c r="AT404">
        <v>0</v>
      </c>
      <c r="AU404">
        <v>100</v>
      </c>
      <c r="AV404">
        <v>200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400</v>
      </c>
      <c r="BE404">
        <v>0</v>
      </c>
      <c r="BF404">
        <v>0</v>
      </c>
      <c r="BG404">
        <v>100</v>
      </c>
      <c r="BH404">
        <v>200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400</v>
      </c>
      <c r="BQ404">
        <v>0</v>
      </c>
      <c r="BR404">
        <v>0</v>
      </c>
      <c r="BS404">
        <v>100</v>
      </c>
      <c r="BT404">
        <v>200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400</v>
      </c>
      <c r="CC404">
        <v>0</v>
      </c>
      <c r="CD404">
        <v>0</v>
      </c>
      <c r="CE404">
        <v>100</v>
      </c>
      <c r="CF404">
        <v>200</v>
      </c>
      <c r="CG404">
        <v>0</v>
      </c>
      <c r="CH404">
        <v>0</v>
      </c>
      <c r="CI404">
        <v>0</v>
      </c>
      <c r="CJ404">
        <v>0</v>
      </c>
      <c r="CK404" s="13" t="str">
        <f t="shared" si="62"/>
        <v>2 - 09. RECURSOS DIRECTAMENTE RECAUDADOS</v>
      </c>
      <c r="CL404" s="13" t="str">
        <f t="shared" si="63"/>
        <v>2.3. BIENES Y SERVICIOS</v>
      </c>
      <c r="CM404" s="13" t="str">
        <f t="shared" si="64"/>
        <v>2.3. 2. CONTRATACION DE SERVICIOS</v>
      </c>
      <c r="CN404" s="13" t="str">
        <f t="shared" si="65"/>
        <v>2.3. 2. 4. 5. 1. DE VEHICULOS</v>
      </c>
      <c r="CO404" s="13">
        <f t="shared" si="66"/>
        <v>700</v>
      </c>
      <c r="CP404" s="13">
        <f t="shared" si="67"/>
        <v>-700</v>
      </c>
      <c r="CQ404" s="13"/>
      <c r="CR404" s="13"/>
      <c r="CS404" s="13">
        <f t="shared" si="68"/>
        <v>-700</v>
      </c>
      <c r="CT404" s="13"/>
    </row>
    <row r="405" spans="1:98" hidden="1" x14ac:dyDescent="0.2">
      <c r="A405" t="s">
        <v>93</v>
      </c>
      <c r="B405" t="s">
        <v>94</v>
      </c>
      <c r="C405" t="s">
        <v>95</v>
      </c>
      <c r="D405" t="s">
        <v>96</v>
      </c>
      <c r="E405" t="s">
        <v>97</v>
      </c>
      <c r="F405" t="s">
        <v>98</v>
      </c>
      <c r="G405" t="s">
        <v>217</v>
      </c>
      <c r="H405" t="s">
        <v>100</v>
      </c>
      <c r="I405" t="s">
        <v>458</v>
      </c>
      <c r="J405" t="s">
        <v>102</v>
      </c>
      <c r="K405" t="s">
        <v>459</v>
      </c>
      <c r="L405" t="s">
        <v>104</v>
      </c>
      <c r="M405" t="s">
        <v>220</v>
      </c>
      <c r="N405" t="s">
        <v>241</v>
      </c>
      <c r="O405" t="s">
        <v>107</v>
      </c>
      <c r="P405" t="s">
        <v>460</v>
      </c>
      <c r="Q405" t="s">
        <v>185</v>
      </c>
      <c r="R405">
        <v>1</v>
      </c>
      <c r="S405">
        <v>0</v>
      </c>
      <c r="T405">
        <v>0</v>
      </c>
      <c r="U405">
        <v>0</v>
      </c>
      <c r="V405" t="s">
        <v>461</v>
      </c>
      <c r="W405" t="s">
        <v>111</v>
      </c>
      <c r="X405" t="s">
        <v>112</v>
      </c>
      <c r="Y405" t="s">
        <v>112</v>
      </c>
      <c r="Z405" t="s">
        <v>312</v>
      </c>
      <c r="AA405" t="s">
        <v>313</v>
      </c>
      <c r="AB405" t="s">
        <v>115</v>
      </c>
      <c r="AC405" t="s">
        <v>116</v>
      </c>
      <c r="AD405" t="s">
        <v>225</v>
      </c>
      <c r="AE405" t="s">
        <v>274</v>
      </c>
      <c r="AF405" t="s">
        <v>288</v>
      </c>
      <c r="AG405" t="s">
        <v>289</v>
      </c>
      <c r="AH405" t="s">
        <v>290</v>
      </c>
      <c r="AI405" t="s">
        <v>370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4074.54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4074.54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4074.54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4074.54</v>
      </c>
      <c r="CI405">
        <v>0</v>
      </c>
      <c r="CJ405">
        <v>0</v>
      </c>
      <c r="CK405" s="13" t="str">
        <f t="shared" si="62"/>
        <v>2 - 09. RECURSOS DIRECTAMENTE RECAUDADOS</v>
      </c>
      <c r="CL405" s="13" t="str">
        <f t="shared" si="63"/>
        <v>2.3. BIENES Y SERVICIOS</v>
      </c>
      <c r="CM405" s="13" t="str">
        <f t="shared" si="64"/>
        <v>2.3. 2. CONTRATACION DE SERVICIOS</v>
      </c>
      <c r="CN405" s="13" t="str">
        <f t="shared" si="65"/>
        <v>2.3. 2. 4. 7. 1. DE MAQUINARIAS Y EQUIPOS</v>
      </c>
      <c r="CO405" s="13">
        <f t="shared" si="66"/>
        <v>4074.54</v>
      </c>
      <c r="CP405" s="13">
        <f t="shared" si="67"/>
        <v>-4074.54</v>
      </c>
      <c r="CQ405" s="13"/>
      <c r="CR405" s="13"/>
      <c r="CS405" s="13">
        <f t="shared" si="68"/>
        <v>-4074.54</v>
      </c>
      <c r="CT405" s="13"/>
    </row>
    <row r="406" spans="1:98" hidden="1" x14ac:dyDescent="0.2">
      <c r="A406" t="s">
        <v>93</v>
      </c>
      <c r="B406" t="s">
        <v>94</v>
      </c>
      <c r="C406" t="s">
        <v>95</v>
      </c>
      <c r="D406" t="s">
        <v>96</v>
      </c>
      <c r="E406" t="s">
        <v>97</v>
      </c>
      <c r="F406" t="s">
        <v>98</v>
      </c>
      <c r="G406" t="s">
        <v>99</v>
      </c>
      <c r="H406" t="s">
        <v>100</v>
      </c>
      <c r="I406" t="s">
        <v>101</v>
      </c>
      <c r="J406" t="s">
        <v>102</v>
      </c>
      <c r="K406" t="s">
        <v>103</v>
      </c>
      <c r="L406" t="s">
        <v>104</v>
      </c>
      <c r="M406" t="s">
        <v>105</v>
      </c>
      <c r="N406" t="s">
        <v>106</v>
      </c>
      <c r="O406" t="s">
        <v>107</v>
      </c>
      <c r="P406" t="s">
        <v>108</v>
      </c>
      <c r="Q406" t="s">
        <v>109</v>
      </c>
      <c r="R406">
        <v>100</v>
      </c>
      <c r="S406">
        <v>50</v>
      </c>
      <c r="T406">
        <v>0</v>
      </c>
      <c r="U406">
        <v>0</v>
      </c>
      <c r="V406" t="s">
        <v>110</v>
      </c>
      <c r="W406" t="s">
        <v>111</v>
      </c>
      <c r="X406" t="s">
        <v>112</v>
      </c>
      <c r="Y406" t="s">
        <v>112</v>
      </c>
      <c r="Z406" t="s">
        <v>312</v>
      </c>
      <c r="AA406" t="s">
        <v>313</v>
      </c>
      <c r="AB406" t="s">
        <v>115</v>
      </c>
      <c r="AC406" t="s">
        <v>116</v>
      </c>
      <c r="AD406" t="s">
        <v>225</v>
      </c>
      <c r="AE406" t="s">
        <v>274</v>
      </c>
      <c r="AF406" t="s">
        <v>291</v>
      </c>
      <c r="AG406" t="s">
        <v>407</v>
      </c>
      <c r="AH406" t="s">
        <v>408</v>
      </c>
      <c r="AI406" t="s">
        <v>370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200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200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200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200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 s="13" t="str">
        <f t="shared" si="62"/>
        <v>2 - 09. RECURSOS DIRECTAMENTE RECAUDADOS</v>
      </c>
      <c r="CL406" s="13" t="str">
        <f t="shared" si="63"/>
        <v>2.3. BIENES Y SERVICIOS</v>
      </c>
      <c r="CM406" s="13" t="str">
        <f t="shared" si="64"/>
        <v>2.3. 2. CONTRATACION DE SERVICIOS</v>
      </c>
      <c r="CN406" s="13" t="str">
        <f t="shared" si="65"/>
        <v>2.3. 2. 6. 1. 2. GASTOS NOTARIALES</v>
      </c>
      <c r="CO406" s="13">
        <f t="shared" si="66"/>
        <v>200</v>
      </c>
      <c r="CP406" s="13">
        <f t="shared" si="67"/>
        <v>-200</v>
      </c>
      <c r="CQ406" s="13"/>
      <c r="CR406" s="13"/>
      <c r="CS406" s="13">
        <f t="shared" si="68"/>
        <v>-200</v>
      </c>
      <c r="CT406" s="13"/>
    </row>
    <row r="407" spans="1:98" hidden="1" x14ac:dyDescent="0.2">
      <c r="A407" t="s">
        <v>93</v>
      </c>
      <c r="B407" t="s">
        <v>94</v>
      </c>
      <c r="C407" t="s">
        <v>95</v>
      </c>
      <c r="D407" t="s">
        <v>96</v>
      </c>
      <c r="E407" t="s">
        <v>97</v>
      </c>
      <c r="F407" t="s">
        <v>98</v>
      </c>
      <c r="G407" t="s">
        <v>129</v>
      </c>
      <c r="H407" t="s">
        <v>100</v>
      </c>
      <c r="I407" t="s">
        <v>130</v>
      </c>
      <c r="J407" t="s">
        <v>102</v>
      </c>
      <c r="K407" t="s">
        <v>131</v>
      </c>
      <c r="L407" t="s">
        <v>104</v>
      </c>
      <c r="M407" t="s">
        <v>132</v>
      </c>
      <c r="N407" t="s">
        <v>133</v>
      </c>
      <c r="O407" t="s">
        <v>107</v>
      </c>
      <c r="P407" t="s">
        <v>134</v>
      </c>
      <c r="Q407" t="s">
        <v>135</v>
      </c>
      <c r="R407">
        <v>3000</v>
      </c>
      <c r="S407">
        <v>1100</v>
      </c>
      <c r="T407">
        <v>0</v>
      </c>
      <c r="U407">
        <v>0</v>
      </c>
      <c r="V407" t="s">
        <v>136</v>
      </c>
      <c r="W407" t="s">
        <v>111</v>
      </c>
      <c r="X407" t="s">
        <v>112</v>
      </c>
      <c r="Y407" t="s">
        <v>112</v>
      </c>
      <c r="Z407" t="s">
        <v>312</v>
      </c>
      <c r="AA407" t="s">
        <v>313</v>
      </c>
      <c r="AB407" t="s">
        <v>115</v>
      </c>
      <c r="AC407" t="s">
        <v>116</v>
      </c>
      <c r="AD407" t="s">
        <v>225</v>
      </c>
      <c r="AE407" t="s">
        <v>274</v>
      </c>
      <c r="AF407" t="s">
        <v>291</v>
      </c>
      <c r="AG407" t="s">
        <v>292</v>
      </c>
      <c r="AH407" t="s">
        <v>293</v>
      </c>
      <c r="AI407" t="s">
        <v>370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24.8</v>
      </c>
      <c r="AP407">
        <v>24.8</v>
      </c>
      <c r="AQ407">
        <v>24.8</v>
      </c>
      <c r="AR407">
        <v>24.8</v>
      </c>
      <c r="AS407">
        <v>24.8</v>
      </c>
      <c r="AT407">
        <v>24.8</v>
      </c>
      <c r="AU407">
        <v>36.549999999999997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24.8</v>
      </c>
      <c r="BB407">
        <v>24.8</v>
      </c>
      <c r="BC407">
        <v>24.8</v>
      </c>
      <c r="BD407">
        <v>24.8</v>
      </c>
      <c r="BE407">
        <v>24.8</v>
      </c>
      <c r="BF407">
        <v>24.8</v>
      </c>
      <c r="BG407">
        <v>36.549999999999997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24.8</v>
      </c>
      <c r="BN407">
        <v>24.8</v>
      </c>
      <c r="BO407">
        <v>24.8</v>
      </c>
      <c r="BP407">
        <v>24.8</v>
      </c>
      <c r="BQ407">
        <v>12.2</v>
      </c>
      <c r="BR407">
        <v>37.4</v>
      </c>
      <c r="BS407">
        <v>36.549999999999997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24.8</v>
      </c>
      <c r="BZ407">
        <v>24.8</v>
      </c>
      <c r="CA407">
        <v>24.8</v>
      </c>
      <c r="CB407">
        <v>24.8</v>
      </c>
      <c r="CC407">
        <v>12.2</v>
      </c>
      <c r="CD407">
        <v>37.4</v>
      </c>
      <c r="CE407">
        <v>36.549999999999997</v>
      </c>
      <c r="CF407">
        <v>0</v>
      </c>
      <c r="CG407">
        <v>0</v>
      </c>
      <c r="CH407">
        <v>0</v>
      </c>
      <c r="CI407">
        <v>0</v>
      </c>
      <c r="CJ407">
        <v>0</v>
      </c>
      <c r="CK407" s="13" t="str">
        <f t="shared" si="62"/>
        <v>2 - 09. RECURSOS DIRECTAMENTE RECAUDADOS</v>
      </c>
      <c r="CL407" s="13" t="str">
        <f t="shared" si="63"/>
        <v>2.3. BIENES Y SERVICIOS</v>
      </c>
      <c r="CM407" s="13" t="str">
        <f t="shared" si="64"/>
        <v>2.3. 2. CONTRATACION DE SERVICIOS</v>
      </c>
      <c r="CN407" s="13" t="str">
        <f t="shared" si="65"/>
        <v>2.3. 2. 6. 3. 1. SEGURO DE VIDA</v>
      </c>
      <c r="CO407" s="13">
        <f t="shared" si="66"/>
        <v>185.35000000000002</v>
      </c>
      <c r="CP407" s="13">
        <f t="shared" si="67"/>
        <v>-185.35000000000002</v>
      </c>
      <c r="CQ407" s="13"/>
      <c r="CR407" s="13"/>
      <c r="CS407" s="13">
        <f t="shared" si="68"/>
        <v>-185.35000000000002</v>
      </c>
      <c r="CT407" s="13">
        <v>0</v>
      </c>
    </row>
    <row r="408" spans="1:98" hidden="1" x14ac:dyDescent="0.2">
      <c r="A408" t="s">
        <v>93</v>
      </c>
      <c r="B408" t="s">
        <v>94</v>
      </c>
      <c r="C408" t="s">
        <v>95</v>
      </c>
      <c r="D408" t="s">
        <v>96</v>
      </c>
      <c r="E408" t="s">
        <v>97</v>
      </c>
      <c r="F408" t="s">
        <v>98</v>
      </c>
      <c r="G408" t="s">
        <v>129</v>
      </c>
      <c r="H408" t="s">
        <v>100</v>
      </c>
      <c r="I408" t="s">
        <v>145</v>
      </c>
      <c r="J408" t="s">
        <v>102</v>
      </c>
      <c r="K408" t="s">
        <v>146</v>
      </c>
      <c r="L408" t="s">
        <v>104</v>
      </c>
      <c r="M408" t="s">
        <v>132</v>
      </c>
      <c r="N408" t="s">
        <v>133</v>
      </c>
      <c r="O408" t="s">
        <v>107</v>
      </c>
      <c r="P408" t="s">
        <v>147</v>
      </c>
      <c r="Q408" t="s">
        <v>135</v>
      </c>
      <c r="R408">
        <v>600</v>
      </c>
      <c r="S408">
        <v>360</v>
      </c>
      <c r="T408">
        <v>0</v>
      </c>
      <c r="U408">
        <v>0</v>
      </c>
      <c r="V408" t="s">
        <v>148</v>
      </c>
      <c r="W408" t="s">
        <v>111</v>
      </c>
      <c r="X408" t="s">
        <v>112</v>
      </c>
      <c r="Y408" t="s">
        <v>112</v>
      </c>
      <c r="Z408" t="s">
        <v>312</v>
      </c>
      <c r="AA408" t="s">
        <v>313</v>
      </c>
      <c r="AB408" t="s">
        <v>115</v>
      </c>
      <c r="AC408" t="s">
        <v>116</v>
      </c>
      <c r="AD408" t="s">
        <v>225</v>
      </c>
      <c r="AE408" t="s">
        <v>274</v>
      </c>
      <c r="AF408" t="s">
        <v>291</v>
      </c>
      <c r="AG408" t="s">
        <v>292</v>
      </c>
      <c r="AH408" t="s">
        <v>293</v>
      </c>
      <c r="AI408" t="s">
        <v>370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24.8</v>
      </c>
      <c r="AP408">
        <v>24.8</v>
      </c>
      <c r="AQ408">
        <v>24.8</v>
      </c>
      <c r="AR408">
        <v>24.8</v>
      </c>
      <c r="AS408">
        <v>24.8</v>
      </c>
      <c r="AT408">
        <v>24.8</v>
      </c>
      <c r="AU408">
        <v>24.8</v>
      </c>
      <c r="AV408">
        <v>24.8</v>
      </c>
      <c r="AW408">
        <v>0</v>
      </c>
      <c r="AX408">
        <v>0</v>
      </c>
      <c r="AY408">
        <v>0</v>
      </c>
      <c r="AZ408">
        <v>0</v>
      </c>
      <c r="BA408">
        <v>24.8</v>
      </c>
      <c r="BB408">
        <v>24.8</v>
      </c>
      <c r="BC408">
        <v>24.8</v>
      </c>
      <c r="BD408">
        <v>24.8</v>
      </c>
      <c r="BE408">
        <v>24.8</v>
      </c>
      <c r="BF408">
        <v>24.8</v>
      </c>
      <c r="BG408">
        <v>24.8</v>
      </c>
      <c r="BH408">
        <v>24.8</v>
      </c>
      <c r="BI408">
        <v>0</v>
      </c>
      <c r="BJ408">
        <v>0</v>
      </c>
      <c r="BK408">
        <v>0</v>
      </c>
      <c r="BL408">
        <v>0</v>
      </c>
      <c r="BM408">
        <v>24.8</v>
      </c>
      <c r="BN408">
        <v>24.8</v>
      </c>
      <c r="BO408">
        <v>24.8</v>
      </c>
      <c r="BP408">
        <v>24.8</v>
      </c>
      <c r="BQ408">
        <v>12.2</v>
      </c>
      <c r="BR408">
        <v>37.4</v>
      </c>
      <c r="BS408">
        <v>24.8</v>
      </c>
      <c r="BT408">
        <v>24.8</v>
      </c>
      <c r="BU408">
        <v>0</v>
      </c>
      <c r="BV408">
        <v>0</v>
      </c>
      <c r="BW408">
        <v>0</v>
      </c>
      <c r="BX408">
        <v>0</v>
      </c>
      <c r="BY408">
        <v>24.8</v>
      </c>
      <c r="BZ408">
        <v>24.8</v>
      </c>
      <c r="CA408">
        <v>24.8</v>
      </c>
      <c r="CB408">
        <v>24.8</v>
      </c>
      <c r="CC408">
        <v>12.2</v>
      </c>
      <c r="CD408">
        <v>37.4</v>
      </c>
      <c r="CE408">
        <v>24.8</v>
      </c>
      <c r="CF408">
        <v>24.8</v>
      </c>
      <c r="CG408">
        <v>0</v>
      </c>
      <c r="CH408">
        <v>0</v>
      </c>
      <c r="CI408">
        <v>0</v>
      </c>
      <c r="CJ408">
        <v>0</v>
      </c>
      <c r="CK408" s="13" t="str">
        <f t="shared" si="62"/>
        <v>2 - 09. RECURSOS DIRECTAMENTE RECAUDADOS</v>
      </c>
      <c r="CL408" s="13" t="str">
        <f t="shared" si="63"/>
        <v>2.3. BIENES Y SERVICIOS</v>
      </c>
      <c r="CM408" s="13" t="str">
        <f t="shared" si="64"/>
        <v>2.3. 2. CONTRATACION DE SERVICIOS</v>
      </c>
      <c r="CN408" s="13" t="str">
        <f t="shared" si="65"/>
        <v>2.3. 2. 6. 3. 1. SEGURO DE VIDA</v>
      </c>
      <c r="CO408" s="13">
        <f t="shared" si="66"/>
        <v>198.40000000000003</v>
      </c>
      <c r="CP408" s="13">
        <f t="shared" si="67"/>
        <v>-198.40000000000003</v>
      </c>
      <c r="CQ408" s="13"/>
      <c r="CR408" s="13"/>
      <c r="CS408" s="13">
        <f t="shared" si="68"/>
        <v>-198.40000000000003</v>
      </c>
      <c r="CT408" s="13">
        <v>0</v>
      </c>
    </row>
    <row r="409" spans="1:98" hidden="1" x14ac:dyDescent="0.2">
      <c r="A409" t="s">
        <v>93</v>
      </c>
      <c r="B409" t="s">
        <v>94</v>
      </c>
      <c r="C409" t="s">
        <v>95</v>
      </c>
      <c r="D409" t="s">
        <v>96</v>
      </c>
      <c r="E409" t="s">
        <v>97</v>
      </c>
      <c r="F409" t="s">
        <v>98</v>
      </c>
      <c r="G409" t="s">
        <v>129</v>
      </c>
      <c r="H409" t="s">
        <v>100</v>
      </c>
      <c r="I409" t="s">
        <v>157</v>
      </c>
      <c r="J409" t="s">
        <v>102</v>
      </c>
      <c r="K409" t="s">
        <v>158</v>
      </c>
      <c r="L409" t="s">
        <v>104</v>
      </c>
      <c r="M409" t="s">
        <v>159</v>
      </c>
      <c r="N409" t="s">
        <v>160</v>
      </c>
      <c r="O409" t="s">
        <v>107</v>
      </c>
      <c r="P409" t="s">
        <v>161</v>
      </c>
      <c r="Q409" t="s">
        <v>162</v>
      </c>
      <c r="R409">
        <v>110000</v>
      </c>
      <c r="S409">
        <v>30000</v>
      </c>
      <c r="T409">
        <v>0</v>
      </c>
      <c r="U409">
        <v>0</v>
      </c>
      <c r="V409" t="s">
        <v>163</v>
      </c>
      <c r="W409" t="s">
        <v>111</v>
      </c>
      <c r="X409" t="s">
        <v>112</v>
      </c>
      <c r="Y409" t="s">
        <v>112</v>
      </c>
      <c r="Z409" t="s">
        <v>312</v>
      </c>
      <c r="AA409" t="s">
        <v>313</v>
      </c>
      <c r="AB409" t="s">
        <v>115</v>
      </c>
      <c r="AC409" t="s">
        <v>116</v>
      </c>
      <c r="AD409" t="s">
        <v>225</v>
      </c>
      <c r="AE409" t="s">
        <v>274</v>
      </c>
      <c r="AF409" t="s">
        <v>291</v>
      </c>
      <c r="AG409" t="s">
        <v>292</v>
      </c>
      <c r="AH409" t="s">
        <v>293</v>
      </c>
      <c r="AI409" t="s">
        <v>370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24.8</v>
      </c>
      <c r="AP409">
        <v>24.8</v>
      </c>
      <c r="AQ409">
        <v>24.8</v>
      </c>
      <c r="AR409">
        <v>24.8</v>
      </c>
      <c r="AS409">
        <v>24.8</v>
      </c>
      <c r="AT409">
        <v>24.8</v>
      </c>
      <c r="AU409">
        <v>24.8</v>
      </c>
      <c r="AV409">
        <v>24.8</v>
      </c>
      <c r="AW409">
        <v>0</v>
      </c>
      <c r="AX409">
        <v>0</v>
      </c>
      <c r="AY409">
        <v>0</v>
      </c>
      <c r="AZ409">
        <v>0</v>
      </c>
      <c r="BA409">
        <v>24.8</v>
      </c>
      <c r="BB409">
        <v>24.8</v>
      </c>
      <c r="BC409">
        <v>24.8</v>
      </c>
      <c r="BD409">
        <v>24.8</v>
      </c>
      <c r="BE409">
        <v>24.8</v>
      </c>
      <c r="BF409">
        <v>24.8</v>
      </c>
      <c r="BG409">
        <v>24.8</v>
      </c>
      <c r="BH409">
        <v>24.8</v>
      </c>
      <c r="BI409">
        <v>0</v>
      </c>
      <c r="BJ409">
        <v>0</v>
      </c>
      <c r="BK409">
        <v>0</v>
      </c>
      <c r="BL409">
        <v>0</v>
      </c>
      <c r="BM409">
        <v>24.8</v>
      </c>
      <c r="BN409">
        <v>24.8</v>
      </c>
      <c r="BO409">
        <v>24.8</v>
      </c>
      <c r="BP409">
        <v>24.8</v>
      </c>
      <c r="BQ409">
        <v>12.2</v>
      </c>
      <c r="BR409">
        <v>37.4</v>
      </c>
      <c r="BS409">
        <v>24.8</v>
      </c>
      <c r="BT409">
        <v>24.8</v>
      </c>
      <c r="BU409">
        <v>0</v>
      </c>
      <c r="BV409">
        <v>0</v>
      </c>
      <c r="BW409">
        <v>0</v>
      </c>
      <c r="BX409">
        <v>0</v>
      </c>
      <c r="BY409">
        <v>24.8</v>
      </c>
      <c r="BZ409">
        <v>24.8</v>
      </c>
      <c r="CA409">
        <v>24.8</v>
      </c>
      <c r="CB409">
        <v>24.8</v>
      </c>
      <c r="CC409">
        <v>12.2</v>
      </c>
      <c r="CD409">
        <v>37.4</v>
      </c>
      <c r="CE409">
        <v>24.8</v>
      </c>
      <c r="CF409">
        <v>24.8</v>
      </c>
      <c r="CG409">
        <v>0</v>
      </c>
      <c r="CH409">
        <v>0</v>
      </c>
      <c r="CI409">
        <v>0</v>
      </c>
      <c r="CJ409">
        <v>0</v>
      </c>
      <c r="CK409" s="13" t="str">
        <f t="shared" si="62"/>
        <v>2 - 09. RECURSOS DIRECTAMENTE RECAUDADOS</v>
      </c>
      <c r="CL409" s="13" t="str">
        <f t="shared" si="63"/>
        <v>2.3. BIENES Y SERVICIOS</v>
      </c>
      <c r="CM409" s="13" t="str">
        <f t="shared" si="64"/>
        <v>2.3. 2. CONTRATACION DE SERVICIOS</v>
      </c>
      <c r="CN409" s="13" t="str">
        <f t="shared" si="65"/>
        <v>2.3. 2. 6. 3. 1. SEGURO DE VIDA</v>
      </c>
      <c r="CO409" s="13">
        <f t="shared" si="66"/>
        <v>198.40000000000003</v>
      </c>
      <c r="CP409" s="13">
        <f t="shared" si="67"/>
        <v>-198.40000000000003</v>
      </c>
      <c r="CQ409" s="13"/>
      <c r="CR409" s="13"/>
      <c r="CS409" s="13">
        <f t="shared" si="68"/>
        <v>-198.40000000000003</v>
      </c>
      <c r="CT409" s="13">
        <v>0</v>
      </c>
    </row>
    <row r="410" spans="1:98" hidden="1" x14ac:dyDescent="0.2">
      <c r="A410" t="s">
        <v>93</v>
      </c>
      <c r="B410" t="s">
        <v>94</v>
      </c>
      <c r="C410" t="s">
        <v>95</v>
      </c>
      <c r="D410" t="s">
        <v>96</v>
      </c>
      <c r="E410" t="s">
        <v>97</v>
      </c>
      <c r="F410" t="s">
        <v>98</v>
      </c>
      <c r="G410" t="s">
        <v>164</v>
      </c>
      <c r="H410" t="s">
        <v>100</v>
      </c>
      <c r="I410" t="s">
        <v>165</v>
      </c>
      <c r="J410" t="s">
        <v>102</v>
      </c>
      <c r="K410" t="s">
        <v>166</v>
      </c>
      <c r="L410" t="s">
        <v>104</v>
      </c>
      <c r="M410" t="s">
        <v>132</v>
      </c>
      <c r="N410" t="s">
        <v>133</v>
      </c>
      <c r="O410" t="s">
        <v>107</v>
      </c>
      <c r="P410" t="s">
        <v>167</v>
      </c>
      <c r="Q410" t="s">
        <v>168</v>
      </c>
      <c r="R410">
        <v>5000</v>
      </c>
      <c r="S410">
        <v>3940</v>
      </c>
      <c r="T410">
        <v>0</v>
      </c>
      <c r="U410">
        <v>0</v>
      </c>
      <c r="V410" t="s">
        <v>169</v>
      </c>
      <c r="W410" t="s">
        <v>111</v>
      </c>
      <c r="X410" t="s">
        <v>112</v>
      </c>
      <c r="Y410" t="s">
        <v>112</v>
      </c>
      <c r="Z410" t="s">
        <v>312</v>
      </c>
      <c r="AA410" t="s">
        <v>313</v>
      </c>
      <c r="AB410" t="s">
        <v>115</v>
      </c>
      <c r="AC410" t="s">
        <v>116</v>
      </c>
      <c r="AD410" t="s">
        <v>225</v>
      </c>
      <c r="AE410" t="s">
        <v>274</v>
      </c>
      <c r="AF410" t="s">
        <v>291</v>
      </c>
      <c r="AG410" t="s">
        <v>292</v>
      </c>
      <c r="AH410" t="s">
        <v>293</v>
      </c>
      <c r="AI410" t="s">
        <v>370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24.8</v>
      </c>
      <c r="AP410">
        <v>24.8</v>
      </c>
      <c r="AQ410">
        <v>24.8</v>
      </c>
      <c r="AR410">
        <v>24.8</v>
      </c>
      <c r="AS410">
        <v>24.8</v>
      </c>
      <c r="AT410">
        <v>24.8</v>
      </c>
      <c r="AU410">
        <v>6.08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24.8</v>
      </c>
      <c r="BB410">
        <v>24.8</v>
      </c>
      <c r="BC410">
        <v>24.8</v>
      </c>
      <c r="BD410">
        <v>24.8</v>
      </c>
      <c r="BE410">
        <v>24.8</v>
      </c>
      <c r="BF410">
        <v>24.8</v>
      </c>
      <c r="BG410">
        <v>6.08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24.8</v>
      </c>
      <c r="BN410">
        <v>24.8</v>
      </c>
      <c r="BO410">
        <v>24.8</v>
      </c>
      <c r="BP410">
        <v>24.8</v>
      </c>
      <c r="BQ410">
        <v>12.2</v>
      </c>
      <c r="BR410">
        <v>37.4</v>
      </c>
      <c r="BS410">
        <v>6.08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24.8</v>
      </c>
      <c r="BZ410">
        <v>24.8</v>
      </c>
      <c r="CA410">
        <v>24.8</v>
      </c>
      <c r="CB410">
        <v>24.8</v>
      </c>
      <c r="CC410">
        <v>12.2</v>
      </c>
      <c r="CD410">
        <v>37.4</v>
      </c>
      <c r="CE410">
        <v>6.08</v>
      </c>
      <c r="CF410">
        <v>0</v>
      </c>
      <c r="CG410">
        <v>0</v>
      </c>
      <c r="CH410">
        <v>0</v>
      </c>
      <c r="CI410">
        <v>0</v>
      </c>
      <c r="CJ410">
        <v>0</v>
      </c>
      <c r="CK410" s="13" t="str">
        <f t="shared" si="62"/>
        <v>2 - 09. RECURSOS DIRECTAMENTE RECAUDADOS</v>
      </c>
      <c r="CL410" s="13" t="str">
        <f t="shared" si="63"/>
        <v>2.3. BIENES Y SERVICIOS</v>
      </c>
      <c r="CM410" s="13" t="str">
        <f t="shared" si="64"/>
        <v>2.3. 2. CONTRATACION DE SERVICIOS</v>
      </c>
      <c r="CN410" s="13" t="str">
        <f t="shared" si="65"/>
        <v>2.3. 2. 6. 3. 1. SEGURO DE VIDA</v>
      </c>
      <c r="CO410" s="13">
        <f t="shared" si="66"/>
        <v>154.88000000000002</v>
      </c>
      <c r="CP410" s="13">
        <f t="shared" si="67"/>
        <v>-154.88000000000002</v>
      </c>
      <c r="CQ410" s="13"/>
      <c r="CR410" s="13"/>
      <c r="CS410" s="13">
        <f t="shared" si="68"/>
        <v>-154.88000000000002</v>
      </c>
      <c r="CT410" s="13">
        <v>0</v>
      </c>
    </row>
    <row r="411" spans="1:98" hidden="1" x14ac:dyDescent="0.2">
      <c r="A411" t="s">
        <v>93</v>
      </c>
      <c r="B411" t="s">
        <v>94</v>
      </c>
      <c r="C411" t="s">
        <v>95</v>
      </c>
      <c r="D411" t="s">
        <v>96</v>
      </c>
      <c r="E411" t="s">
        <v>97</v>
      </c>
      <c r="F411" t="s">
        <v>98</v>
      </c>
      <c r="G411" t="s">
        <v>99</v>
      </c>
      <c r="H411" t="s">
        <v>100</v>
      </c>
      <c r="I411" t="s">
        <v>101</v>
      </c>
      <c r="J411" t="s">
        <v>102</v>
      </c>
      <c r="K411" t="s">
        <v>122</v>
      </c>
      <c r="L411" t="s">
        <v>104</v>
      </c>
      <c r="M411" t="s">
        <v>123</v>
      </c>
      <c r="N411" t="s">
        <v>124</v>
      </c>
      <c r="O411" t="s">
        <v>107</v>
      </c>
      <c r="P411" t="s">
        <v>108</v>
      </c>
      <c r="Q411" t="s">
        <v>109</v>
      </c>
      <c r="R411">
        <v>100</v>
      </c>
      <c r="S411">
        <v>50</v>
      </c>
      <c r="T411">
        <v>0</v>
      </c>
      <c r="U411">
        <v>0</v>
      </c>
      <c r="V411" t="s">
        <v>125</v>
      </c>
      <c r="W411" t="s">
        <v>111</v>
      </c>
      <c r="X411" t="s">
        <v>112</v>
      </c>
      <c r="Y411" t="s">
        <v>112</v>
      </c>
      <c r="Z411" t="s">
        <v>312</v>
      </c>
      <c r="AA411" t="s">
        <v>313</v>
      </c>
      <c r="AB411" t="s">
        <v>115</v>
      </c>
      <c r="AC411" t="s">
        <v>116</v>
      </c>
      <c r="AD411" t="s">
        <v>225</v>
      </c>
      <c r="AE411" t="s">
        <v>274</v>
      </c>
      <c r="AF411" t="s">
        <v>291</v>
      </c>
      <c r="AG411" t="s">
        <v>292</v>
      </c>
      <c r="AH411" t="s">
        <v>293</v>
      </c>
      <c r="AI411" t="s">
        <v>370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84.32</v>
      </c>
      <c r="AP411">
        <v>83.77</v>
      </c>
      <c r="AQ411">
        <v>0</v>
      </c>
      <c r="AR411">
        <v>0</v>
      </c>
      <c r="AS411">
        <v>0</v>
      </c>
      <c r="AT411">
        <v>7.32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84.32</v>
      </c>
      <c r="BB411">
        <v>83.77</v>
      </c>
      <c r="BC411">
        <v>0</v>
      </c>
      <c r="BD411">
        <v>0</v>
      </c>
      <c r="BE411">
        <v>0</v>
      </c>
      <c r="BF411">
        <v>7.32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84.32</v>
      </c>
      <c r="BN411">
        <v>83.77</v>
      </c>
      <c r="BO411">
        <v>0</v>
      </c>
      <c r="BP411">
        <v>0</v>
      </c>
      <c r="BQ411">
        <v>0</v>
      </c>
      <c r="BR411">
        <v>7.32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84.32</v>
      </c>
      <c r="BZ411">
        <v>83.77</v>
      </c>
      <c r="CA411">
        <v>0</v>
      </c>
      <c r="CB411">
        <v>0</v>
      </c>
      <c r="CC411">
        <v>0</v>
      </c>
      <c r="CD411">
        <v>7.32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 s="13" t="str">
        <f t="shared" si="62"/>
        <v>2 - 09. RECURSOS DIRECTAMENTE RECAUDADOS</v>
      </c>
      <c r="CL411" s="13" t="str">
        <f t="shared" si="63"/>
        <v>2.3. BIENES Y SERVICIOS</v>
      </c>
      <c r="CM411" s="13" t="str">
        <f t="shared" si="64"/>
        <v>2.3. 2. CONTRATACION DE SERVICIOS</v>
      </c>
      <c r="CN411" s="13" t="str">
        <f t="shared" si="65"/>
        <v>2.3. 2. 6. 3. 1. SEGURO DE VIDA</v>
      </c>
      <c r="CO411" s="13">
        <f t="shared" si="66"/>
        <v>175.40999999999997</v>
      </c>
      <c r="CP411" s="13">
        <f t="shared" si="67"/>
        <v>-175.40999999999997</v>
      </c>
      <c r="CQ411" s="13"/>
      <c r="CR411" s="13"/>
      <c r="CS411" s="13">
        <f t="shared" si="68"/>
        <v>-175.40999999999997</v>
      </c>
      <c r="CT411" s="13">
        <v>0</v>
      </c>
    </row>
    <row r="412" spans="1:98" hidden="1" x14ac:dyDescent="0.2">
      <c r="A412" t="s">
        <v>93</v>
      </c>
      <c r="B412" t="s">
        <v>94</v>
      </c>
      <c r="C412" t="s">
        <v>95</v>
      </c>
      <c r="D412" t="s">
        <v>96</v>
      </c>
      <c r="E412" t="s">
        <v>97</v>
      </c>
      <c r="F412" t="s">
        <v>98</v>
      </c>
      <c r="G412" t="s">
        <v>99</v>
      </c>
      <c r="H412" t="s">
        <v>100</v>
      </c>
      <c r="I412" t="s">
        <v>101</v>
      </c>
      <c r="J412" t="s">
        <v>102</v>
      </c>
      <c r="K412" t="s">
        <v>103</v>
      </c>
      <c r="L412" t="s">
        <v>104</v>
      </c>
      <c r="M412" t="s">
        <v>105</v>
      </c>
      <c r="N412" t="s">
        <v>106</v>
      </c>
      <c r="O412" t="s">
        <v>107</v>
      </c>
      <c r="P412" t="s">
        <v>108</v>
      </c>
      <c r="Q412" t="s">
        <v>109</v>
      </c>
      <c r="R412">
        <v>100</v>
      </c>
      <c r="S412">
        <v>50</v>
      </c>
      <c r="T412">
        <v>0</v>
      </c>
      <c r="U412">
        <v>0</v>
      </c>
      <c r="V412" t="s">
        <v>110</v>
      </c>
      <c r="W412" t="s">
        <v>111</v>
      </c>
      <c r="X412" t="s">
        <v>112</v>
      </c>
      <c r="Y412" t="s">
        <v>112</v>
      </c>
      <c r="Z412" t="s">
        <v>312</v>
      </c>
      <c r="AA412" t="s">
        <v>313</v>
      </c>
      <c r="AB412" t="s">
        <v>115</v>
      </c>
      <c r="AC412" t="s">
        <v>116</v>
      </c>
      <c r="AD412" t="s">
        <v>225</v>
      </c>
      <c r="AE412" t="s">
        <v>274</v>
      </c>
      <c r="AF412" t="s">
        <v>291</v>
      </c>
      <c r="AG412" t="s">
        <v>292</v>
      </c>
      <c r="AH412" t="s">
        <v>293</v>
      </c>
      <c r="AI412" t="s">
        <v>370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651.94000000000005</v>
      </c>
      <c r="AP412">
        <v>652.23</v>
      </c>
      <c r="AQ412">
        <v>228.78</v>
      </c>
      <c r="AR412">
        <v>228.79</v>
      </c>
      <c r="AS412">
        <v>291.23</v>
      </c>
      <c r="AT412">
        <v>284.36</v>
      </c>
      <c r="AU412">
        <v>291.27</v>
      </c>
      <c r="AV412">
        <v>107.88</v>
      </c>
      <c r="AW412">
        <v>0</v>
      </c>
      <c r="AX412">
        <v>0</v>
      </c>
      <c r="AY412">
        <v>0</v>
      </c>
      <c r="AZ412">
        <v>0</v>
      </c>
      <c r="BA412">
        <v>651.94000000000005</v>
      </c>
      <c r="BB412">
        <v>652.23</v>
      </c>
      <c r="BC412">
        <v>228.78</v>
      </c>
      <c r="BD412">
        <v>228.79</v>
      </c>
      <c r="BE412">
        <v>291.23</v>
      </c>
      <c r="BF412">
        <v>284.36</v>
      </c>
      <c r="BG412">
        <v>291.27</v>
      </c>
      <c r="BH412">
        <v>107.88</v>
      </c>
      <c r="BI412">
        <v>0</v>
      </c>
      <c r="BJ412">
        <v>0</v>
      </c>
      <c r="BK412">
        <v>0</v>
      </c>
      <c r="BL412">
        <v>0</v>
      </c>
      <c r="BM412">
        <v>651.94000000000005</v>
      </c>
      <c r="BN412">
        <v>652.23</v>
      </c>
      <c r="BO412">
        <v>228.78</v>
      </c>
      <c r="BP412">
        <v>228.79</v>
      </c>
      <c r="BQ412">
        <v>143.26</v>
      </c>
      <c r="BR412">
        <v>432.33</v>
      </c>
      <c r="BS412">
        <v>291.27</v>
      </c>
      <c r="BT412">
        <v>107.88</v>
      </c>
      <c r="BU412">
        <v>0</v>
      </c>
      <c r="BV412">
        <v>0</v>
      </c>
      <c r="BW412">
        <v>0</v>
      </c>
      <c r="BX412">
        <v>0</v>
      </c>
      <c r="BY412">
        <v>651.94000000000005</v>
      </c>
      <c r="BZ412">
        <v>652.23</v>
      </c>
      <c r="CA412">
        <v>228.78</v>
      </c>
      <c r="CB412">
        <v>228.79</v>
      </c>
      <c r="CC412">
        <v>143.26</v>
      </c>
      <c r="CD412">
        <v>432.33</v>
      </c>
      <c r="CE412">
        <v>291.27</v>
      </c>
      <c r="CF412">
        <v>107.88</v>
      </c>
      <c r="CG412">
        <v>0</v>
      </c>
      <c r="CH412">
        <v>0</v>
      </c>
      <c r="CI412">
        <v>0</v>
      </c>
      <c r="CJ412">
        <v>0</v>
      </c>
      <c r="CK412" s="13" t="str">
        <f t="shared" si="62"/>
        <v>2 - 09. RECURSOS DIRECTAMENTE RECAUDADOS</v>
      </c>
      <c r="CL412" s="13" t="str">
        <f t="shared" si="63"/>
        <v>2.3. BIENES Y SERVICIOS</v>
      </c>
      <c r="CM412" s="13" t="str">
        <f t="shared" si="64"/>
        <v>2.3. 2. CONTRATACION DE SERVICIOS</v>
      </c>
      <c r="CN412" s="13" t="str">
        <f t="shared" si="65"/>
        <v>2.3. 2. 6. 3. 1. SEGURO DE VIDA</v>
      </c>
      <c r="CO412" s="13">
        <f t="shared" si="66"/>
        <v>2736.4800000000005</v>
      </c>
      <c r="CP412" s="13">
        <f t="shared" si="67"/>
        <v>-2736.4800000000005</v>
      </c>
      <c r="CQ412" s="13"/>
      <c r="CR412" s="13"/>
      <c r="CS412" s="13">
        <f t="shared" si="68"/>
        <v>-2736.4800000000005</v>
      </c>
      <c r="CT412" s="13">
        <v>0</v>
      </c>
    </row>
    <row r="413" spans="1:98" hidden="1" x14ac:dyDescent="0.2">
      <c r="A413" t="s">
        <v>93</v>
      </c>
      <c r="B413" t="s">
        <v>94</v>
      </c>
      <c r="C413" t="s">
        <v>95</v>
      </c>
      <c r="D413" t="s">
        <v>96</v>
      </c>
      <c r="E413" t="s">
        <v>97</v>
      </c>
      <c r="F413" t="s">
        <v>98</v>
      </c>
      <c r="G413" t="s">
        <v>99</v>
      </c>
      <c r="H413" t="s">
        <v>100</v>
      </c>
      <c r="I413" t="s">
        <v>101</v>
      </c>
      <c r="J413" t="s">
        <v>102</v>
      </c>
      <c r="K413" t="s">
        <v>198</v>
      </c>
      <c r="L413" t="s">
        <v>104</v>
      </c>
      <c r="M413" t="s">
        <v>105</v>
      </c>
      <c r="N413" t="s">
        <v>199</v>
      </c>
      <c r="O413" t="s">
        <v>107</v>
      </c>
      <c r="P413" t="s">
        <v>200</v>
      </c>
      <c r="Q413" t="s">
        <v>201</v>
      </c>
      <c r="R413">
        <v>100</v>
      </c>
      <c r="S413">
        <v>10</v>
      </c>
      <c r="T413">
        <v>0</v>
      </c>
      <c r="U413">
        <v>0</v>
      </c>
      <c r="V413" t="s">
        <v>202</v>
      </c>
      <c r="W413" t="s">
        <v>111</v>
      </c>
      <c r="X413" t="s">
        <v>112</v>
      </c>
      <c r="Y413" t="s">
        <v>112</v>
      </c>
      <c r="Z413" t="s">
        <v>312</v>
      </c>
      <c r="AA413" t="s">
        <v>313</v>
      </c>
      <c r="AB413" t="s">
        <v>115</v>
      </c>
      <c r="AC413" t="s">
        <v>116</v>
      </c>
      <c r="AD413" t="s">
        <v>225</v>
      </c>
      <c r="AE413" t="s">
        <v>274</v>
      </c>
      <c r="AF413" t="s">
        <v>291</v>
      </c>
      <c r="AG413" t="s">
        <v>292</v>
      </c>
      <c r="AH413" t="s">
        <v>293</v>
      </c>
      <c r="AI413" t="s">
        <v>370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93</v>
      </c>
      <c r="AP413">
        <v>93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93</v>
      </c>
      <c r="BB413">
        <v>93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93</v>
      </c>
      <c r="BN413">
        <v>93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93</v>
      </c>
      <c r="BZ413">
        <v>93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 s="13" t="str">
        <f t="shared" si="62"/>
        <v>2 - 09. RECURSOS DIRECTAMENTE RECAUDADOS</v>
      </c>
      <c r="CL413" s="13" t="str">
        <f t="shared" si="63"/>
        <v>2.3. BIENES Y SERVICIOS</v>
      </c>
      <c r="CM413" s="13" t="str">
        <f t="shared" si="64"/>
        <v>2.3. 2. CONTRATACION DE SERVICIOS</v>
      </c>
      <c r="CN413" s="13" t="str">
        <f t="shared" si="65"/>
        <v>2.3. 2. 6. 3. 1. SEGURO DE VIDA</v>
      </c>
      <c r="CO413" s="13">
        <f t="shared" si="66"/>
        <v>186</v>
      </c>
      <c r="CP413" s="13">
        <f t="shared" si="67"/>
        <v>-186</v>
      </c>
      <c r="CQ413" s="13"/>
      <c r="CR413" s="13"/>
      <c r="CS413" s="13">
        <f t="shared" si="68"/>
        <v>-186</v>
      </c>
      <c r="CT413" s="13">
        <v>0</v>
      </c>
    </row>
    <row r="414" spans="1:98" hidden="1" x14ac:dyDescent="0.2">
      <c r="A414" t="s">
        <v>93</v>
      </c>
      <c r="B414" t="s">
        <v>94</v>
      </c>
      <c r="C414" t="s">
        <v>95</v>
      </c>
      <c r="D414" t="s">
        <v>96</v>
      </c>
      <c r="E414" t="s">
        <v>97</v>
      </c>
      <c r="F414" t="s">
        <v>98</v>
      </c>
      <c r="G414" t="s">
        <v>170</v>
      </c>
      <c r="H414" t="s">
        <v>100</v>
      </c>
      <c r="I414" t="s">
        <v>101</v>
      </c>
      <c r="J414" t="s">
        <v>102</v>
      </c>
      <c r="K414" t="s">
        <v>294</v>
      </c>
      <c r="L414" t="s">
        <v>104</v>
      </c>
      <c r="M414" t="s">
        <v>295</v>
      </c>
      <c r="N414" t="s">
        <v>296</v>
      </c>
      <c r="O414" t="s">
        <v>107</v>
      </c>
      <c r="P414" t="s">
        <v>297</v>
      </c>
      <c r="Q414" t="s">
        <v>298</v>
      </c>
      <c r="R414">
        <v>6</v>
      </c>
      <c r="S414">
        <v>3</v>
      </c>
      <c r="T414">
        <v>0</v>
      </c>
      <c r="U414">
        <v>0</v>
      </c>
      <c r="V414" t="s">
        <v>299</v>
      </c>
      <c r="W414" t="s">
        <v>111</v>
      </c>
      <c r="X414" t="s">
        <v>112</v>
      </c>
      <c r="Y414" t="s">
        <v>112</v>
      </c>
      <c r="Z414" t="s">
        <v>312</v>
      </c>
      <c r="AA414" t="s">
        <v>313</v>
      </c>
      <c r="AB414" t="s">
        <v>115</v>
      </c>
      <c r="AC414" t="s">
        <v>116</v>
      </c>
      <c r="AD414" t="s">
        <v>225</v>
      </c>
      <c r="AE414" t="s">
        <v>274</v>
      </c>
      <c r="AF414" t="s">
        <v>291</v>
      </c>
      <c r="AG414" t="s">
        <v>292</v>
      </c>
      <c r="AH414" t="s">
        <v>293</v>
      </c>
      <c r="AI414" t="s">
        <v>370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29.31</v>
      </c>
      <c r="AP414">
        <v>29.65</v>
      </c>
      <c r="AQ414">
        <v>14.88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29.31</v>
      </c>
      <c r="BB414">
        <v>29.65</v>
      </c>
      <c r="BC414">
        <v>14.88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29.31</v>
      </c>
      <c r="BN414">
        <v>29.65</v>
      </c>
      <c r="BO414">
        <v>14.88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29.31</v>
      </c>
      <c r="BZ414">
        <v>29.65</v>
      </c>
      <c r="CA414">
        <v>14.88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 s="13" t="str">
        <f t="shared" si="62"/>
        <v>2 - 09. RECURSOS DIRECTAMENTE RECAUDADOS</v>
      </c>
      <c r="CL414" s="13" t="str">
        <f t="shared" si="63"/>
        <v>2.3. BIENES Y SERVICIOS</v>
      </c>
      <c r="CM414" s="13" t="str">
        <f t="shared" si="64"/>
        <v>2.3. 2. CONTRATACION DE SERVICIOS</v>
      </c>
      <c r="CN414" s="13" t="str">
        <f t="shared" si="65"/>
        <v>2.3. 2. 6. 3. 1. SEGURO DE VIDA</v>
      </c>
      <c r="CO414" s="13">
        <f t="shared" si="66"/>
        <v>73.839999999999989</v>
      </c>
      <c r="CP414" s="13">
        <f t="shared" si="67"/>
        <v>-73.839999999999989</v>
      </c>
      <c r="CQ414" s="13"/>
      <c r="CR414" s="13"/>
      <c r="CS414" s="13">
        <f t="shared" si="68"/>
        <v>-73.839999999999989</v>
      </c>
      <c r="CT414" s="13">
        <v>0</v>
      </c>
    </row>
    <row r="415" spans="1:98" hidden="1" x14ac:dyDescent="0.2">
      <c r="A415" t="s">
        <v>93</v>
      </c>
      <c r="B415" t="s">
        <v>94</v>
      </c>
      <c r="C415" t="s">
        <v>95</v>
      </c>
      <c r="D415" t="s">
        <v>96</v>
      </c>
      <c r="E415" t="s">
        <v>97</v>
      </c>
      <c r="F415" t="s">
        <v>98</v>
      </c>
      <c r="G415" t="s">
        <v>170</v>
      </c>
      <c r="H415" t="s">
        <v>100</v>
      </c>
      <c r="I415" t="s">
        <v>101</v>
      </c>
      <c r="J415" t="s">
        <v>102</v>
      </c>
      <c r="K415" t="s">
        <v>171</v>
      </c>
      <c r="L415" t="s">
        <v>104</v>
      </c>
      <c r="M415" t="s">
        <v>132</v>
      </c>
      <c r="N415" t="s">
        <v>133</v>
      </c>
      <c r="O415" t="s">
        <v>107</v>
      </c>
      <c r="P415" t="s">
        <v>172</v>
      </c>
      <c r="Q415" t="s">
        <v>173</v>
      </c>
      <c r="R415">
        <v>300</v>
      </c>
      <c r="S415">
        <v>30</v>
      </c>
      <c r="T415">
        <v>0</v>
      </c>
      <c r="U415">
        <v>0</v>
      </c>
      <c r="V415" t="s">
        <v>174</v>
      </c>
      <c r="W415" t="s">
        <v>111</v>
      </c>
      <c r="X415" t="s">
        <v>112</v>
      </c>
      <c r="Y415" t="s">
        <v>112</v>
      </c>
      <c r="Z415" t="s">
        <v>312</v>
      </c>
      <c r="AA415" t="s">
        <v>313</v>
      </c>
      <c r="AB415" t="s">
        <v>115</v>
      </c>
      <c r="AC415" t="s">
        <v>116</v>
      </c>
      <c r="AD415" t="s">
        <v>225</v>
      </c>
      <c r="AE415" t="s">
        <v>274</v>
      </c>
      <c r="AF415" t="s">
        <v>291</v>
      </c>
      <c r="AG415" t="s">
        <v>292</v>
      </c>
      <c r="AH415" t="s">
        <v>293</v>
      </c>
      <c r="AI415" t="s">
        <v>370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14.88</v>
      </c>
      <c r="AP415">
        <v>14.88</v>
      </c>
      <c r="AQ415">
        <v>14.88</v>
      </c>
      <c r="AR415">
        <v>14.88</v>
      </c>
      <c r="AS415">
        <v>15.25</v>
      </c>
      <c r="AT415">
        <v>7.56</v>
      </c>
      <c r="AU415">
        <v>14.86</v>
      </c>
      <c r="AV415">
        <v>14.88</v>
      </c>
      <c r="AW415">
        <v>0</v>
      </c>
      <c r="AX415">
        <v>0</v>
      </c>
      <c r="AY415">
        <v>0</v>
      </c>
      <c r="AZ415">
        <v>0</v>
      </c>
      <c r="BA415">
        <v>14.88</v>
      </c>
      <c r="BB415">
        <v>14.88</v>
      </c>
      <c r="BC415">
        <v>14.88</v>
      </c>
      <c r="BD415">
        <v>14.88</v>
      </c>
      <c r="BE415">
        <v>15.25</v>
      </c>
      <c r="BF415">
        <v>7.56</v>
      </c>
      <c r="BG415">
        <v>14.86</v>
      </c>
      <c r="BH415">
        <v>14.88</v>
      </c>
      <c r="BI415">
        <v>0</v>
      </c>
      <c r="BJ415">
        <v>0</v>
      </c>
      <c r="BK415">
        <v>0</v>
      </c>
      <c r="BL415">
        <v>0</v>
      </c>
      <c r="BM415">
        <v>14.88</v>
      </c>
      <c r="BN415">
        <v>14.88</v>
      </c>
      <c r="BO415">
        <v>14.88</v>
      </c>
      <c r="BP415">
        <v>14.88</v>
      </c>
      <c r="BQ415">
        <v>7.32</v>
      </c>
      <c r="BR415">
        <v>15.49</v>
      </c>
      <c r="BS415">
        <v>14.86</v>
      </c>
      <c r="BT415">
        <v>14.88</v>
      </c>
      <c r="BU415">
        <v>0</v>
      </c>
      <c r="BV415">
        <v>0</v>
      </c>
      <c r="BW415">
        <v>0</v>
      </c>
      <c r="BX415">
        <v>0</v>
      </c>
      <c r="BY415">
        <v>14.88</v>
      </c>
      <c r="BZ415">
        <v>14.88</v>
      </c>
      <c r="CA415">
        <v>14.88</v>
      </c>
      <c r="CB415">
        <v>14.88</v>
      </c>
      <c r="CC415">
        <v>7.32</v>
      </c>
      <c r="CD415">
        <v>15.49</v>
      </c>
      <c r="CE415">
        <v>14.86</v>
      </c>
      <c r="CF415">
        <v>14.88</v>
      </c>
      <c r="CG415">
        <v>0</v>
      </c>
      <c r="CH415">
        <v>0</v>
      </c>
      <c r="CI415">
        <v>0</v>
      </c>
      <c r="CJ415">
        <v>0</v>
      </c>
      <c r="CK415" s="13" t="str">
        <f t="shared" si="62"/>
        <v>2 - 09. RECURSOS DIRECTAMENTE RECAUDADOS</v>
      </c>
      <c r="CL415" s="13" t="str">
        <f t="shared" si="63"/>
        <v>2.3. BIENES Y SERVICIOS</v>
      </c>
      <c r="CM415" s="13" t="str">
        <f t="shared" si="64"/>
        <v>2.3. 2. CONTRATACION DE SERVICIOS</v>
      </c>
      <c r="CN415" s="13" t="str">
        <f t="shared" si="65"/>
        <v>2.3. 2. 6. 3. 1. SEGURO DE VIDA</v>
      </c>
      <c r="CO415" s="13">
        <f t="shared" si="66"/>
        <v>112.07000000000001</v>
      </c>
      <c r="CP415" s="13">
        <f t="shared" si="67"/>
        <v>-112.07000000000001</v>
      </c>
      <c r="CQ415" s="13"/>
      <c r="CR415" s="13"/>
      <c r="CS415" s="13">
        <f t="shared" si="68"/>
        <v>-112.07000000000001</v>
      </c>
      <c r="CT415" s="13">
        <v>0</v>
      </c>
    </row>
    <row r="416" spans="1:98" hidden="1" x14ac:dyDescent="0.2">
      <c r="A416" t="s">
        <v>93</v>
      </c>
      <c r="B416" t="s">
        <v>94</v>
      </c>
      <c r="C416" t="s">
        <v>95</v>
      </c>
      <c r="D416" t="s">
        <v>96</v>
      </c>
      <c r="E416" t="s">
        <v>97</v>
      </c>
      <c r="F416" t="s">
        <v>98</v>
      </c>
      <c r="G416" t="s">
        <v>170</v>
      </c>
      <c r="H416" t="s">
        <v>100</v>
      </c>
      <c r="I416" t="s">
        <v>101</v>
      </c>
      <c r="J416" t="s">
        <v>102</v>
      </c>
      <c r="K416" t="s">
        <v>180</v>
      </c>
      <c r="L416" t="s">
        <v>104</v>
      </c>
      <c r="M416" t="s">
        <v>132</v>
      </c>
      <c r="N416" t="s">
        <v>133</v>
      </c>
      <c r="O416" t="s">
        <v>107</v>
      </c>
      <c r="P416" t="s">
        <v>181</v>
      </c>
      <c r="Q416" t="s">
        <v>168</v>
      </c>
      <c r="R416">
        <v>124679</v>
      </c>
      <c r="S416">
        <v>26240</v>
      </c>
      <c r="T416">
        <v>0</v>
      </c>
      <c r="U416">
        <v>0</v>
      </c>
      <c r="V416" t="s">
        <v>182</v>
      </c>
      <c r="W416" t="s">
        <v>111</v>
      </c>
      <c r="X416" t="s">
        <v>112</v>
      </c>
      <c r="Y416" t="s">
        <v>112</v>
      </c>
      <c r="Z416" t="s">
        <v>312</v>
      </c>
      <c r="AA416" t="s">
        <v>313</v>
      </c>
      <c r="AB416" t="s">
        <v>115</v>
      </c>
      <c r="AC416" t="s">
        <v>116</v>
      </c>
      <c r="AD416" t="s">
        <v>225</v>
      </c>
      <c r="AE416" t="s">
        <v>274</v>
      </c>
      <c r="AF416" t="s">
        <v>291</v>
      </c>
      <c r="AG416" t="s">
        <v>292</v>
      </c>
      <c r="AH416" t="s">
        <v>293</v>
      </c>
      <c r="AI416" t="s">
        <v>370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565.62</v>
      </c>
      <c r="AP416">
        <v>565.71</v>
      </c>
      <c r="AQ416">
        <v>223.06</v>
      </c>
      <c r="AR416">
        <v>226.02</v>
      </c>
      <c r="AS416">
        <v>424</v>
      </c>
      <c r="AT416">
        <v>427.74</v>
      </c>
      <c r="AU416">
        <v>423.6</v>
      </c>
      <c r="AV416">
        <v>338.6</v>
      </c>
      <c r="AW416">
        <v>0</v>
      </c>
      <c r="AX416">
        <v>0</v>
      </c>
      <c r="AY416">
        <v>0</v>
      </c>
      <c r="AZ416">
        <v>0</v>
      </c>
      <c r="BA416">
        <v>565.62</v>
      </c>
      <c r="BB416">
        <v>565.71</v>
      </c>
      <c r="BC416">
        <v>223.06</v>
      </c>
      <c r="BD416">
        <v>226.02</v>
      </c>
      <c r="BE416">
        <v>424</v>
      </c>
      <c r="BF416">
        <v>427.74</v>
      </c>
      <c r="BG416">
        <v>423.6</v>
      </c>
      <c r="BH416">
        <v>338.6</v>
      </c>
      <c r="BI416">
        <v>0</v>
      </c>
      <c r="BJ416">
        <v>0</v>
      </c>
      <c r="BK416">
        <v>0</v>
      </c>
      <c r="BL416">
        <v>0</v>
      </c>
      <c r="BM416">
        <v>565.62</v>
      </c>
      <c r="BN416">
        <v>565.71</v>
      </c>
      <c r="BO416">
        <v>223.06</v>
      </c>
      <c r="BP416">
        <v>226.02</v>
      </c>
      <c r="BQ416">
        <v>208.58</v>
      </c>
      <c r="BR416">
        <v>643.16</v>
      </c>
      <c r="BS416">
        <v>423.6</v>
      </c>
      <c r="BT416">
        <v>338.6</v>
      </c>
      <c r="BU416">
        <v>0</v>
      </c>
      <c r="BV416">
        <v>0</v>
      </c>
      <c r="BW416">
        <v>0</v>
      </c>
      <c r="BX416">
        <v>0</v>
      </c>
      <c r="BY416">
        <v>565.62</v>
      </c>
      <c r="BZ416">
        <v>565.71</v>
      </c>
      <c r="CA416">
        <v>223.06</v>
      </c>
      <c r="CB416">
        <v>226.02</v>
      </c>
      <c r="CC416">
        <v>208.58</v>
      </c>
      <c r="CD416">
        <v>643.16</v>
      </c>
      <c r="CE416">
        <v>423.6</v>
      </c>
      <c r="CF416">
        <v>338.6</v>
      </c>
      <c r="CG416">
        <v>0</v>
      </c>
      <c r="CH416">
        <v>0</v>
      </c>
      <c r="CI416">
        <v>0</v>
      </c>
      <c r="CJ416">
        <v>0</v>
      </c>
      <c r="CK416" s="13" t="str">
        <f t="shared" si="62"/>
        <v>2 - 09. RECURSOS DIRECTAMENTE RECAUDADOS</v>
      </c>
      <c r="CL416" s="13" t="str">
        <f t="shared" si="63"/>
        <v>2.3. BIENES Y SERVICIOS</v>
      </c>
      <c r="CM416" s="13" t="str">
        <f t="shared" si="64"/>
        <v>2.3. 2. CONTRATACION DE SERVICIOS</v>
      </c>
      <c r="CN416" s="13" t="str">
        <f t="shared" si="65"/>
        <v>2.3. 2. 6. 3. 1. SEGURO DE VIDA</v>
      </c>
      <c r="CO416" s="13">
        <f t="shared" si="66"/>
        <v>3194.3499999999995</v>
      </c>
      <c r="CP416" s="13">
        <f t="shared" si="67"/>
        <v>-3194.3499999999995</v>
      </c>
      <c r="CQ416" s="13"/>
      <c r="CR416" s="13"/>
      <c r="CS416" s="13">
        <f t="shared" si="68"/>
        <v>-3194.3499999999995</v>
      </c>
      <c r="CT416" s="13">
        <v>0</v>
      </c>
    </row>
    <row r="417" spans="1:98" hidden="1" x14ac:dyDescent="0.2">
      <c r="A417" t="s">
        <v>93</v>
      </c>
      <c r="B417" t="s">
        <v>94</v>
      </c>
      <c r="C417" t="s">
        <v>95</v>
      </c>
      <c r="D417" t="s">
        <v>96</v>
      </c>
      <c r="E417" t="s">
        <v>97</v>
      </c>
      <c r="F417" t="s">
        <v>98</v>
      </c>
      <c r="G417" t="s">
        <v>170</v>
      </c>
      <c r="H417" t="s">
        <v>100</v>
      </c>
      <c r="I417" t="s">
        <v>101</v>
      </c>
      <c r="J417" t="s">
        <v>102</v>
      </c>
      <c r="K417" t="s">
        <v>183</v>
      </c>
      <c r="L417" t="s">
        <v>104</v>
      </c>
      <c r="M417" t="s">
        <v>132</v>
      </c>
      <c r="N417" t="s">
        <v>133</v>
      </c>
      <c r="O417" t="s">
        <v>107</v>
      </c>
      <c r="P417" t="s">
        <v>184</v>
      </c>
      <c r="Q417" t="s">
        <v>185</v>
      </c>
      <c r="R417">
        <v>7271</v>
      </c>
      <c r="S417">
        <v>1441</v>
      </c>
      <c r="T417">
        <v>0</v>
      </c>
      <c r="U417">
        <v>0</v>
      </c>
      <c r="V417" t="s">
        <v>186</v>
      </c>
      <c r="W417" t="s">
        <v>111</v>
      </c>
      <c r="X417" t="s">
        <v>112</v>
      </c>
      <c r="Y417" t="s">
        <v>112</v>
      </c>
      <c r="Z417" t="s">
        <v>312</v>
      </c>
      <c r="AA417" t="s">
        <v>313</v>
      </c>
      <c r="AB417" t="s">
        <v>115</v>
      </c>
      <c r="AC417" t="s">
        <v>116</v>
      </c>
      <c r="AD417" t="s">
        <v>225</v>
      </c>
      <c r="AE417" t="s">
        <v>274</v>
      </c>
      <c r="AF417" t="s">
        <v>291</v>
      </c>
      <c r="AG417" t="s">
        <v>292</v>
      </c>
      <c r="AH417" t="s">
        <v>293</v>
      </c>
      <c r="AI417" t="s">
        <v>370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107.88</v>
      </c>
      <c r="AP417">
        <v>107.88</v>
      </c>
      <c r="AQ417">
        <v>68.2</v>
      </c>
      <c r="AR417">
        <v>68.319999999999993</v>
      </c>
      <c r="AS417">
        <v>93</v>
      </c>
      <c r="AT417">
        <v>92.97</v>
      </c>
      <c r="AU417">
        <v>93</v>
      </c>
      <c r="AV417">
        <v>93.31</v>
      </c>
      <c r="AW417">
        <v>0</v>
      </c>
      <c r="AX417">
        <v>0</v>
      </c>
      <c r="AY417">
        <v>0</v>
      </c>
      <c r="AZ417">
        <v>0</v>
      </c>
      <c r="BA417">
        <v>107.88</v>
      </c>
      <c r="BB417">
        <v>107.88</v>
      </c>
      <c r="BC417">
        <v>68.2</v>
      </c>
      <c r="BD417">
        <v>68.319999999999993</v>
      </c>
      <c r="BE417">
        <v>93</v>
      </c>
      <c r="BF417">
        <v>92.97</v>
      </c>
      <c r="BG417">
        <v>93</v>
      </c>
      <c r="BH417">
        <v>93.31</v>
      </c>
      <c r="BI417">
        <v>0</v>
      </c>
      <c r="BJ417">
        <v>0</v>
      </c>
      <c r="BK417">
        <v>0</v>
      </c>
      <c r="BL417">
        <v>0</v>
      </c>
      <c r="BM417">
        <v>107.88</v>
      </c>
      <c r="BN417">
        <v>107.88</v>
      </c>
      <c r="BO417">
        <v>68.2</v>
      </c>
      <c r="BP417">
        <v>68.319999999999993</v>
      </c>
      <c r="BQ417">
        <v>45.75</v>
      </c>
      <c r="BR417">
        <v>140.22</v>
      </c>
      <c r="BS417">
        <v>93</v>
      </c>
      <c r="BT417">
        <v>93.31</v>
      </c>
      <c r="BU417">
        <v>0</v>
      </c>
      <c r="BV417">
        <v>0</v>
      </c>
      <c r="BW417">
        <v>0</v>
      </c>
      <c r="BX417">
        <v>0</v>
      </c>
      <c r="BY417">
        <v>107.88</v>
      </c>
      <c r="BZ417">
        <v>107.88</v>
      </c>
      <c r="CA417">
        <v>68.2</v>
      </c>
      <c r="CB417">
        <v>68.319999999999993</v>
      </c>
      <c r="CC417">
        <v>45.75</v>
      </c>
      <c r="CD417">
        <v>140.22</v>
      </c>
      <c r="CE417">
        <v>93</v>
      </c>
      <c r="CF417">
        <v>93.31</v>
      </c>
      <c r="CG417">
        <v>0</v>
      </c>
      <c r="CH417">
        <v>0</v>
      </c>
      <c r="CI417">
        <v>0</v>
      </c>
      <c r="CJ417">
        <v>0</v>
      </c>
      <c r="CK417" s="13" t="str">
        <f t="shared" si="62"/>
        <v>2 - 09. RECURSOS DIRECTAMENTE RECAUDADOS</v>
      </c>
      <c r="CL417" s="13" t="str">
        <f t="shared" si="63"/>
        <v>2.3. BIENES Y SERVICIOS</v>
      </c>
      <c r="CM417" s="13" t="str">
        <f t="shared" si="64"/>
        <v>2.3. 2. CONTRATACION DE SERVICIOS</v>
      </c>
      <c r="CN417" s="13" t="str">
        <f t="shared" si="65"/>
        <v>2.3. 2. 6. 3. 1. SEGURO DE VIDA</v>
      </c>
      <c r="CO417" s="13">
        <f t="shared" si="66"/>
        <v>724.56</v>
      </c>
      <c r="CP417" s="13">
        <f t="shared" si="67"/>
        <v>-724.56</v>
      </c>
      <c r="CQ417" s="13"/>
      <c r="CR417" s="13"/>
      <c r="CS417" s="13">
        <f t="shared" si="68"/>
        <v>-724.56</v>
      </c>
      <c r="CT417" s="13">
        <v>0</v>
      </c>
    </row>
    <row r="418" spans="1:98" hidden="1" x14ac:dyDescent="0.2">
      <c r="A418" t="s">
        <v>93</v>
      </c>
      <c r="B418" t="s">
        <v>94</v>
      </c>
      <c r="C418" t="s">
        <v>95</v>
      </c>
      <c r="D418" t="s">
        <v>96</v>
      </c>
      <c r="E418" t="s">
        <v>97</v>
      </c>
      <c r="F418" t="s">
        <v>98</v>
      </c>
      <c r="G418" t="s">
        <v>170</v>
      </c>
      <c r="H418" t="s">
        <v>100</v>
      </c>
      <c r="I418" t="s">
        <v>101</v>
      </c>
      <c r="J418" t="s">
        <v>102</v>
      </c>
      <c r="K418" t="s">
        <v>187</v>
      </c>
      <c r="L418" t="s">
        <v>104</v>
      </c>
      <c r="M418" t="s">
        <v>132</v>
      </c>
      <c r="N418" t="s">
        <v>176</v>
      </c>
      <c r="O418" t="s">
        <v>107</v>
      </c>
      <c r="P418" t="s">
        <v>188</v>
      </c>
      <c r="Q418" t="s">
        <v>189</v>
      </c>
      <c r="R418">
        <v>105000</v>
      </c>
      <c r="S418">
        <v>29200</v>
      </c>
      <c r="T418">
        <v>0</v>
      </c>
      <c r="U418">
        <v>0</v>
      </c>
      <c r="V418" t="s">
        <v>190</v>
      </c>
      <c r="W418" t="s">
        <v>111</v>
      </c>
      <c r="X418" t="s">
        <v>112</v>
      </c>
      <c r="Y418" t="s">
        <v>112</v>
      </c>
      <c r="Z418" t="s">
        <v>312</v>
      </c>
      <c r="AA418" t="s">
        <v>313</v>
      </c>
      <c r="AB418" t="s">
        <v>115</v>
      </c>
      <c r="AC418" t="s">
        <v>116</v>
      </c>
      <c r="AD418" t="s">
        <v>225</v>
      </c>
      <c r="AE418" t="s">
        <v>274</v>
      </c>
      <c r="AF418" t="s">
        <v>291</v>
      </c>
      <c r="AG418" t="s">
        <v>292</v>
      </c>
      <c r="AH418" t="s">
        <v>293</v>
      </c>
      <c r="AI418" t="s">
        <v>370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238.12</v>
      </c>
      <c r="AP418">
        <v>238.08</v>
      </c>
      <c r="AQ418">
        <v>238.08</v>
      </c>
      <c r="AR418">
        <v>238.12</v>
      </c>
      <c r="AS418">
        <v>216.94</v>
      </c>
      <c r="AT418">
        <v>198.4</v>
      </c>
      <c r="AU418">
        <v>198.07</v>
      </c>
      <c r="AV418">
        <v>198.4</v>
      </c>
      <c r="AW418">
        <v>198.59</v>
      </c>
      <c r="AX418">
        <v>0</v>
      </c>
      <c r="AY418">
        <v>0</v>
      </c>
      <c r="AZ418">
        <v>0</v>
      </c>
      <c r="BA418">
        <v>238.12</v>
      </c>
      <c r="BB418">
        <v>238.08</v>
      </c>
      <c r="BC418">
        <v>238.08</v>
      </c>
      <c r="BD418">
        <v>238.12</v>
      </c>
      <c r="BE418">
        <v>216.94</v>
      </c>
      <c r="BF418">
        <v>198.4</v>
      </c>
      <c r="BG418">
        <v>198.07</v>
      </c>
      <c r="BH418">
        <v>198.4</v>
      </c>
      <c r="BI418">
        <v>198.59</v>
      </c>
      <c r="BJ418">
        <v>198.4</v>
      </c>
      <c r="BK418">
        <v>0</v>
      </c>
      <c r="BL418">
        <v>0</v>
      </c>
      <c r="BM418">
        <v>238.12</v>
      </c>
      <c r="BN418">
        <v>238.08</v>
      </c>
      <c r="BO418">
        <v>238.08</v>
      </c>
      <c r="BP418">
        <v>238.12</v>
      </c>
      <c r="BQ418">
        <v>108.91</v>
      </c>
      <c r="BR418">
        <v>306.43</v>
      </c>
      <c r="BS418">
        <v>198.07</v>
      </c>
      <c r="BT418">
        <v>198.4</v>
      </c>
      <c r="BU418">
        <v>198.59</v>
      </c>
      <c r="BV418">
        <v>0</v>
      </c>
      <c r="BW418">
        <v>0</v>
      </c>
      <c r="BX418">
        <v>0</v>
      </c>
      <c r="BY418">
        <v>238.12</v>
      </c>
      <c r="BZ418">
        <v>238.08</v>
      </c>
      <c r="CA418">
        <v>238.08</v>
      </c>
      <c r="CB418">
        <v>238.12</v>
      </c>
      <c r="CC418">
        <v>108.91</v>
      </c>
      <c r="CD418">
        <v>306.43</v>
      </c>
      <c r="CE418">
        <v>198.07</v>
      </c>
      <c r="CF418">
        <v>198.4</v>
      </c>
      <c r="CG418">
        <v>198.59</v>
      </c>
      <c r="CH418">
        <v>0</v>
      </c>
      <c r="CI418">
        <v>0</v>
      </c>
      <c r="CJ418">
        <v>0</v>
      </c>
      <c r="CK418" s="13" t="str">
        <f t="shared" si="62"/>
        <v>2 - 09. RECURSOS DIRECTAMENTE RECAUDADOS</v>
      </c>
      <c r="CL418" s="13" t="str">
        <f t="shared" si="63"/>
        <v>2.3. BIENES Y SERVICIOS</v>
      </c>
      <c r="CM418" s="13" t="str">
        <f t="shared" si="64"/>
        <v>2.3. 2. CONTRATACION DE SERVICIOS</v>
      </c>
      <c r="CN418" s="13" t="str">
        <f t="shared" si="65"/>
        <v>2.3. 2. 6. 3. 1. SEGURO DE VIDA</v>
      </c>
      <c r="CO418" s="13">
        <f t="shared" si="66"/>
        <v>2161.2000000000003</v>
      </c>
      <c r="CP418" s="13">
        <f t="shared" si="67"/>
        <v>-2161.2000000000003</v>
      </c>
      <c r="CQ418" s="13"/>
      <c r="CR418" s="13"/>
      <c r="CS418" s="13">
        <f t="shared" si="68"/>
        <v>-2161.2000000000003</v>
      </c>
      <c r="CT418" s="13">
        <v>0</v>
      </c>
    </row>
    <row r="419" spans="1:98" hidden="1" x14ac:dyDescent="0.2">
      <c r="A419" t="s">
        <v>93</v>
      </c>
      <c r="B419" t="s">
        <v>94</v>
      </c>
      <c r="C419" t="s">
        <v>95</v>
      </c>
      <c r="D419" t="s">
        <v>96</v>
      </c>
      <c r="E419" t="s">
        <v>97</v>
      </c>
      <c r="F419" t="s">
        <v>98</v>
      </c>
      <c r="G419" t="s">
        <v>170</v>
      </c>
      <c r="H419" t="s">
        <v>100</v>
      </c>
      <c r="I419" t="s">
        <v>101</v>
      </c>
      <c r="J419" t="s">
        <v>102</v>
      </c>
      <c r="K419" t="s">
        <v>175</v>
      </c>
      <c r="L419" t="s">
        <v>104</v>
      </c>
      <c r="M419" t="s">
        <v>132</v>
      </c>
      <c r="N419" t="s">
        <v>176</v>
      </c>
      <c r="O419" t="s">
        <v>107</v>
      </c>
      <c r="P419" t="s">
        <v>177</v>
      </c>
      <c r="Q419" t="s">
        <v>178</v>
      </c>
      <c r="R419">
        <v>60189</v>
      </c>
      <c r="S419">
        <v>15125</v>
      </c>
      <c r="T419">
        <v>0</v>
      </c>
      <c r="U419">
        <v>0</v>
      </c>
      <c r="V419" t="s">
        <v>179</v>
      </c>
      <c r="W419" t="s">
        <v>111</v>
      </c>
      <c r="X419" t="s">
        <v>112</v>
      </c>
      <c r="Y419" t="s">
        <v>112</v>
      </c>
      <c r="Z419" t="s">
        <v>312</v>
      </c>
      <c r="AA419" t="s">
        <v>313</v>
      </c>
      <c r="AB419" t="s">
        <v>115</v>
      </c>
      <c r="AC419" t="s">
        <v>116</v>
      </c>
      <c r="AD419" t="s">
        <v>225</v>
      </c>
      <c r="AE419" t="s">
        <v>274</v>
      </c>
      <c r="AF419" t="s">
        <v>291</v>
      </c>
      <c r="AG419" t="s">
        <v>414</v>
      </c>
      <c r="AH419" t="s">
        <v>422</v>
      </c>
      <c r="AI419" t="s">
        <v>370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464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464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464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464</v>
      </c>
      <c r="CH419">
        <v>0</v>
      </c>
      <c r="CI419">
        <v>0</v>
      </c>
      <c r="CJ419">
        <v>0</v>
      </c>
      <c r="CK419" s="13" t="str">
        <f t="shared" si="62"/>
        <v>2 - 09. RECURSOS DIRECTAMENTE RECAUDADOS</v>
      </c>
      <c r="CL419" s="13" t="str">
        <f t="shared" si="63"/>
        <v>2.3. BIENES Y SERVICIOS</v>
      </c>
      <c r="CM419" s="13" t="str">
        <f t="shared" si="64"/>
        <v>2.3. 2. CONTRATACION DE SERVICIOS</v>
      </c>
      <c r="CN419" s="13" t="str">
        <f t="shared" si="65"/>
        <v>2.3. 2. 6. 4. 1. GASTOS POR PRESTACIONES DE SALUD</v>
      </c>
      <c r="CO419" s="13">
        <f t="shared" si="66"/>
        <v>464</v>
      </c>
      <c r="CP419" s="13">
        <f t="shared" si="67"/>
        <v>-464</v>
      </c>
      <c r="CQ419" s="13"/>
      <c r="CR419" s="13"/>
      <c r="CS419" s="13">
        <f t="shared" si="68"/>
        <v>-464</v>
      </c>
      <c r="CT419" s="13"/>
    </row>
    <row r="420" spans="1:98" hidden="1" x14ac:dyDescent="0.2">
      <c r="A420" t="s">
        <v>93</v>
      </c>
      <c r="B420" t="s">
        <v>94</v>
      </c>
      <c r="C420" t="s">
        <v>95</v>
      </c>
      <c r="D420" t="s">
        <v>96</v>
      </c>
      <c r="E420" t="s">
        <v>97</v>
      </c>
      <c r="F420" t="s">
        <v>98</v>
      </c>
      <c r="G420" t="s">
        <v>99</v>
      </c>
      <c r="H420" t="s">
        <v>100</v>
      </c>
      <c r="I420" t="s">
        <v>101</v>
      </c>
      <c r="J420" t="s">
        <v>102</v>
      </c>
      <c r="K420" t="s">
        <v>103</v>
      </c>
      <c r="L420" t="s">
        <v>104</v>
      </c>
      <c r="M420" t="s">
        <v>105</v>
      </c>
      <c r="N420" t="s">
        <v>106</v>
      </c>
      <c r="O420" t="s">
        <v>107</v>
      </c>
      <c r="P420" t="s">
        <v>108</v>
      </c>
      <c r="Q420" t="s">
        <v>109</v>
      </c>
      <c r="R420">
        <v>100</v>
      </c>
      <c r="S420">
        <v>50</v>
      </c>
      <c r="T420">
        <v>0</v>
      </c>
      <c r="U420">
        <v>0</v>
      </c>
      <c r="V420" t="s">
        <v>110</v>
      </c>
      <c r="W420" t="s">
        <v>111</v>
      </c>
      <c r="X420" t="s">
        <v>112</v>
      </c>
      <c r="Y420" t="s">
        <v>112</v>
      </c>
      <c r="Z420" t="s">
        <v>312</v>
      </c>
      <c r="AA420" t="s">
        <v>313</v>
      </c>
      <c r="AB420" t="s">
        <v>115</v>
      </c>
      <c r="AC420" t="s">
        <v>116</v>
      </c>
      <c r="AD420" t="s">
        <v>225</v>
      </c>
      <c r="AE420" t="s">
        <v>274</v>
      </c>
      <c r="AF420" t="s">
        <v>300</v>
      </c>
      <c r="AG420" t="s">
        <v>301</v>
      </c>
      <c r="AH420" t="s">
        <v>304</v>
      </c>
      <c r="AI420" t="s">
        <v>370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1450</v>
      </c>
      <c r="AR420">
        <v>200</v>
      </c>
      <c r="AS420">
        <v>0</v>
      </c>
      <c r="AT420">
        <v>100</v>
      </c>
      <c r="AU420">
        <v>0</v>
      </c>
      <c r="AV420">
        <v>2301</v>
      </c>
      <c r="AW420">
        <v>767</v>
      </c>
      <c r="AX420">
        <v>409.1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1650</v>
      </c>
      <c r="BE420">
        <v>0</v>
      </c>
      <c r="BF420">
        <v>100</v>
      </c>
      <c r="BG420">
        <v>0</v>
      </c>
      <c r="BH420">
        <v>1534</v>
      </c>
      <c r="BI420">
        <v>767</v>
      </c>
      <c r="BJ420">
        <v>409.1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1650</v>
      </c>
      <c r="BQ420">
        <v>0</v>
      </c>
      <c r="BR420">
        <v>100</v>
      </c>
      <c r="BS420">
        <v>0</v>
      </c>
      <c r="BT420">
        <v>1534</v>
      </c>
      <c r="BU420">
        <v>767</v>
      </c>
      <c r="BV420">
        <v>409.1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1650</v>
      </c>
      <c r="CC420">
        <v>0</v>
      </c>
      <c r="CD420">
        <v>100</v>
      </c>
      <c r="CE420">
        <v>0</v>
      </c>
      <c r="CF420">
        <v>1534</v>
      </c>
      <c r="CG420">
        <v>767</v>
      </c>
      <c r="CH420">
        <v>409.1</v>
      </c>
      <c r="CI420">
        <v>0</v>
      </c>
      <c r="CJ420">
        <v>0</v>
      </c>
      <c r="CK420" s="13" t="str">
        <f t="shared" si="62"/>
        <v>2 - 09. RECURSOS DIRECTAMENTE RECAUDADOS</v>
      </c>
      <c r="CL420" s="13" t="str">
        <f t="shared" si="63"/>
        <v>2.3. BIENES Y SERVICIOS</v>
      </c>
      <c r="CM420" s="13" t="str">
        <f t="shared" si="64"/>
        <v>2.3. 2. CONTRATACION DE SERVICIOS</v>
      </c>
      <c r="CN420" s="13" t="str">
        <f t="shared" si="65"/>
        <v>2.3. 2. 7.11.99. SERVICIOS DIVERSOS</v>
      </c>
      <c r="CO420" s="13">
        <f t="shared" si="66"/>
        <v>4460.1000000000004</v>
      </c>
      <c r="CP420" s="13">
        <f t="shared" si="67"/>
        <v>-4460.1000000000004</v>
      </c>
      <c r="CQ420" s="13"/>
      <c r="CR420" s="13"/>
      <c r="CS420" s="13">
        <f t="shared" si="68"/>
        <v>-4460.1000000000004</v>
      </c>
      <c r="CT420" s="13"/>
    </row>
    <row r="421" spans="1:98" hidden="1" x14ac:dyDescent="0.2">
      <c r="A421" t="s">
        <v>93</v>
      </c>
      <c r="B421" t="s">
        <v>94</v>
      </c>
      <c r="C421" t="s">
        <v>95</v>
      </c>
      <c r="D421" t="s">
        <v>96</v>
      </c>
      <c r="E421" t="s">
        <v>97</v>
      </c>
      <c r="F421" t="s">
        <v>98</v>
      </c>
      <c r="G421" t="s">
        <v>129</v>
      </c>
      <c r="H421" t="s">
        <v>100</v>
      </c>
      <c r="I421" t="s">
        <v>130</v>
      </c>
      <c r="J421" t="s">
        <v>102</v>
      </c>
      <c r="K421" t="s">
        <v>131</v>
      </c>
      <c r="L421" t="s">
        <v>104</v>
      </c>
      <c r="M421" t="s">
        <v>132</v>
      </c>
      <c r="N421" t="s">
        <v>133</v>
      </c>
      <c r="O421" t="s">
        <v>107</v>
      </c>
      <c r="P421" t="s">
        <v>134</v>
      </c>
      <c r="Q421" t="s">
        <v>135</v>
      </c>
      <c r="R421">
        <v>3000</v>
      </c>
      <c r="S421">
        <v>1100</v>
      </c>
      <c r="T421">
        <v>0</v>
      </c>
      <c r="U421">
        <v>0</v>
      </c>
      <c r="V421" t="s">
        <v>136</v>
      </c>
      <c r="W421" t="s">
        <v>111</v>
      </c>
      <c r="X421" t="s">
        <v>112</v>
      </c>
      <c r="Y421" t="s">
        <v>112</v>
      </c>
      <c r="Z421" t="s">
        <v>312</v>
      </c>
      <c r="AA421" t="s">
        <v>313</v>
      </c>
      <c r="AB421" t="s">
        <v>115</v>
      </c>
      <c r="AC421" t="s">
        <v>116</v>
      </c>
      <c r="AD421" t="s">
        <v>225</v>
      </c>
      <c r="AE421" t="s">
        <v>274</v>
      </c>
      <c r="AF421" t="s">
        <v>305</v>
      </c>
      <c r="AG421" t="s">
        <v>306</v>
      </c>
      <c r="AH421" t="s">
        <v>306</v>
      </c>
      <c r="AI421" t="s">
        <v>370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2000</v>
      </c>
      <c r="AP421">
        <v>2000</v>
      </c>
      <c r="AQ421">
        <v>2000</v>
      </c>
      <c r="AR421">
        <v>2000</v>
      </c>
      <c r="AS421">
        <v>2000</v>
      </c>
      <c r="AT421">
        <v>2000</v>
      </c>
      <c r="AU421">
        <v>2947.33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2000</v>
      </c>
      <c r="BB421">
        <v>2000</v>
      </c>
      <c r="BC421">
        <v>2000</v>
      </c>
      <c r="BD421">
        <v>2000</v>
      </c>
      <c r="BE421">
        <v>2000</v>
      </c>
      <c r="BF421">
        <v>2000</v>
      </c>
      <c r="BG421">
        <v>2947.33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2000</v>
      </c>
      <c r="BN421">
        <v>2000</v>
      </c>
      <c r="BO421">
        <v>2000</v>
      </c>
      <c r="BP421">
        <v>2000</v>
      </c>
      <c r="BQ421">
        <v>2000</v>
      </c>
      <c r="BR421">
        <v>2000</v>
      </c>
      <c r="BS421">
        <v>2947.33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2000</v>
      </c>
      <c r="BZ421">
        <v>2000</v>
      </c>
      <c r="CA421">
        <v>2000</v>
      </c>
      <c r="CB421">
        <v>2000</v>
      </c>
      <c r="CC421">
        <v>2000</v>
      </c>
      <c r="CD421">
        <v>2000</v>
      </c>
      <c r="CE421">
        <v>2947.33</v>
      </c>
      <c r="CF421">
        <v>0</v>
      </c>
      <c r="CG421">
        <v>0</v>
      </c>
      <c r="CH421">
        <v>0</v>
      </c>
      <c r="CI421">
        <v>0</v>
      </c>
      <c r="CJ421">
        <v>0</v>
      </c>
      <c r="CK421" s="13" t="str">
        <f t="shared" si="62"/>
        <v>2 - 09. RECURSOS DIRECTAMENTE RECAUDADOS</v>
      </c>
      <c r="CL421" s="13" t="str">
        <f t="shared" si="63"/>
        <v>2.3. BIENES Y SERVICIOS</v>
      </c>
      <c r="CM421" s="13" t="str">
        <f t="shared" si="64"/>
        <v>2.3. 2. CONTRATACION DE SERVICIOS</v>
      </c>
      <c r="CN421" s="13" t="str">
        <f t="shared" si="65"/>
        <v>2.3. 2. 8. 1. 1. CONTRATO ADMINISTRATIVO DE SERVICIOS</v>
      </c>
      <c r="CO421" s="13">
        <f t="shared" si="66"/>
        <v>14947.33</v>
      </c>
      <c r="CP421" s="13">
        <f t="shared" si="67"/>
        <v>-14947.33</v>
      </c>
      <c r="CQ421" s="13"/>
      <c r="CR421" s="13"/>
      <c r="CS421" s="13">
        <f t="shared" si="68"/>
        <v>-14947.33</v>
      </c>
      <c r="CT421" s="13">
        <v>0</v>
      </c>
    </row>
    <row r="422" spans="1:98" hidden="1" x14ac:dyDescent="0.2">
      <c r="A422" t="s">
        <v>93</v>
      </c>
      <c r="B422" t="s">
        <v>94</v>
      </c>
      <c r="C422" t="s">
        <v>95</v>
      </c>
      <c r="D422" t="s">
        <v>96</v>
      </c>
      <c r="E422" t="s">
        <v>97</v>
      </c>
      <c r="F422" t="s">
        <v>98</v>
      </c>
      <c r="G422" t="s">
        <v>129</v>
      </c>
      <c r="H422" t="s">
        <v>100</v>
      </c>
      <c r="I422" t="s">
        <v>145</v>
      </c>
      <c r="J422" t="s">
        <v>102</v>
      </c>
      <c r="K422" t="s">
        <v>146</v>
      </c>
      <c r="L422" t="s">
        <v>104</v>
      </c>
      <c r="M422" t="s">
        <v>132</v>
      </c>
      <c r="N422" t="s">
        <v>133</v>
      </c>
      <c r="O422" t="s">
        <v>107</v>
      </c>
      <c r="P422" t="s">
        <v>147</v>
      </c>
      <c r="Q422" t="s">
        <v>135</v>
      </c>
      <c r="R422">
        <v>600</v>
      </c>
      <c r="S422">
        <v>360</v>
      </c>
      <c r="T422">
        <v>0</v>
      </c>
      <c r="U422">
        <v>0</v>
      </c>
      <c r="V422" t="s">
        <v>148</v>
      </c>
      <c r="W422" t="s">
        <v>111</v>
      </c>
      <c r="X422" t="s">
        <v>112</v>
      </c>
      <c r="Y422" t="s">
        <v>112</v>
      </c>
      <c r="Z422" t="s">
        <v>312</v>
      </c>
      <c r="AA422" t="s">
        <v>313</v>
      </c>
      <c r="AB422" t="s">
        <v>115</v>
      </c>
      <c r="AC422" t="s">
        <v>116</v>
      </c>
      <c r="AD422" t="s">
        <v>225</v>
      </c>
      <c r="AE422" t="s">
        <v>274</v>
      </c>
      <c r="AF422" t="s">
        <v>305</v>
      </c>
      <c r="AG422" t="s">
        <v>306</v>
      </c>
      <c r="AH422" t="s">
        <v>306</v>
      </c>
      <c r="AI422" t="s">
        <v>370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2000</v>
      </c>
      <c r="AP422">
        <v>2000</v>
      </c>
      <c r="AQ422">
        <v>2000</v>
      </c>
      <c r="AR422">
        <v>2000</v>
      </c>
      <c r="AS422">
        <v>2000</v>
      </c>
      <c r="AT422">
        <v>2000</v>
      </c>
      <c r="AU422">
        <v>2000</v>
      </c>
      <c r="AV422">
        <v>2000</v>
      </c>
      <c r="AW422">
        <v>0</v>
      </c>
      <c r="AX422">
        <v>0</v>
      </c>
      <c r="AY422">
        <v>0</v>
      </c>
      <c r="AZ422">
        <v>0</v>
      </c>
      <c r="BA422">
        <v>2000</v>
      </c>
      <c r="BB422">
        <v>2000</v>
      </c>
      <c r="BC422">
        <v>2000</v>
      </c>
      <c r="BD422">
        <v>2000</v>
      </c>
      <c r="BE422">
        <v>2000</v>
      </c>
      <c r="BF422">
        <v>2000</v>
      </c>
      <c r="BG422">
        <v>2000</v>
      </c>
      <c r="BH422">
        <v>2000</v>
      </c>
      <c r="BI422">
        <v>0</v>
      </c>
      <c r="BJ422">
        <v>0</v>
      </c>
      <c r="BK422">
        <v>0</v>
      </c>
      <c r="BL422">
        <v>0</v>
      </c>
      <c r="BM422">
        <v>2000</v>
      </c>
      <c r="BN422">
        <v>2000</v>
      </c>
      <c r="BO422">
        <v>2000</v>
      </c>
      <c r="BP422">
        <v>2000</v>
      </c>
      <c r="BQ422">
        <v>2000</v>
      </c>
      <c r="BR422">
        <v>2000</v>
      </c>
      <c r="BS422">
        <v>2000</v>
      </c>
      <c r="BT422">
        <v>2000</v>
      </c>
      <c r="BU422">
        <v>0</v>
      </c>
      <c r="BV422">
        <v>0</v>
      </c>
      <c r="BW422">
        <v>0</v>
      </c>
      <c r="BX422">
        <v>0</v>
      </c>
      <c r="BY422">
        <v>2000</v>
      </c>
      <c r="BZ422">
        <v>2000</v>
      </c>
      <c r="CA422">
        <v>2000</v>
      </c>
      <c r="CB422">
        <v>2000</v>
      </c>
      <c r="CC422">
        <v>2000</v>
      </c>
      <c r="CD422">
        <v>2000</v>
      </c>
      <c r="CE422">
        <v>2000</v>
      </c>
      <c r="CF422">
        <v>2000</v>
      </c>
      <c r="CG422">
        <v>0</v>
      </c>
      <c r="CH422">
        <v>0</v>
      </c>
      <c r="CI422">
        <v>0</v>
      </c>
      <c r="CJ422">
        <v>0</v>
      </c>
      <c r="CK422" s="13" t="str">
        <f t="shared" si="62"/>
        <v>2 - 09. RECURSOS DIRECTAMENTE RECAUDADOS</v>
      </c>
      <c r="CL422" s="13" t="str">
        <f t="shared" si="63"/>
        <v>2.3. BIENES Y SERVICIOS</v>
      </c>
      <c r="CM422" s="13" t="str">
        <f t="shared" si="64"/>
        <v>2.3. 2. CONTRATACION DE SERVICIOS</v>
      </c>
      <c r="CN422" s="13" t="str">
        <f t="shared" si="65"/>
        <v>2.3. 2. 8. 1. 1. CONTRATO ADMINISTRATIVO DE SERVICIOS</v>
      </c>
      <c r="CO422" s="13">
        <f t="shared" si="66"/>
        <v>16000</v>
      </c>
      <c r="CP422" s="13">
        <f t="shared" si="67"/>
        <v>-16000</v>
      </c>
      <c r="CQ422" s="13"/>
      <c r="CR422" s="13"/>
      <c r="CS422" s="13">
        <f t="shared" si="68"/>
        <v>-16000</v>
      </c>
      <c r="CT422" s="13">
        <v>0</v>
      </c>
    </row>
    <row r="423" spans="1:98" hidden="1" x14ac:dyDescent="0.2">
      <c r="A423" t="s">
        <v>93</v>
      </c>
      <c r="B423" t="s">
        <v>94</v>
      </c>
      <c r="C423" t="s">
        <v>95</v>
      </c>
      <c r="D423" t="s">
        <v>96</v>
      </c>
      <c r="E423" t="s">
        <v>97</v>
      </c>
      <c r="F423" t="s">
        <v>98</v>
      </c>
      <c r="G423" t="s">
        <v>129</v>
      </c>
      <c r="H423" t="s">
        <v>100</v>
      </c>
      <c r="I423" t="s">
        <v>157</v>
      </c>
      <c r="J423" t="s">
        <v>102</v>
      </c>
      <c r="K423" t="s">
        <v>158</v>
      </c>
      <c r="L423" t="s">
        <v>104</v>
      </c>
      <c r="M423" t="s">
        <v>159</v>
      </c>
      <c r="N423" t="s">
        <v>160</v>
      </c>
      <c r="O423" t="s">
        <v>107</v>
      </c>
      <c r="P423" t="s">
        <v>161</v>
      </c>
      <c r="Q423" t="s">
        <v>162</v>
      </c>
      <c r="R423">
        <v>110000</v>
      </c>
      <c r="S423">
        <v>30000</v>
      </c>
      <c r="T423">
        <v>0</v>
      </c>
      <c r="U423">
        <v>0</v>
      </c>
      <c r="V423" t="s">
        <v>163</v>
      </c>
      <c r="W423" t="s">
        <v>111</v>
      </c>
      <c r="X423" t="s">
        <v>112</v>
      </c>
      <c r="Y423" t="s">
        <v>112</v>
      </c>
      <c r="Z423" t="s">
        <v>312</v>
      </c>
      <c r="AA423" t="s">
        <v>313</v>
      </c>
      <c r="AB423" t="s">
        <v>115</v>
      </c>
      <c r="AC423" t="s">
        <v>116</v>
      </c>
      <c r="AD423" t="s">
        <v>225</v>
      </c>
      <c r="AE423" t="s">
        <v>274</v>
      </c>
      <c r="AF423" t="s">
        <v>305</v>
      </c>
      <c r="AG423" t="s">
        <v>306</v>
      </c>
      <c r="AH423" t="s">
        <v>306</v>
      </c>
      <c r="AI423" t="s">
        <v>370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2000</v>
      </c>
      <c r="AP423">
        <v>2000</v>
      </c>
      <c r="AQ423">
        <v>2000</v>
      </c>
      <c r="AR423">
        <v>2000</v>
      </c>
      <c r="AS423">
        <v>2000</v>
      </c>
      <c r="AT423">
        <v>2000</v>
      </c>
      <c r="AU423">
        <v>2000</v>
      </c>
      <c r="AV423">
        <v>2000</v>
      </c>
      <c r="AW423">
        <v>0</v>
      </c>
      <c r="AX423">
        <v>0</v>
      </c>
      <c r="AY423">
        <v>0</v>
      </c>
      <c r="AZ423">
        <v>0</v>
      </c>
      <c r="BA423">
        <v>2000</v>
      </c>
      <c r="BB423">
        <v>2000</v>
      </c>
      <c r="BC423">
        <v>2000</v>
      </c>
      <c r="BD423">
        <v>2000</v>
      </c>
      <c r="BE423">
        <v>2000</v>
      </c>
      <c r="BF423">
        <v>2000</v>
      </c>
      <c r="BG423">
        <v>2000</v>
      </c>
      <c r="BH423">
        <v>2000</v>
      </c>
      <c r="BI423">
        <v>0</v>
      </c>
      <c r="BJ423">
        <v>0</v>
      </c>
      <c r="BK423">
        <v>0</v>
      </c>
      <c r="BL423">
        <v>0</v>
      </c>
      <c r="BM423">
        <v>2000</v>
      </c>
      <c r="BN423">
        <v>2000</v>
      </c>
      <c r="BO423">
        <v>2000</v>
      </c>
      <c r="BP423">
        <v>2000</v>
      </c>
      <c r="BQ423">
        <v>2000</v>
      </c>
      <c r="BR423">
        <v>2000</v>
      </c>
      <c r="BS423">
        <v>2000</v>
      </c>
      <c r="BT423">
        <v>2000</v>
      </c>
      <c r="BU423">
        <v>0</v>
      </c>
      <c r="BV423">
        <v>0</v>
      </c>
      <c r="BW423">
        <v>0</v>
      </c>
      <c r="BX423">
        <v>0</v>
      </c>
      <c r="BY423">
        <v>2000</v>
      </c>
      <c r="BZ423">
        <v>2000</v>
      </c>
      <c r="CA423">
        <v>2000</v>
      </c>
      <c r="CB423">
        <v>2000</v>
      </c>
      <c r="CC423">
        <v>2000</v>
      </c>
      <c r="CD423">
        <v>2000</v>
      </c>
      <c r="CE423">
        <v>2000</v>
      </c>
      <c r="CF423">
        <v>2000</v>
      </c>
      <c r="CG423">
        <v>0</v>
      </c>
      <c r="CH423">
        <v>0</v>
      </c>
      <c r="CI423">
        <v>0</v>
      </c>
      <c r="CJ423">
        <v>0</v>
      </c>
      <c r="CK423" s="13" t="str">
        <f t="shared" ref="CK423:CK435" si="69">CONCATENATE(LEFT(Z423,1)," ","- ",AA423)</f>
        <v>2 - 09. RECURSOS DIRECTAMENTE RECAUDADOS</v>
      </c>
      <c r="CL423" s="13" t="str">
        <f t="shared" ref="CL423:CL435" si="70">CONCATENATE(LEFT(AC423,2),AD423)</f>
        <v>2.3. BIENES Y SERVICIOS</v>
      </c>
      <c r="CM423" s="13" t="str">
        <f t="shared" ref="CM423:CM435" si="71">CONCATENATE(LEFT(CL423,4),AE423)</f>
        <v>2.3. 2. CONTRATACION DE SERVICIOS</v>
      </c>
      <c r="CN423" s="13" t="str">
        <f t="shared" ref="CN423:CN435" si="72">CONCATENATE(LEFT(CM423,7)&amp;LEFT(AF423,3)&amp;LEFT(AG423,3),AH423)</f>
        <v>2.3. 2. 8. 1. 1. CONTRATO ADMINISTRATIVO DE SERVICIOS</v>
      </c>
      <c r="CO423" s="13">
        <f t="shared" ref="CO423:CO435" si="73">SUM(AZ423:BL423)</f>
        <v>16000</v>
      </c>
      <c r="CP423" s="13">
        <f t="shared" ref="CP423:CP435" si="74">AL423-CO423</f>
        <v>-16000</v>
      </c>
      <c r="CQ423" s="13"/>
      <c r="CR423" s="13"/>
      <c r="CS423" s="13">
        <f t="shared" si="68"/>
        <v>-16000</v>
      </c>
      <c r="CT423" s="13">
        <v>0</v>
      </c>
    </row>
    <row r="424" spans="1:98" hidden="1" x14ac:dyDescent="0.2">
      <c r="A424" t="s">
        <v>93</v>
      </c>
      <c r="B424" t="s">
        <v>94</v>
      </c>
      <c r="C424" t="s">
        <v>95</v>
      </c>
      <c r="D424" t="s">
        <v>96</v>
      </c>
      <c r="E424" t="s">
        <v>97</v>
      </c>
      <c r="F424" t="s">
        <v>98</v>
      </c>
      <c r="G424" t="s">
        <v>164</v>
      </c>
      <c r="H424" t="s">
        <v>100</v>
      </c>
      <c r="I424" t="s">
        <v>165</v>
      </c>
      <c r="J424" t="s">
        <v>102</v>
      </c>
      <c r="K424" t="s">
        <v>166</v>
      </c>
      <c r="L424" t="s">
        <v>104</v>
      </c>
      <c r="M424" t="s">
        <v>132</v>
      </c>
      <c r="N424" t="s">
        <v>133</v>
      </c>
      <c r="O424" t="s">
        <v>107</v>
      </c>
      <c r="P424" t="s">
        <v>167</v>
      </c>
      <c r="Q424" t="s">
        <v>168</v>
      </c>
      <c r="R424">
        <v>5000</v>
      </c>
      <c r="S424">
        <v>3940</v>
      </c>
      <c r="T424">
        <v>0</v>
      </c>
      <c r="U424">
        <v>0</v>
      </c>
      <c r="V424" t="s">
        <v>169</v>
      </c>
      <c r="W424" t="s">
        <v>111</v>
      </c>
      <c r="X424" t="s">
        <v>112</v>
      </c>
      <c r="Y424" t="s">
        <v>112</v>
      </c>
      <c r="Z424" t="s">
        <v>312</v>
      </c>
      <c r="AA424" t="s">
        <v>313</v>
      </c>
      <c r="AB424" t="s">
        <v>115</v>
      </c>
      <c r="AC424" t="s">
        <v>116</v>
      </c>
      <c r="AD424" t="s">
        <v>225</v>
      </c>
      <c r="AE424" t="s">
        <v>274</v>
      </c>
      <c r="AF424" t="s">
        <v>305</v>
      </c>
      <c r="AG424" t="s">
        <v>306</v>
      </c>
      <c r="AH424" t="s">
        <v>306</v>
      </c>
      <c r="AI424" t="s">
        <v>370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2000</v>
      </c>
      <c r="AP424">
        <v>2000</v>
      </c>
      <c r="AQ424">
        <v>2000</v>
      </c>
      <c r="AR424">
        <v>2000</v>
      </c>
      <c r="AS424">
        <v>2000</v>
      </c>
      <c r="AT424">
        <v>2000</v>
      </c>
      <c r="AU424">
        <v>64.52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2000</v>
      </c>
      <c r="BB424">
        <v>2000</v>
      </c>
      <c r="BC424">
        <v>2000</v>
      </c>
      <c r="BD424">
        <v>2000</v>
      </c>
      <c r="BE424">
        <v>2000</v>
      </c>
      <c r="BF424">
        <v>2000</v>
      </c>
      <c r="BG424">
        <v>64.52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2000</v>
      </c>
      <c r="BN424">
        <v>2000</v>
      </c>
      <c r="BO424">
        <v>2000</v>
      </c>
      <c r="BP424">
        <v>2000</v>
      </c>
      <c r="BQ424">
        <v>2000</v>
      </c>
      <c r="BR424">
        <v>2000</v>
      </c>
      <c r="BS424">
        <v>64.52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2000</v>
      </c>
      <c r="BZ424">
        <v>2000</v>
      </c>
      <c r="CA424">
        <v>2000</v>
      </c>
      <c r="CB424">
        <v>2000</v>
      </c>
      <c r="CC424">
        <v>2000</v>
      </c>
      <c r="CD424">
        <v>2000</v>
      </c>
      <c r="CE424">
        <v>64.52</v>
      </c>
      <c r="CF424">
        <v>0</v>
      </c>
      <c r="CG424">
        <v>0</v>
      </c>
      <c r="CH424">
        <v>0</v>
      </c>
      <c r="CI424">
        <v>0</v>
      </c>
      <c r="CJ424">
        <v>0</v>
      </c>
      <c r="CK424" s="13" t="str">
        <f t="shared" si="69"/>
        <v>2 - 09. RECURSOS DIRECTAMENTE RECAUDADOS</v>
      </c>
      <c r="CL424" s="13" t="str">
        <f t="shared" si="70"/>
        <v>2.3. BIENES Y SERVICIOS</v>
      </c>
      <c r="CM424" s="13" t="str">
        <f t="shared" si="71"/>
        <v>2.3. 2. CONTRATACION DE SERVICIOS</v>
      </c>
      <c r="CN424" s="13" t="str">
        <f t="shared" si="72"/>
        <v>2.3. 2. 8. 1. 1. CONTRATO ADMINISTRATIVO DE SERVICIOS</v>
      </c>
      <c r="CO424" s="13">
        <f t="shared" si="73"/>
        <v>12064.52</v>
      </c>
      <c r="CP424" s="13">
        <f t="shared" si="74"/>
        <v>-12064.52</v>
      </c>
      <c r="CQ424" s="13"/>
      <c r="CR424" s="13"/>
      <c r="CS424" s="13">
        <f t="shared" si="68"/>
        <v>-12064.52</v>
      </c>
      <c r="CT424" s="13">
        <v>0</v>
      </c>
    </row>
    <row r="425" spans="1:98" hidden="1" x14ac:dyDescent="0.2">
      <c r="A425" t="s">
        <v>93</v>
      </c>
      <c r="B425" t="s">
        <v>94</v>
      </c>
      <c r="C425" t="s">
        <v>95</v>
      </c>
      <c r="D425" t="s">
        <v>96</v>
      </c>
      <c r="E425" t="s">
        <v>97</v>
      </c>
      <c r="F425" t="s">
        <v>98</v>
      </c>
      <c r="G425" t="s">
        <v>99</v>
      </c>
      <c r="H425" t="s">
        <v>100</v>
      </c>
      <c r="I425" t="s">
        <v>101</v>
      </c>
      <c r="J425" t="s">
        <v>102</v>
      </c>
      <c r="K425" t="s">
        <v>122</v>
      </c>
      <c r="L425" t="s">
        <v>104</v>
      </c>
      <c r="M425" t="s">
        <v>123</v>
      </c>
      <c r="N425" t="s">
        <v>124</v>
      </c>
      <c r="O425" t="s">
        <v>107</v>
      </c>
      <c r="P425" t="s">
        <v>108</v>
      </c>
      <c r="Q425" t="s">
        <v>109</v>
      </c>
      <c r="R425">
        <v>100</v>
      </c>
      <c r="S425">
        <v>50</v>
      </c>
      <c r="T425">
        <v>0</v>
      </c>
      <c r="U425">
        <v>0</v>
      </c>
      <c r="V425" t="s">
        <v>125</v>
      </c>
      <c r="W425" t="s">
        <v>111</v>
      </c>
      <c r="X425" t="s">
        <v>112</v>
      </c>
      <c r="Y425" t="s">
        <v>112</v>
      </c>
      <c r="Z425" t="s">
        <v>312</v>
      </c>
      <c r="AA425" t="s">
        <v>313</v>
      </c>
      <c r="AB425" t="s">
        <v>115</v>
      </c>
      <c r="AC425" t="s">
        <v>116</v>
      </c>
      <c r="AD425" t="s">
        <v>225</v>
      </c>
      <c r="AE425" t="s">
        <v>274</v>
      </c>
      <c r="AF425" t="s">
        <v>305</v>
      </c>
      <c r="AG425" t="s">
        <v>306</v>
      </c>
      <c r="AH425" t="s">
        <v>306</v>
      </c>
      <c r="AI425" t="s">
        <v>370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6800</v>
      </c>
      <c r="AP425">
        <v>6755.83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6800</v>
      </c>
      <c r="BB425">
        <v>6755.83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6800</v>
      </c>
      <c r="BN425">
        <v>6755.83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6800</v>
      </c>
      <c r="BZ425">
        <v>6755.83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 s="13" t="str">
        <f t="shared" si="69"/>
        <v>2 - 09. RECURSOS DIRECTAMENTE RECAUDADOS</v>
      </c>
      <c r="CL425" s="13" t="str">
        <f t="shared" si="70"/>
        <v>2.3. BIENES Y SERVICIOS</v>
      </c>
      <c r="CM425" s="13" t="str">
        <f t="shared" si="71"/>
        <v>2.3. 2. CONTRATACION DE SERVICIOS</v>
      </c>
      <c r="CN425" s="13" t="str">
        <f t="shared" si="72"/>
        <v>2.3. 2. 8. 1. 1. CONTRATO ADMINISTRATIVO DE SERVICIOS</v>
      </c>
      <c r="CO425" s="13">
        <f t="shared" si="73"/>
        <v>13555.83</v>
      </c>
      <c r="CP425" s="13">
        <f t="shared" si="74"/>
        <v>-13555.83</v>
      </c>
      <c r="CQ425" s="13"/>
      <c r="CR425" s="13"/>
      <c r="CS425" s="13">
        <f t="shared" si="68"/>
        <v>-13555.83</v>
      </c>
      <c r="CT425" s="13">
        <v>0</v>
      </c>
    </row>
    <row r="426" spans="1:98" hidden="1" x14ac:dyDescent="0.2">
      <c r="A426" t="s">
        <v>93</v>
      </c>
      <c r="B426" t="s">
        <v>94</v>
      </c>
      <c r="C426" t="s">
        <v>95</v>
      </c>
      <c r="D426" t="s">
        <v>96</v>
      </c>
      <c r="E426" t="s">
        <v>97</v>
      </c>
      <c r="F426" t="s">
        <v>98</v>
      </c>
      <c r="G426" t="s">
        <v>99</v>
      </c>
      <c r="H426" t="s">
        <v>100</v>
      </c>
      <c r="I426" t="s">
        <v>101</v>
      </c>
      <c r="J426" t="s">
        <v>102</v>
      </c>
      <c r="K426" t="s">
        <v>103</v>
      </c>
      <c r="L426" t="s">
        <v>104</v>
      </c>
      <c r="M426" t="s">
        <v>105</v>
      </c>
      <c r="N426" t="s">
        <v>106</v>
      </c>
      <c r="O426" t="s">
        <v>107</v>
      </c>
      <c r="P426" t="s">
        <v>108</v>
      </c>
      <c r="Q426" t="s">
        <v>109</v>
      </c>
      <c r="R426">
        <v>100</v>
      </c>
      <c r="S426">
        <v>50</v>
      </c>
      <c r="T426">
        <v>0</v>
      </c>
      <c r="U426">
        <v>0</v>
      </c>
      <c r="V426" t="s">
        <v>110</v>
      </c>
      <c r="W426" t="s">
        <v>111</v>
      </c>
      <c r="X426" t="s">
        <v>112</v>
      </c>
      <c r="Y426" t="s">
        <v>112</v>
      </c>
      <c r="Z426" t="s">
        <v>312</v>
      </c>
      <c r="AA426" t="s">
        <v>313</v>
      </c>
      <c r="AB426" t="s">
        <v>115</v>
      </c>
      <c r="AC426" t="s">
        <v>116</v>
      </c>
      <c r="AD426" t="s">
        <v>225</v>
      </c>
      <c r="AE426" t="s">
        <v>274</v>
      </c>
      <c r="AF426" t="s">
        <v>305</v>
      </c>
      <c r="AG426" t="s">
        <v>306</v>
      </c>
      <c r="AH426" t="s">
        <v>306</v>
      </c>
      <c r="AI426" t="s">
        <v>370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52676.04</v>
      </c>
      <c r="AP426">
        <v>52648.56</v>
      </c>
      <c r="AQ426">
        <v>18449.939999999999</v>
      </c>
      <c r="AR426">
        <v>18451.73</v>
      </c>
      <c r="AS426">
        <v>23485.87</v>
      </c>
      <c r="AT426">
        <v>22931.19</v>
      </c>
      <c r="AU426">
        <v>23489.34</v>
      </c>
      <c r="AV426">
        <v>8700</v>
      </c>
      <c r="AW426">
        <v>0</v>
      </c>
      <c r="AX426">
        <v>0</v>
      </c>
      <c r="AY426">
        <v>0</v>
      </c>
      <c r="AZ426">
        <v>0</v>
      </c>
      <c r="BA426">
        <v>52676.04</v>
      </c>
      <c r="BB426">
        <v>52648.56</v>
      </c>
      <c r="BC426">
        <v>18449.939999999999</v>
      </c>
      <c r="BD426">
        <v>18451.73</v>
      </c>
      <c r="BE426">
        <v>23485.15</v>
      </c>
      <c r="BF426">
        <v>22930.74</v>
      </c>
      <c r="BG426">
        <v>23489.34</v>
      </c>
      <c r="BH426">
        <v>8699.98</v>
      </c>
      <c r="BI426">
        <v>0</v>
      </c>
      <c r="BJ426">
        <v>0</v>
      </c>
      <c r="BK426">
        <v>0</v>
      </c>
      <c r="BL426">
        <v>0</v>
      </c>
      <c r="BM426">
        <v>52676.04</v>
      </c>
      <c r="BN426">
        <v>52648.56</v>
      </c>
      <c r="BO426">
        <v>18449.939999999999</v>
      </c>
      <c r="BP426">
        <v>18451.009999999998</v>
      </c>
      <c r="BQ426">
        <v>23485.87</v>
      </c>
      <c r="BR426">
        <v>22930.74</v>
      </c>
      <c r="BS426">
        <v>23489.32</v>
      </c>
      <c r="BT426">
        <v>8700</v>
      </c>
      <c r="BU426">
        <v>0</v>
      </c>
      <c r="BV426">
        <v>0</v>
      </c>
      <c r="BW426">
        <v>0</v>
      </c>
      <c r="BX426">
        <v>0</v>
      </c>
      <c r="BY426">
        <v>52676.04</v>
      </c>
      <c r="BZ426">
        <v>52648.56</v>
      </c>
      <c r="CA426">
        <v>18449.939999999999</v>
      </c>
      <c r="CB426">
        <v>18451.009999999998</v>
      </c>
      <c r="CC426">
        <v>23485.87</v>
      </c>
      <c r="CD426">
        <v>22930.74</v>
      </c>
      <c r="CE426">
        <v>23489.32</v>
      </c>
      <c r="CF426">
        <v>8700</v>
      </c>
      <c r="CG426">
        <v>0</v>
      </c>
      <c r="CH426">
        <v>0</v>
      </c>
      <c r="CI426">
        <v>0</v>
      </c>
      <c r="CJ426">
        <v>0</v>
      </c>
      <c r="CK426" s="13" t="str">
        <f t="shared" si="69"/>
        <v>2 - 09. RECURSOS DIRECTAMENTE RECAUDADOS</v>
      </c>
      <c r="CL426" s="13" t="str">
        <f t="shared" si="70"/>
        <v>2.3. BIENES Y SERVICIOS</v>
      </c>
      <c r="CM426" s="13" t="str">
        <f t="shared" si="71"/>
        <v>2.3. 2. CONTRATACION DE SERVICIOS</v>
      </c>
      <c r="CN426" s="13" t="str">
        <f t="shared" si="72"/>
        <v>2.3. 2. 8. 1. 1. CONTRATO ADMINISTRATIVO DE SERVICIOS</v>
      </c>
      <c r="CO426" s="13">
        <f t="shared" si="73"/>
        <v>220831.48</v>
      </c>
      <c r="CP426" s="13">
        <f t="shared" si="74"/>
        <v>-220831.48</v>
      </c>
      <c r="CQ426" s="13"/>
      <c r="CR426" s="13"/>
      <c r="CS426" s="13">
        <f t="shared" si="68"/>
        <v>-220831.48</v>
      </c>
      <c r="CT426" s="13">
        <v>0</v>
      </c>
    </row>
    <row r="427" spans="1:98" hidden="1" x14ac:dyDescent="0.2">
      <c r="A427" t="s">
        <v>93</v>
      </c>
      <c r="B427" t="s">
        <v>94</v>
      </c>
      <c r="C427" t="s">
        <v>95</v>
      </c>
      <c r="D427" t="s">
        <v>96</v>
      </c>
      <c r="E427" t="s">
        <v>97</v>
      </c>
      <c r="F427" t="s">
        <v>98</v>
      </c>
      <c r="G427" t="s">
        <v>99</v>
      </c>
      <c r="H427" t="s">
        <v>100</v>
      </c>
      <c r="I427" t="s">
        <v>101</v>
      </c>
      <c r="J427" t="s">
        <v>102</v>
      </c>
      <c r="K427" t="s">
        <v>198</v>
      </c>
      <c r="L427" t="s">
        <v>104</v>
      </c>
      <c r="M427" t="s">
        <v>105</v>
      </c>
      <c r="N427" t="s">
        <v>199</v>
      </c>
      <c r="O427" t="s">
        <v>107</v>
      </c>
      <c r="P427" t="s">
        <v>200</v>
      </c>
      <c r="Q427" t="s">
        <v>201</v>
      </c>
      <c r="R427">
        <v>100</v>
      </c>
      <c r="S427">
        <v>10</v>
      </c>
      <c r="T427">
        <v>0</v>
      </c>
      <c r="U427">
        <v>0</v>
      </c>
      <c r="V427" t="s">
        <v>202</v>
      </c>
      <c r="W427" t="s">
        <v>111</v>
      </c>
      <c r="X427" t="s">
        <v>112</v>
      </c>
      <c r="Y427" t="s">
        <v>112</v>
      </c>
      <c r="Z427" t="s">
        <v>312</v>
      </c>
      <c r="AA427" t="s">
        <v>313</v>
      </c>
      <c r="AB427" t="s">
        <v>115</v>
      </c>
      <c r="AC427" t="s">
        <v>116</v>
      </c>
      <c r="AD427" t="s">
        <v>225</v>
      </c>
      <c r="AE427" t="s">
        <v>274</v>
      </c>
      <c r="AF427" t="s">
        <v>305</v>
      </c>
      <c r="AG427" t="s">
        <v>306</v>
      </c>
      <c r="AH427" t="s">
        <v>306</v>
      </c>
      <c r="AI427" t="s">
        <v>370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7500</v>
      </c>
      <c r="AP427">
        <v>7500</v>
      </c>
      <c r="AQ427">
        <v>1756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7500</v>
      </c>
      <c r="BB427">
        <v>7500</v>
      </c>
      <c r="BC427">
        <v>1756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7500</v>
      </c>
      <c r="BN427">
        <v>7500</v>
      </c>
      <c r="BO427">
        <v>1756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7500</v>
      </c>
      <c r="BZ427">
        <v>7500</v>
      </c>
      <c r="CA427">
        <v>1756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 s="13" t="str">
        <f t="shared" si="69"/>
        <v>2 - 09. RECURSOS DIRECTAMENTE RECAUDADOS</v>
      </c>
      <c r="CL427" s="13" t="str">
        <f t="shared" si="70"/>
        <v>2.3. BIENES Y SERVICIOS</v>
      </c>
      <c r="CM427" s="13" t="str">
        <f t="shared" si="71"/>
        <v>2.3. 2. CONTRATACION DE SERVICIOS</v>
      </c>
      <c r="CN427" s="13" t="str">
        <f t="shared" si="72"/>
        <v>2.3. 2. 8. 1. 1. CONTRATO ADMINISTRATIVO DE SERVICIOS</v>
      </c>
      <c r="CO427" s="13">
        <f t="shared" si="73"/>
        <v>16756</v>
      </c>
      <c r="CP427" s="13">
        <f t="shared" si="74"/>
        <v>-16756</v>
      </c>
      <c r="CQ427" s="13"/>
      <c r="CR427" s="13"/>
      <c r="CS427" s="13">
        <f t="shared" si="68"/>
        <v>-16756</v>
      </c>
      <c r="CT427" s="13">
        <v>0</v>
      </c>
    </row>
    <row r="428" spans="1:98" hidden="1" x14ac:dyDescent="0.2">
      <c r="A428" t="s">
        <v>93</v>
      </c>
      <c r="B428" t="s">
        <v>94</v>
      </c>
      <c r="C428" t="s">
        <v>95</v>
      </c>
      <c r="D428" t="s">
        <v>96</v>
      </c>
      <c r="E428" t="s">
        <v>97</v>
      </c>
      <c r="F428" t="s">
        <v>98</v>
      </c>
      <c r="G428" t="s">
        <v>170</v>
      </c>
      <c r="H428" t="s">
        <v>100</v>
      </c>
      <c r="I428" t="s">
        <v>101</v>
      </c>
      <c r="J428" t="s">
        <v>102</v>
      </c>
      <c r="K428" t="s">
        <v>294</v>
      </c>
      <c r="L428" t="s">
        <v>104</v>
      </c>
      <c r="M428" t="s">
        <v>295</v>
      </c>
      <c r="N428" t="s">
        <v>296</v>
      </c>
      <c r="O428" t="s">
        <v>107</v>
      </c>
      <c r="P428" t="s">
        <v>297</v>
      </c>
      <c r="Q428" t="s">
        <v>298</v>
      </c>
      <c r="R428">
        <v>6</v>
      </c>
      <c r="S428">
        <v>3</v>
      </c>
      <c r="T428">
        <v>0</v>
      </c>
      <c r="U428">
        <v>0</v>
      </c>
      <c r="V428" t="s">
        <v>299</v>
      </c>
      <c r="W428" t="s">
        <v>111</v>
      </c>
      <c r="X428" t="s">
        <v>112</v>
      </c>
      <c r="Y428" t="s">
        <v>112</v>
      </c>
      <c r="Z428" t="s">
        <v>312</v>
      </c>
      <c r="AA428" t="s">
        <v>313</v>
      </c>
      <c r="AB428" t="s">
        <v>115</v>
      </c>
      <c r="AC428" t="s">
        <v>116</v>
      </c>
      <c r="AD428" t="s">
        <v>225</v>
      </c>
      <c r="AE428" t="s">
        <v>274</v>
      </c>
      <c r="AF428" t="s">
        <v>305</v>
      </c>
      <c r="AG428" t="s">
        <v>306</v>
      </c>
      <c r="AH428" t="s">
        <v>306</v>
      </c>
      <c r="AI428" t="s">
        <v>370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2363.33</v>
      </c>
      <c r="AP428">
        <v>2391.17</v>
      </c>
      <c r="AQ428">
        <v>1200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2363.33</v>
      </c>
      <c r="BB428">
        <v>2391.17</v>
      </c>
      <c r="BC428">
        <v>1199.1500000000001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2363.33</v>
      </c>
      <c r="BN428">
        <v>2390.3200000000002</v>
      </c>
      <c r="BO428">
        <v>1200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2363.33</v>
      </c>
      <c r="BZ428">
        <v>2390.3200000000002</v>
      </c>
      <c r="CA428">
        <v>1200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 s="13" t="str">
        <f t="shared" si="69"/>
        <v>2 - 09. RECURSOS DIRECTAMENTE RECAUDADOS</v>
      </c>
      <c r="CL428" s="13" t="str">
        <f t="shared" si="70"/>
        <v>2.3. BIENES Y SERVICIOS</v>
      </c>
      <c r="CM428" s="13" t="str">
        <f t="shared" si="71"/>
        <v>2.3. 2. CONTRATACION DE SERVICIOS</v>
      </c>
      <c r="CN428" s="13" t="str">
        <f t="shared" si="72"/>
        <v>2.3. 2. 8. 1. 1. CONTRATO ADMINISTRATIVO DE SERVICIOS</v>
      </c>
      <c r="CO428" s="13">
        <f t="shared" si="73"/>
        <v>5953.65</v>
      </c>
      <c r="CP428" s="13">
        <f t="shared" si="74"/>
        <v>-5953.65</v>
      </c>
      <c r="CQ428" s="13"/>
      <c r="CR428" s="13"/>
      <c r="CS428" s="13">
        <f t="shared" si="68"/>
        <v>-5953.65</v>
      </c>
      <c r="CT428" s="13">
        <v>0</v>
      </c>
    </row>
    <row r="429" spans="1:98" hidden="1" x14ac:dyDescent="0.2">
      <c r="A429" t="s">
        <v>93</v>
      </c>
      <c r="B429" t="s">
        <v>94</v>
      </c>
      <c r="C429" t="s">
        <v>95</v>
      </c>
      <c r="D429" t="s">
        <v>96</v>
      </c>
      <c r="E429" t="s">
        <v>97</v>
      </c>
      <c r="F429" t="s">
        <v>98</v>
      </c>
      <c r="G429" t="s">
        <v>170</v>
      </c>
      <c r="H429" t="s">
        <v>100</v>
      </c>
      <c r="I429" t="s">
        <v>101</v>
      </c>
      <c r="J429" t="s">
        <v>102</v>
      </c>
      <c r="K429" t="s">
        <v>171</v>
      </c>
      <c r="L429" t="s">
        <v>104</v>
      </c>
      <c r="M429" t="s">
        <v>132</v>
      </c>
      <c r="N429" t="s">
        <v>133</v>
      </c>
      <c r="O429" t="s">
        <v>107</v>
      </c>
      <c r="P429" t="s">
        <v>172</v>
      </c>
      <c r="Q429" t="s">
        <v>173</v>
      </c>
      <c r="R429">
        <v>300</v>
      </c>
      <c r="S429">
        <v>30</v>
      </c>
      <c r="T429">
        <v>0</v>
      </c>
      <c r="U429">
        <v>0</v>
      </c>
      <c r="V429" t="s">
        <v>174</v>
      </c>
      <c r="W429" t="s">
        <v>111</v>
      </c>
      <c r="X429" t="s">
        <v>112</v>
      </c>
      <c r="Y429" t="s">
        <v>112</v>
      </c>
      <c r="Z429" t="s">
        <v>312</v>
      </c>
      <c r="AA429" t="s">
        <v>313</v>
      </c>
      <c r="AB429" t="s">
        <v>115</v>
      </c>
      <c r="AC429" t="s">
        <v>116</v>
      </c>
      <c r="AD429" t="s">
        <v>225</v>
      </c>
      <c r="AE429" t="s">
        <v>274</v>
      </c>
      <c r="AF429" t="s">
        <v>305</v>
      </c>
      <c r="AG429" t="s">
        <v>306</v>
      </c>
      <c r="AH429" t="s">
        <v>306</v>
      </c>
      <c r="AI429" t="s">
        <v>370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1200</v>
      </c>
      <c r="AP429">
        <v>1200</v>
      </c>
      <c r="AQ429">
        <v>1200</v>
      </c>
      <c r="AR429">
        <v>1200</v>
      </c>
      <c r="AS429">
        <v>1200</v>
      </c>
      <c r="AT429">
        <v>1200</v>
      </c>
      <c r="AU429">
        <v>1200</v>
      </c>
      <c r="AV429">
        <v>1200</v>
      </c>
      <c r="AW429">
        <v>0</v>
      </c>
      <c r="AX429">
        <v>0</v>
      </c>
      <c r="AY429">
        <v>0</v>
      </c>
      <c r="AZ429">
        <v>0</v>
      </c>
      <c r="BA429">
        <v>1200</v>
      </c>
      <c r="BB429">
        <v>1200</v>
      </c>
      <c r="BC429">
        <v>1200</v>
      </c>
      <c r="BD429">
        <v>1200</v>
      </c>
      <c r="BE429">
        <v>1200</v>
      </c>
      <c r="BF429">
        <v>1200</v>
      </c>
      <c r="BG429">
        <v>1200</v>
      </c>
      <c r="BH429">
        <v>1200</v>
      </c>
      <c r="BI429">
        <v>0</v>
      </c>
      <c r="BJ429">
        <v>0</v>
      </c>
      <c r="BK429">
        <v>0</v>
      </c>
      <c r="BL429">
        <v>0</v>
      </c>
      <c r="BM429">
        <v>1200</v>
      </c>
      <c r="BN429">
        <v>1200</v>
      </c>
      <c r="BO429">
        <v>1200</v>
      </c>
      <c r="BP429">
        <v>1200</v>
      </c>
      <c r="BQ429">
        <v>1200</v>
      </c>
      <c r="BR429">
        <v>1200</v>
      </c>
      <c r="BS429">
        <v>1200</v>
      </c>
      <c r="BT429">
        <v>1200</v>
      </c>
      <c r="BU429">
        <v>0</v>
      </c>
      <c r="BV429">
        <v>0</v>
      </c>
      <c r="BW429">
        <v>0</v>
      </c>
      <c r="BX429">
        <v>0</v>
      </c>
      <c r="BY429">
        <v>1200</v>
      </c>
      <c r="BZ429">
        <v>1200</v>
      </c>
      <c r="CA429">
        <v>1200</v>
      </c>
      <c r="CB429">
        <v>1200</v>
      </c>
      <c r="CC429">
        <v>1200</v>
      </c>
      <c r="CD429">
        <v>1200</v>
      </c>
      <c r="CE429">
        <v>1200</v>
      </c>
      <c r="CF429">
        <v>1200</v>
      </c>
      <c r="CG429">
        <v>0</v>
      </c>
      <c r="CH429">
        <v>0</v>
      </c>
      <c r="CI429">
        <v>0</v>
      </c>
      <c r="CJ429">
        <v>0</v>
      </c>
      <c r="CK429" s="13" t="str">
        <f t="shared" si="69"/>
        <v>2 - 09. RECURSOS DIRECTAMENTE RECAUDADOS</v>
      </c>
      <c r="CL429" s="13" t="str">
        <f t="shared" si="70"/>
        <v>2.3. BIENES Y SERVICIOS</v>
      </c>
      <c r="CM429" s="13" t="str">
        <f t="shared" si="71"/>
        <v>2.3. 2. CONTRATACION DE SERVICIOS</v>
      </c>
      <c r="CN429" s="13" t="str">
        <f t="shared" si="72"/>
        <v>2.3. 2. 8. 1. 1. CONTRATO ADMINISTRATIVO DE SERVICIOS</v>
      </c>
      <c r="CO429" s="13">
        <f t="shared" si="73"/>
        <v>9600</v>
      </c>
      <c r="CP429" s="13">
        <f t="shared" si="74"/>
        <v>-9600</v>
      </c>
      <c r="CQ429" s="13"/>
      <c r="CR429" s="13"/>
      <c r="CS429" s="13">
        <f t="shared" si="68"/>
        <v>-9600</v>
      </c>
      <c r="CT429" s="13">
        <v>0</v>
      </c>
    </row>
    <row r="430" spans="1:98" hidden="1" x14ac:dyDescent="0.2">
      <c r="A430" t="s">
        <v>93</v>
      </c>
      <c r="B430" t="s">
        <v>94</v>
      </c>
      <c r="C430" t="s">
        <v>95</v>
      </c>
      <c r="D430" t="s">
        <v>96</v>
      </c>
      <c r="E430" t="s">
        <v>97</v>
      </c>
      <c r="F430" t="s">
        <v>98</v>
      </c>
      <c r="G430" t="s">
        <v>170</v>
      </c>
      <c r="H430" t="s">
        <v>100</v>
      </c>
      <c r="I430" t="s">
        <v>101</v>
      </c>
      <c r="J430" t="s">
        <v>102</v>
      </c>
      <c r="K430" t="s">
        <v>180</v>
      </c>
      <c r="L430" t="s">
        <v>104</v>
      </c>
      <c r="M430" t="s">
        <v>132</v>
      </c>
      <c r="N430" t="s">
        <v>133</v>
      </c>
      <c r="O430" t="s">
        <v>107</v>
      </c>
      <c r="P430" t="s">
        <v>181</v>
      </c>
      <c r="Q430" t="s">
        <v>168</v>
      </c>
      <c r="R430">
        <v>124679</v>
      </c>
      <c r="S430">
        <v>26240</v>
      </c>
      <c r="T430">
        <v>0</v>
      </c>
      <c r="U430">
        <v>0</v>
      </c>
      <c r="V430" t="s">
        <v>182</v>
      </c>
      <c r="W430" t="s">
        <v>111</v>
      </c>
      <c r="X430" t="s">
        <v>112</v>
      </c>
      <c r="Y430" t="s">
        <v>112</v>
      </c>
      <c r="Z430" t="s">
        <v>312</v>
      </c>
      <c r="AA430" t="s">
        <v>313</v>
      </c>
      <c r="AB430" t="s">
        <v>115</v>
      </c>
      <c r="AC430" t="s">
        <v>116</v>
      </c>
      <c r="AD430" t="s">
        <v>225</v>
      </c>
      <c r="AE430" t="s">
        <v>274</v>
      </c>
      <c r="AF430" t="s">
        <v>305</v>
      </c>
      <c r="AG430" t="s">
        <v>306</v>
      </c>
      <c r="AH430" t="s">
        <v>306</v>
      </c>
      <c r="AI430" t="s">
        <v>370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45612.15</v>
      </c>
      <c r="AP430">
        <v>45587.71</v>
      </c>
      <c r="AQ430">
        <v>17944.59</v>
      </c>
      <c r="AR430">
        <v>18200</v>
      </c>
      <c r="AS430">
        <v>34193.440000000002</v>
      </c>
      <c r="AT430">
        <v>34463.57</v>
      </c>
      <c r="AU430">
        <v>34138.65</v>
      </c>
      <c r="AV430">
        <v>27306.74</v>
      </c>
      <c r="AW430">
        <v>0</v>
      </c>
      <c r="AX430">
        <v>0</v>
      </c>
      <c r="AY430">
        <v>0</v>
      </c>
      <c r="AZ430">
        <v>0</v>
      </c>
      <c r="BA430">
        <v>45612.15</v>
      </c>
      <c r="BB430">
        <v>45586.95</v>
      </c>
      <c r="BC430">
        <v>17944.57</v>
      </c>
      <c r="BD430">
        <v>18199.939999999999</v>
      </c>
      <c r="BE430">
        <v>34193.440000000002</v>
      </c>
      <c r="BF430">
        <v>34463.339999999997</v>
      </c>
      <c r="BG430">
        <v>34138.65</v>
      </c>
      <c r="BH430">
        <v>27306.2</v>
      </c>
      <c r="BI430">
        <v>0</v>
      </c>
      <c r="BJ430">
        <v>0</v>
      </c>
      <c r="BK430">
        <v>0</v>
      </c>
      <c r="BL430">
        <v>0</v>
      </c>
      <c r="BM430">
        <v>45611.39</v>
      </c>
      <c r="BN430">
        <v>45587.69</v>
      </c>
      <c r="BO430">
        <v>17944.53</v>
      </c>
      <c r="BP430">
        <v>18200</v>
      </c>
      <c r="BQ430">
        <v>34193.300000000003</v>
      </c>
      <c r="BR430">
        <v>34463.480000000003</v>
      </c>
      <c r="BS430">
        <v>34138.65</v>
      </c>
      <c r="BT430">
        <v>27306.2</v>
      </c>
      <c r="BU430">
        <v>0</v>
      </c>
      <c r="BV430">
        <v>0</v>
      </c>
      <c r="BW430">
        <v>0</v>
      </c>
      <c r="BX430">
        <v>0</v>
      </c>
      <c r="BY430">
        <v>45611.39</v>
      </c>
      <c r="BZ430">
        <v>45587.69</v>
      </c>
      <c r="CA430">
        <v>17944.53</v>
      </c>
      <c r="CB430">
        <v>18200</v>
      </c>
      <c r="CC430">
        <v>34193.300000000003</v>
      </c>
      <c r="CD430">
        <v>34428.480000000003</v>
      </c>
      <c r="CE430">
        <v>34173.65</v>
      </c>
      <c r="CF430">
        <v>27306.2</v>
      </c>
      <c r="CG430">
        <v>0</v>
      </c>
      <c r="CH430">
        <v>0</v>
      </c>
      <c r="CI430">
        <v>0</v>
      </c>
      <c r="CJ430">
        <v>0</v>
      </c>
      <c r="CK430" s="13" t="str">
        <f t="shared" si="69"/>
        <v>2 - 09. RECURSOS DIRECTAMENTE RECAUDADOS</v>
      </c>
      <c r="CL430" s="13" t="str">
        <f t="shared" si="70"/>
        <v>2.3. BIENES Y SERVICIOS</v>
      </c>
      <c r="CM430" s="13" t="str">
        <f t="shared" si="71"/>
        <v>2.3. 2. CONTRATACION DE SERVICIOS</v>
      </c>
      <c r="CN430" s="13" t="str">
        <f t="shared" si="72"/>
        <v>2.3. 2. 8. 1. 1. CONTRATO ADMINISTRATIVO DE SERVICIOS</v>
      </c>
      <c r="CO430" s="13">
        <f t="shared" si="73"/>
        <v>257445.24000000002</v>
      </c>
      <c r="CP430" s="13">
        <f t="shared" si="74"/>
        <v>-257445.24000000002</v>
      </c>
      <c r="CQ430" s="13"/>
      <c r="CR430" s="13"/>
      <c r="CS430" s="13">
        <f t="shared" si="68"/>
        <v>-257445.24000000002</v>
      </c>
      <c r="CT430" s="13">
        <v>0</v>
      </c>
    </row>
    <row r="431" spans="1:98" hidden="1" x14ac:dyDescent="0.2">
      <c r="A431" t="s">
        <v>93</v>
      </c>
      <c r="B431" t="s">
        <v>94</v>
      </c>
      <c r="C431" t="s">
        <v>95</v>
      </c>
      <c r="D431" t="s">
        <v>96</v>
      </c>
      <c r="E431" t="s">
        <v>97</v>
      </c>
      <c r="F431" t="s">
        <v>98</v>
      </c>
      <c r="G431" t="s">
        <v>170</v>
      </c>
      <c r="H431" t="s">
        <v>100</v>
      </c>
      <c r="I431" t="s">
        <v>101</v>
      </c>
      <c r="J431" t="s">
        <v>102</v>
      </c>
      <c r="K431" t="s">
        <v>183</v>
      </c>
      <c r="L431" t="s">
        <v>104</v>
      </c>
      <c r="M431" t="s">
        <v>132</v>
      </c>
      <c r="N431" t="s">
        <v>133</v>
      </c>
      <c r="O431" t="s">
        <v>107</v>
      </c>
      <c r="P431" t="s">
        <v>184</v>
      </c>
      <c r="Q431" t="s">
        <v>185</v>
      </c>
      <c r="R431">
        <v>7271</v>
      </c>
      <c r="S431">
        <v>1441</v>
      </c>
      <c r="T431">
        <v>0</v>
      </c>
      <c r="U431">
        <v>0</v>
      </c>
      <c r="V431" t="s">
        <v>186</v>
      </c>
      <c r="W431" t="s">
        <v>111</v>
      </c>
      <c r="X431" t="s">
        <v>112</v>
      </c>
      <c r="Y431" t="s">
        <v>112</v>
      </c>
      <c r="Z431" t="s">
        <v>312</v>
      </c>
      <c r="AA431" t="s">
        <v>313</v>
      </c>
      <c r="AB431" t="s">
        <v>115</v>
      </c>
      <c r="AC431" t="s">
        <v>116</v>
      </c>
      <c r="AD431" t="s">
        <v>225</v>
      </c>
      <c r="AE431" t="s">
        <v>274</v>
      </c>
      <c r="AF431" t="s">
        <v>305</v>
      </c>
      <c r="AG431" t="s">
        <v>306</v>
      </c>
      <c r="AH431" t="s">
        <v>306</v>
      </c>
      <c r="AI431" t="s">
        <v>370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8700</v>
      </c>
      <c r="AP431">
        <v>8700</v>
      </c>
      <c r="AQ431">
        <v>7549.33</v>
      </c>
      <c r="AR431">
        <v>5500</v>
      </c>
      <c r="AS431">
        <v>7500</v>
      </c>
      <c r="AT431">
        <v>7500</v>
      </c>
      <c r="AU431">
        <v>7500</v>
      </c>
      <c r="AV431">
        <v>7500</v>
      </c>
      <c r="AW431">
        <v>0</v>
      </c>
      <c r="AX431">
        <v>0</v>
      </c>
      <c r="AY431">
        <v>0</v>
      </c>
      <c r="AZ431">
        <v>0</v>
      </c>
      <c r="BA431">
        <v>8700</v>
      </c>
      <c r="BB431">
        <v>8700</v>
      </c>
      <c r="BC431">
        <v>7549.33</v>
      </c>
      <c r="BD431">
        <v>5500</v>
      </c>
      <c r="BE431">
        <v>7500</v>
      </c>
      <c r="BF431">
        <v>7500</v>
      </c>
      <c r="BG431">
        <v>7500</v>
      </c>
      <c r="BH431">
        <v>7500</v>
      </c>
      <c r="BI431">
        <v>0</v>
      </c>
      <c r="BJ431">
        <v>0</v>
      </c>
      <c r="BK431">
        <v>0</v>
      </c>
      <c r="BL431">
        <v>0</v>
      </c>
      <c r="BM431">
        <v>8700</v>
      </c>
      <c r="BN431">
        <v>8700</v>
      </c>
      <c r="BO431">
        <v>7549.33</v>
      </c>
      <c r="BP431">
        <v>5500</v>
      </c>
      <c r="BQ431">
        <v>7500</v>
      </c>
      <c r="BR431">
        <v>7500</v>
      </c>
      <c r="BS431">
        <v>7500</v>
      </c>
      <c r="BT431">
        <v>7500</v>
      </c>
      <c r="BU431">
        <v>0</v>
      </c>
      <c r="BV431">
        <v>0</v>
      </c>
      <c r="BW431">
        <v>0</v>
      </c>
      <c r="BX431">
        <v>0</v>
      </c>
      <c r="BY431">
        <v>8700</v>
      </c>
      <c r="BZ431">
        <v>8700</v>
      </c>
      <c r="CA431">
        <v>7549.33</v>
      </c>
      <c r="CB431">
        <v>5500</v>
      </c>
      <c r="CC431">
        <v>7500</v>
      </c>
      <c r="CD431">
        <v>7500</v>
      </c>
      <c r="CE431">
        <v>7500</v>
      </c>
      <c r="CF431">
        <v>7500</v>
      </c>
      <c r="CG431">
        <v>0</v>
      </c>
      <c r="CH431">
        <v>0</v>
      </c>
      <c r="CI431">
        <v>0</v>
      </c>
      <c r="CJ431">
        <v>0</v>
      </c>
      <c r="CK431" s="13" t="str">
        <f t="shared" si="69"/>
        <v>2 - 09. RECURSOS DIRECTAMENTE RECAUDADOS</v>
      </c>
      <c r="CL431" s="13" t="str">
        <f t="shared" si="70"/>
        <v>2.3. BIENES Y SERVICIOS</v>
      </c>
      <c r="CM431" s="13" t="str">
        <f t="shared" si="71"/>
        <v>2.3. 2. CONTRATACION DE SERVICIOS</v>
      </c>
      <c r="CN431" s="13" t="str">
        <f t="shared" si="72"/>
        <v>2.3. 2. 8. 1. 1. CONTRATO ADMINISTRATIVO DE SERVICIOS</v>
      </c>
      <c r="CO431" s="13">
        <f t="shared" si="73"/>
        <v>60449.33</v>
      </c>
      <c r="CP431" s="13">
        <f t="shared" si="74"/>
        <v>-60449.33</v>
      </c>
      <c r="CQ431" s="13"/>
      <c r="CR431" s="13"/>
      <c r="CS431" s="13">
        <f t="shared" si="68"/>
        <v>-60449.33</v>
      </c>
      <c r="CT431" s="13">
        <v>0</v>
      </c>
    </row>
    <row r="432" spans="1:98" hidden="1" x14ac:dyDescent="0.2">
      <c r="A432" t="s">
        <v>93</v>
      </c>
      <c r="B432" t="s">
        <v>94</v>
      </c>
      <c r="C432" t="s">
        <v>95</v>
      </c>
      <c r="D432" t="s">
        <v>96</v>
      </c>
      <c r="E432" t="s">
        <v>97</v>
      </c>
      <c r="F432" t="s">
        <v>98</v>
      </c>
      <c r="G432" t="s">
        <v>170</v>
      </c>
      <c r="H432" t="s">
        <v>100</v>
      </c>
      <c r="I432" t="s">
        <v>101</v>
      </c>
      <c r="J432" t="s">
        <v>102</v>
      </c>
      <c r="K432" t="s">
        <v>187</v>
      </c>
      <c r="L432" t="s">
        <v>104</v>
      </c>
      <c r="M432" t="s">
        <v>132</v>
      </c>
      <c r="N432" t="s">
        <v>176</v>
      </c>
      <c r="O432" t="s">
        <v>107</v>
      </c>
      <c r="P432" t="s">
        <v>188</v>
      </c>
      <c r="Q432" t="s">
        <v>189</v>
      </c>
      <c r="R432">
        <v>105000</v>
      </c>
      <c r="S432">
        <v>29200</v>
      </c>
      <c r="T432">
        <v>0</v>
      </c>
      <c r="U432">
        <v>0</v>
      </c>
      <c r="V432" t="s">
        <v>190</v>
      </c>
      <c r="W432" t="s">
        <v>111</v>
      </c>
      <c r="X432" t="s">
        <v>112</v>
      </c>
      <c r="Y432" t="s">
        <v>112</v>
      </c>
      <c r="Z432" t="s">
        <v>312</v>
      </c>
      <c r="AA432" t="s">
        <v>313</v>
      </c>
      <c r="AB432" t="s">
        <v>115</v>
      </c>
      <c r="AC432" t="s">
        <v>116</v>
      </c>
      <c r="AD432" t="s">
        <v>225</v>
      </c>
      <c r="AE432" t="s">
        <v>274</v>
      </c>
      <c r="AF432" t="s">
        <v>305</v>
      </c>
      <c r="AG432" t="s">
        <v>306</v>
      </c>
      <c r="AH432" t="s">
        <v>306</v>
      </c>
      <c r="AI432" t="s">
        <v>370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19200</v>
      </c>
      <c r="AP432">
        <v>19200</v>
      </c>
      <c r="AQ432">
        <v>19200</v>
      </c>
      <c r="AR432">
        <v>19200</v>
      </c>
      <c r="AS432">
        <v>17148.39</v>
      </c>
      <c r="AT432">
        <v>16000</v>
      </c>
      <c r="AU432">
        <v>15973.33</v>
      </c>
      <c r="AV432">
        <v>16000</v>
      </c>
      <c r="AW432">
        <v>16000</v>
      </c>
      <c r="AX432">
        <v>0</v>
      </c>
      <c r="AY432">
        <v>0</v>
      </c>
      <c r="AZ432">
        <v>0</v>
      </c>
      <c r="BA432">
        <v>19200</v>
      </c>
      <c r="BB432">
        <v>19200</v>
      </c>
      <c r="BC432">
        <v>19200</v>
      </c>
      <c r="BD432">
        <v>19200</v>
      </c>
      <c r="BE432">
        <v>17148.39</v>
      </c>
      <c r="BF432">
        <v>16000</v>
      </c>
      <c r="BG432">
        <v>15973.33</v>
      </c>
      <c r="BH432">
        <v>16000</v>
      </c>
      <c r="BI432">
        <v>16000</v>
      </c>
      <c r="BJ432">
        <v>16000</v>
      </c>
      <c r="BK432">
        <v>0</v>
      </c>
      <c r="BL432">
        <v>0</v>
      </c>
      <c r="BM432">
        <v>19200</v>
      </c>
      <c r="BN432">
        <v>19200</v>
      </c>
      <c r="BO432">
        <v>19200</v>
      </c>
      <c r="BP432">
        <v>19200</v>
      </c>
      <c r="BQ432">
        <v>17148.39</v>
      </c>
      <c r="BR432">
        <v>16000</v>
      </c>
      <c r="BS432">
        <v>15973.33</v>
      </c>
      <c r="BT432">
        <v>16000</v>
      </c>
      <c r="BU432">
        <v>16000</v>
      </c>
      <c r="BV432">
        <v>0</v>
      </c>
      <c r="BW432">
        <v>0</v>
      </c>
      <c r="BX432">
        <v>0</v>
      </c>
      <c r="BY432">
        <v>19200</v>
      </c>
      <c r="BZ432">
        <v>19200</v>
      </c>
      <c r="CA432">
        <v>19200</v>
      </c>
      <c r="CB432">
        <v>19200</v>
      </c>
      <c r="CC432">
        <v>17148.39</v>
      </c>
      <c r="CD432">
        <v>16000</v>
      </c>
      <c r="CE432">
        <v>15973.33</v>
      </c>
      <c r="CF432">
        <v>16000</v>
      </c>
      <c r="CG432">
        <v>16000</v>
      </c>
      <c r="CH432">
        <v>0</v>
      </c>
      <c r="CI432">
        <v>0</v>
      </c>
      <c r="CJ432">
        <v>0</v>
      </c>
      <c r="CK432" s="13" t="str">
        <f t="shared" si="69"/>
        <v>2 - 09. RECURSOS DIRECTAMENTE RECAUDADOS</v>
      </c>
      <c r="CL432" s="13" t="str">
        <f t="shared" si="70"/>
        <v>2.3. BIENES Y SERVICIOS</v>
      </c>
      <c r="CM432" s="13" t="str">
        <f t="shared" si="71"/>
        <v>2.3. 2. CONTRATACION DE SERVICIOS</v>
      </c>
      <c r="CN432" s="13" t="str">
        <f t="shared" si="72"/>
        <v>2.3. 2. 8. 1. 1. CONTRATO ADMINISTRATIVO DE SERVICIOS</v>
      </c>
      <c r="CO432" s="13">
        <f t="shared" si="73"/>
        <v>173921.72</v>
      </c>
      <c r="CP432" s="13">
        <f t="shared" si="74"/>
        <v>-173921.72</v>
      </c>
      <c r="CQ432" s="13"/>
      <c r="CR432" s="13"/>
      <c r="CS432" s="13">
        <f t="shared" si="68"/>
        <v>-173921.72</v>
      </c>
      <c r="CT432" s="13">
        <v>0</v>
      </c>
    </row>
    <row r="433" spans="1:98" hidden="1" x14ac:dyDescent="0.2">
      <c r="A433" t="s">
        <v>93</v>
      </c>
      <c r="B433" t="s">
        <v>94</v>
      </c>
      <c r="C433" t="s">
        <v>95</v>
      </c>
      <c r="D433" t="s">
        <v>96</v>
      </c>
      <c r="E433" t="s">
        <v>97</v>
      </c>
      <c r="F433" t="s">
        <v>98</v>
      </c>
      <c r="G433" t="s">
        <v>129</v>
      </c>
      <c r="H433" t="s">
        <v>100</v>
      </c>
      <c r="I433" t="s">
        <v>130</v>
      </c>
      <c r="J433" t="s">
        <v>102</v>
      </c>
      <c r="K433" t="s">
        <v>131</v>
      </c>
      <c r="L433" t="s">
        <v>104</v>
      </c>
      <c r="M433" t="s">
        <v>132</v>
      </c>
      <c r="N433" t="s">
        <v>133</v>
      </c>
      <c r="O433" t="s">
        <v>107</v>
      </c>
      <c r="P433" t="s">
        <v>134</v>
      </c>
      <c r="Q433" t="s">
        <v>135</v>
      </c>
      <c r="R433">
        <v>3000</v>
      </c>
      <c r="S433">
        <v>1100</v>
      </c>
      <c r="T433">
        <v>0</v>
      </c>
      <c r="U433">
        <v>0</v>
      </c>
      <c r="V433" t="s">
        <v>136</v>
      </c>
      <c r="W433" t="s">
        <v>111</v>
      </c>
      <c r="X433" t="s">
        <v>112</v>
      </c>
      <c r="Y433" t="s">
        <v>112</v>
      </c>
      <c r="Z433" t="s">
        <v>312</v>
      </c>
      <c r="AA433" t="s">
        <v>313</v>
      </c>
      <c r="AB433" t="s">
        <v>115</v>
      </c>
      <c r="AC433" t="s">
        <v>116</v>
      </c>
      <c r="AD433" t="s">
        <v>225</v>
      </c>
      <c r="AE433" t="s">
        <v>274</v>
      </c>
      <c r="AF433" t="s">
        <v>305</v>
      </c>
      <c r="AG433" t="s">
        <v>306</v>
      </c>
      <c r="AH433" t="s">
        <v>307</v>
      </c>
      <c r="AI433" t="s">
        <v>370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180</v>
      </c>
      <c r="AP433">
        <v>180</v>
      </c>
      <c r="AQ433">
        <v>180</v>
      </c>
      <c r="AR433">
        <v>180</v>
      </c>
      <c r="AS433">
        <v>180</v>
      </c>
      <c r="AT433">
        <v>180</v>
      </c>
      <c r="AU433">
        <v>217.8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180</v>
      </c>
      <c r="BB433">
        <v>180</v>
      </c>
      <c r="BC433">
        <v>180</v>
      </c>
      <c r="BD433">
        <v>180</v>
      </c>
      <c r="BE433">
        <v>180</v>
      </c>
      <c r="BF433">
        <v>180</v>
      </c>
      <c r="BG433">
        <v>217.8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180</v>
      </c>
      <c r="BN433">
        <v>180</v>
      </c>
      <c r="BO433">
        <v>180</v>
      </c>
      <c r="BP433">
        <v>180</v>
      </c>
      <c r="BQ433">
        <v>0</v>
      </c>
      <c r="BR433">
        <v>360</v>
      </c>
      <c r="BS433">
        <v>217.8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180</v>
      </c>
      <c r="BZ433">
        <v>180</v>
      </c>
      <c r="CA433">
        <v>180</v>
      </c>
      <c r="CB433">
        <v>180</v>
      </c>
      <c r="CC433">
        <v>0</v>
      </c>
      <c r="CD433">
        <v>360</v>
      </c>
      <c r="CE433">
        <v>217.8</v>
      </c>
      <c r="CF433">
        <v>0</v>
      </c>
      <c r="CG433">
        <v>0</v>
      </c>
      <c r="CH433">
        <v>0</v>
      </c>
      <c r="CI433">
        <v>0</v>
      </c>
      <c r="CJ433">
        <v>0</v>
      </c>
      <c r="CK433" s="13" t="str">
        <f t="shared" si="69"/>
        <v>2 - 09. RECURSOS DIRECTAMENTE RECAUDADOS</v>
      </c>
      <c r="CL433" s="13" t="str">
        <f t="shared" si="70"/>
        <v>2.3. BIENES Y SERVICIOS</v>
      </c>
      <c r="CM433" s="13" t="str">
        <f t="shared" si="71"/>
        <v>2.3. 2. CONTRATACION DE SERVICIOS</v>
      </c>
      <c r="CN433" s="13" t="str">
        <f t="shared" si="72"/>
        <v>2.3. 2. 8. 1. 2. CONTRIBUCIONES A ESSALUD DE C.A.S.</v>
      </c>
      <c r="CO433" s="13">
        <f t="shared" si="73"/>
        <v>1297.8</v>
      </c>
      <c r="CP433" s="13">
        <f t="shared" si="74"/>
        <v>-1297.8</v>
      </c>
      <c r="CQ433" s="13"/>
      <c r="CR433" s="13"/>
      <c r="CS433" s="13">
        <f t="shared" si="68"/>
        <v>-1297.8</v>
      </c>
      <c r="CT433" s="13">
        <v>0</v>
      </c>
    </row>
    <row r="434" spans="1:98" hidden="1" x14ac:dyDescent="0.2">
      <c r="A434" t="s">
        <v>93</v>
      </c>
      <c r="B434" t="s">
        <v>94</v>
      </c>
      <c r="C434" t="s">
        <v>95</v>
      </c>
      <c r="D434" t="s">
        <v>96</v>
      </c>
      <c r="E434" t="s">
        <v>97</v>
      </c>
      <c r="F434" t="s">
        <v>98</v>
      </c>
      <c r="G434" t="s">
        <v>129</v>
      </c>
      <c r="H434" t="s">
        <v>100</v>
      </c>
      <c r="I434" t="s">
        <v>145</v>
      </c>
      <c r="J434" t="s">
        <v>102</v>
      </c>
      <c r="K434" t="s">
        <v>146</v>
      </c>
      <c r="L434" t="s">
        <v>104</v>
      </c>
      <c r="M434" t="s">
        <v>132</v>
      </c>
      <c r="N434" t="s">
        <v>133</v>
      </c>
      <c r="O434" t="s">
        <v>107</v>
      </c>
      <c r="P434" t="s">
        <v>147</v>
      </c>
      <c r="Q434" t="s">
        <v>135</v>
      </c>
      <c r="R434">
        <v>600</v>
      </c>
      <c r="S434">
        <v>360</v>
      </c>
      <c r="T434">
        <v>0</v>
      </c>
      <c r="U434">
        <v>0</v>
      </c>
      <c r="V434" t="s">
        <v>148</v>
      </c>
      <c r="W434" t="s">
        <v>111</v>
      </c>
      <c r="X434" t="s">
        <v>112</v>
      </c>
      <c r="Y434" t="s">
        <v>112</v>
      </c>
      <c r="Z434" t="s">
        <v>312</v>
      </c>
      <c r="AA434" t="s">
        <v>313</v>
      </c>
      <c r="AB434" t="s">
        <v>115</v>
      </c>
      <c r="AC434" t="s">
        <v>116</v>
      </c>
      <c r="AD434" t="s">
        <v>225</v>
      </c>
      <c r="AE434" t="s">
        <v>274</v>
      </c>
      <c r="AF434" t="s">
        <v>305</v>
      </c>
      <c r="AG434" t="s">
        <v>306</v>
      </c>
      <c r="AH434" t="s">
        <v>307</v>
      </c>
      <c r="AI434" t="s">
        <v>370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180</v>
      </c>
      <c r="AP434">
        <v>180</v>
      </c>
      <c r="AQ434">
        <v>180</v>
      </c>
      <c r="AR434">
        <v>180</v>
      </c>
      <c r="AS434">
        <v>180</v>
      </c>
      <c r="AT434">
        <v>180</v>
      </c>
      <c r="AU434">
        <v>180</v>
      </c>
      <c r="AV434">
        <v>180</v>
      </c>
      <c r="AW434">
        <v>0</v>
      </c>
      <c r="AX434">
        <v>0</v>
      </c>
      <c r="AY434">
        <v>0</v>
      </c>
      <c r="AZ434">
        <v>0</v>
      </c>
      <c r="BA434">
        <v>180</v>
      </c>
      <c r="BB434">
        <v>180</v>
      </c>
      <c r="BC434">
        <v>180</v>
      </c>
      <c r="BD434">
        <v>180</v>
      </c>
      <c r="BE434">
        <v>180</v>
      </c>
      <c r="BF434">
        <v>180</v>
      </c>
      <c r="BG434">
        <v>180</v>
      </c>
      <c r="BH434">
        <v>180</v>
      </c>
      <c r="BI434">
        <v>0</v>
      </c>
      <c r="BJ434">
        <v>0</v>
      </c>
      <c r="BK434">
        <v>0</v>
      </c>
      <c r="BL434">
        <v>0</v>
      </c>
      <c r="BM434">
        <v>180</v>
      </c>
      <c r="BN434">
        <v>180</v>
      </c>
      <c r="BO434">
        <v>180</v>
      </c>
      <c r="BP434">
        <v>180</v>
      </c>
      <c r="BQ434">
        <v>0</v>
      </c>
      <c r="BR434">
        <v>360</v>
      </c>
      <c r="BS434">
        <v>180</v>
      </c>
      <c r="BT434">
        <v>180</v>
      </c>
      <c r="BU434">
        <v>0</v>
      </c>
      <c r="BV434">
        <v>0</v>
      </c>
      <c r="BW434">
        <v>0</v>
      </c>
      <c r="BX434">
        <v>0</v>
      </c>
      <c r="BY434">
        <v>180</v>
      </c>
      <c r="BZ434">
        <v>180</v>
      </c>
      <c r="CA434">
        <v>180</v>
      </c>
      <c r="CB434">
        <v>180</v>
      </c>
      <c r="CC434">
        <v>0</v>
      </c>
      <c r="CD434">
        <v>360</v>
      </c>
      <c r="CE434">
        <v>180</v>
      </c>
      <c r="CF434">
        <v>180</v>
      </c>
      <c r="CG434">
        <v>0</v>
      </c>
      <c r="CH434">
        <v>0</v>
      </c>
      <c r="CI434">
        <v>0</v>
      </c>
      <c r="CJ434">
        <v>0</v>
      </c>
      <c r="CK434" s="13" t="str">
        <f t="shared" si="69"/>
        <v>2 - 09. RECURSOS DIRECTAMENTE RECAUDADOS</v>
      </c>
      <c r="CL434" s="13" t="str">
        <f t="shared" si="70"/>
        <v>2.3. BIENES Y SERVICIOS</v>
      </c>
      <c r="CM434" s="13" t="str">
        <f t="shared" si="71"/>
        <v>2.3. 2. CONTRATACION DE SERVICIOS</v>
      </c>
      <c r="CN434" s="13" t="str">
        <f t="shared" si="72"/>
        <v>2.3. 2. 8. 1. 2. CONTRIBUCIONES A ESSALUD DE C.A.S.</v>
      </c>
      <c r="CO434" s="13">
        <f t="shared" si="73"/>
        <v>1440</v>
      </c>
      <c r="CP434" s="13">
        <f t="shared" si="74"/>
        <v>-1440</v>
      </c>
      <c r="CQ434" s="13"/>
      <c r="CR434" s="13"/>
      <c r="CS434" s="13">
        <f t="shared" si="68"/>
        <v>-1440</v>
      </c>
      <c r="CT434" s="13">
        <v>0</v>
      </c>
    </row>
    <row r="435" spans="1:98" hidden="1" x14ac:dyDescent="0.2">
      <c r="A435" t="s">
        <v>93</v>
      </c>
      <c r="B435" t="s">
        <v>94</v>
      </c>
      <c r="C435" t="s">
        <v>95</v>
      </c>
      <c r="D435" t="s">
        <v>96</v>
      </c>
      <c r="E435" t="s">
        <v>97</v>
      </c>
      <c r="F435" t="s">
        <v>98</v>
      </c>
      <c r="G435" t="s">
        <v>129</v>
      </c>
      <c r="H435" t="s">
        <v>100</v>
      </c>
      <c r="I435" t="s">
        <v>157</v>
      </c>
      <c r="J435" t="s">
        <v>102</v>
      </c>
      <c r="K435" t="s">
        <v>158</v>
      </c>
      <c r="L435" t="s">
        <v>104</v>
      </c>
      <c r="M435" t="s">
        <v>159</v>
      </c>
      <c r="N435" t="s">
        <v>160</v>
      </c>
      <c r="O435" t="s">
        <v>107</v>
      </c>
      <c r="P435" t="s">
        <v>161</v>
      </c>
      <c r="Q435" t="s">
        <v>162</v>
      </c>
      <c r="R435">
        <v>110000</v>
      </c>
      <c r="S435">
        <v>30000</v>
      </c>
      <c r="T435">
        <v>0</v>
      </c>
      <c r="U435">
        <v>0</v>
      </c>
      <c r="V435" t="s">
        <v>163</v>
      </c>
      <c r="W435" t="s">
        <v>111</v>
      </c>
      <c r="X435" t="s">
        <v>112</v>
      </c>
      <c r="Y435" t="s">
        <v>112</v>
      </c>
      <c r="Z435" t="s">
        <v>312</v>
      </c>
      <c r="AA435" t="s">
        <v>313</v>
      </c>
      <c r="AB435" t="s">
        <v>115</v>
      </c>
      <c r="AC435" t="s">
        <v>116</v>
      </c>
      <c r="AD435" t="s">
        <v>225</v>
      </c>
      <c r="AE435" t="s">
        <v>274</v>
      </c>
      <c r="AF435" t="s">
        <v>305</v>
      </c>
      <c r="AG435" t="s">
        <v>306</v>
      </c>
      <c r="AH435" t="s">
        <v>307</v>
      </c>
      <c r="AI435" t="s">
        <v>370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180</v>
      </c>
      <c r="AP435">
        <v>180</v>
      </c>
      <c r="AQ435">
        <v>180</v>
      </c>
      <c r="AR435">
        <v>180</v>
      </c>
      <c r="AS435">
        <v>180</v>
      </c>
      <c r="AT435">
        <v>180</v>
      </c>
      <c r="AU435">
        <v>180</v>
      </c>
      <c r="AV435">
        <v>180</v>
      </c>
      <c r="AW435">
        <v>0</v>
      </c>
      <c r="AX435">
        <v>0</v>
      </c>
      <c r="AY435">
        <v>0</v>
      </c>
      <c r="AZ435">
        <v>0</v>
      </c>
      <c r="BA435">
        <v>180</v>
      </c>
      <c r="BB435">
        <v>180</v>
      </c>
      <c r="BC435">
        <v>180</v>
      </c>
      <c r="BD435">
        <v>180</v>
      </c>
      <c r="BE435">
        <v>180</v>
      </c>
      <c r="BF435">
        <v>180</v>
      </c>
      <c r="BG435">
        <v>180</v>
      </c>
      <c r="BH435">
        <v>180</v>
      </c>
      <c r="BI435">
        <v>0</v>
      </c>
      <c r="BJ435">
        <v>0</v>
      </c>
      <c r="BK435">
        <v>0</v>
      </c>
      <c r="BL435">
        <v>0</v>
      </c>
      <c r="BM435">
        <v>180</v>
      </c>
      <c r="BN435">
        <v>180</v>
      </c>
      <c r="BO435">
        <v>180</v>
      </c>
      <c r="BP435">
        <v>180</v>
      </c>
      <c r="BQ435">
        <v>0</v>
      </c>
      <c r="BR435">
        <v>360</v>
      </c>
      <c r="BS435">
        <v>180</v>
      </c>
      <c r="BT435">
        <v>180</v>
      </c>
      <c r="BU435">
        <v>0</v>
      </c>
      <c r="BV435">
        <v>0</v>
      </c>
      <c r="BW435">
        <v>0</v>
      </c>
      <c r="BX435">
        <v>0</v>
      </c>
      <c r="BY435">
        <v>180</v>
      </c>
      <c r="BZ435">
        <v>180</v>
      </c>
      <c r="CA435">
        <v>180</v>
      </c>
      <c r="CB435">
        <v>180</v>
      </c>
      <c r="CC435">
        <v>0</v>
      </c>
      <c r="CD435">
        <v>360</v>
      </c>
      <c r="CE435">
        <v>180</v>
      </c>
      <c r="CF435">
        <v>180</v>
      </c>
      <c r="CG435">
        <v>0</v>
      </c>
      <c r="CH435">
        <v>0</v>
      </c>
      <c r="CI435">
        <v>0</v>
      </c>
      <c r="CJ435">
        <v>0</v>
      </c>
      <c r="CK435" s="13" t="str">
        <f t="shared" si="69"/>
        <v>2 - 09. RECURSOS DIRECTAMENTE RECAUDADOS</v>
      </c>
      <c r="CL435" s="13" t="str">
        <f t="shared" si="70"/>
        <v>2.3. BIENES Y SERVICIOS</v>
      </c>
      <c r="CM435" s="13" t="str">
        <f t="shared" si="71"/>
        <v>2.3. 2. CONTRATACION DE SERVICIOS</v>
      </c>
      <c r="CN435" s="13" t="str">
        <f t="shared" si="72"/>
        <v>2.3. 2. 8. 1. 2. CONTRIBUCIONES A ESSALUD DE C.A.S.</v>
      </c>
      <c r="CO435" s="13">
        <f t="shared" si="73"/>
        <v>1440</v>
      </c>
      <c r="CP435" s="13">
        <f t="shared" si="74"/>
        <v>-1440</v>
      </c>
      <c r="CQ435" s="13"/>
      <c r="CR435" s="13"/>
      <c r="CS435" s="13">
        <f t="shared" si="68"/>
        <v>-1440</v>
      </c>
      <c r="CT435" s="13">
        <v>0</v>
      </c>
    </row>
    <row r="436" spans="1:98" hidden="1" x14ac:dyDescent="0.2">
      <c r="A436" t="s">
        <v>93</v>
      </c>
      <c r="B436" t="s">
        <v>94</v>
      </c>
      <c r="C436" t="s">
        <v>95</v>
      </c>
      <c r="D436" t="s">
        <v>96</v>
      </c>
      <c r="E436" t="s">
        <v>97</v>
      </c>
      <c r="F436" t="s">
        <v>98</v>
      </c>
      <c r="G436" t="s">
        <v>164</v>
      </c>
      <c r="H436" t="s">
        <v>100</v>
      </c>
      <c r="I436" t="s">
        <v>165</v>
      </c>
      <c r="J436" t="s">
        <v>102</v>
      </c>
      <c r="K436" t="s">
        <v>166</v>
      </c>
      <c r="L436" t="s">
        <v>104</v>
      </c>
      <c r="M436" t="s">
        <v>132</v>
      </c>
      <c r="N436" t="s">
        <v>133</v>
      </c>
      <c r="O436" t="s">
        <v>107</v>
      </c>
      <c r="P436" t="s">
        <v>167</v>
      </c>
      <c r="Q436" t="s">
        <v>168</v>
      </c>
      <c r="R436">
        <v>5000</v>
      </c>
      <c r="S436">
        <v>3940</v>
      </c>
      <c r="T436">
        <v>0</v>
      </c>
      <c r="U436">
        <v>0</v>
      </c>
      <c r="V436" t="s">
        <v>169</v>
      </c>
      <c r="W436" t="s">
        <v>111</v>
      </c>
      <c r="X436" t="s">
        <v>112</v>
      </c>
      <c r="Y436" t="s">
        <v>112</v>
      </c>
      <c r="Z436" t="s">
        <v>312</v>
      </c>
      <c r="AA436" t="s">
        <v>313</v>
      </c>
      <c r="AB436" t="s">
        <v>115</v>
      </c>
      <c r="AC436" t="s">
        <v>116</v>
      </c>
      <c r="AD436" t="s">
        <v>225</v>
      </c>
      <c r="AE436" t="s">
        <v>274</v>
      </c>
      <c r="AF436" t="s">
        <v>305</v>
      </c>
      <c r="AG436" t="s">
        <v>306</v>
      </c>
      <c r="AH436" t="s">
        <v>307</v>
      </c>
      <c r="AI436" t="s">
        <v>370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180</v>
      </c>
      <c r="AP436">
        <v>180</v>
      </c>
      <c r="AQ436">
        <v>180</v>
      </c>
      <c r="AR436">
        <v>180</v>
      </c>
      <c r="AS436">
        <v>180</v>
      </c>
      <c r="AT436">
        <v>180</v>
      </c>
      <c r="AU436">
        <v>83.7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180</v>
      </c>
      <c r="BB436">
        <v>180</v>
      </c>
      <c r="BC436">
        <v>180</v>
      </c>
      <c r="BD436">
        <v>180</v>
      </c>
      <c r="BE436">
        <v>180</v>
      </c>
      <c r="BF436">
        <v>180</v>
      </c>
      <c r="BG436">
        <v>83.7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180</v>
      </c>
      <c r="BN436">
        <v>180</v>
      </c>
      <c r="BO436">
        <v>180</v>
      </c>
      <c r="BP436">
        <v>180</v>
      </c>
      <c r="BQ436">
        <v>0</v>
      </c>
      <c r="BR436">
        <v>360</v>
      </c>
      <c r="BS436">
        <v>83.7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180</v>
      </c>
      <c r="BZ436">
        <v>180</v>
      </c>
      <c r="CA436">
        <v>180</v>
      </c>
      <c r="CB436">
        <v>180</v>
      </c>
      <c r="CC436">
        <v>0</v>
      </c>
      <c r="CD436">
        <v>360</v>
      </c>
      <c r="CE436">
        <v>83.7</v>
      </c>
      <c r="CF436">
        <v>0</v>
      </c>
      <c r="CG436">
        <v>0</v>
      </c>
      <c r="CH436">
        <v>0</v>
      </c>
      <c r="CI436">
        <v>0</v>
      </c>
      <c r="CJ436">
        <v>0</v>
      </c>
      <c r="CK436" s="13" t="str">
        <f>CONCATENATE(LEFT(Z436,1)," ","- ",AA436)</f>
        <v>2 - 09. RECURSOS DIRECTAMENTE RECAUDADOS</v>
      </c>
      <c r="CL436" s="13" t="str">
        <f>CONCATENATE(LEFT(AC436,2),AD436)</f>
        <v>2.3. BIENES Y SERVICIOS</v>
      </c>
      <c r="CM436" s="13" t="str">
        <f>CONCATENATE(LEFT(CL436,4),AE436)</f>
        <v>2.3. 2. CONTRATACION DE SERVICIOS</v>
      </c>
      <c r="CN436" s="13" t="str">
        <f>CONCATENATE(LEFT(CM436,7)&amp;LEFT(AF436,3)&amp;LEFT(AG436,3),AH436)</f>
        <v>2.3. 2. 8. 1. 2. CONTRIBUCIONES A ESSALUD DE C.A.S.</v>
      </c>
      <c r="CO436" s="13">
        <f>SUM(AZ436:BL436)</f>
        <v>1163.7</v>
      </c>
      <c r="CP436" s="13">
        <f>AL436-CO436</f>
        <v>-1163.7</v>
      </c>
      <c r="CQ436" s="13"/>
      <c r="CR436" s="13"/>
      <c r="CS436" s="13">
        <f t="shared" si="68"/>
        <v>-1163.7</v>
      </c>
      <c r="CT436" s="13">
        <v>0</v>
      </c>
    </row>
    <row r="437" spans="1:98" hidden="1" x14ac:dyDescent="0.2">
      <c r="A437" t="s">
        <v>93</v>
      </c>
      <c r="B437" t="s">
        <v>94</v>
      </c>
      <c r="C437" t="s">
        <v>95</v>
      </c>
      <c r="D437" t="s">
        <v>96</v>
      </c>
      <c r="E437" t="s">
        <v>97</v>
      </c>
      <c r="F437" t="s">
        <v>98</v>
      </c>
      <c r="G437" t="s">
        <v>99</v>
      </c>
      <c r="H437" t="s">
        <v>100</v>
      </c>
      <c r="I437" t="s">
        <v>101</v>
      </c>
      <c r="J437" t="s">
        <v>102</v>
      </c>
      <c r="K437" t="s">
        <v>122</v>
      </c>
      <c r="L437" t="s">
        <v>104</v>
      </c>
      <c r="M437" t="s">
        <v>123</v>
      </c>
      <c r="N437" t="s">
        <v>124</v>
      </c>
      <c r="O437" t="s">
        <v>107</v>
      </c>
      <c r="P437" t="s">
        <v>108</v>
      </c>
      <c r="Q437" t="s">
        <v>109</v>
      </c>
      <c r="R437">
        <v>100</v>
      </c>
      <c r="S437">
        <v>50</v>
      </c>
      <c r="T437">
        <v>0</v>
      </c>
      <c r="U437">
        <v>0</v>
      </c>
      <c r="V437" t="s">
        <v>125</v>
      </c>
      <c r="W437" t="s">
        <v>111</v>
      </c>
      <c r="X437" t="s">
        <v>112</v>
      </c>
      <c r="Y437" t="s">
        <v>112</v>
      </c>
      <c r="Z437" t="s">
        <v>312</v>
      </c>
      <c r="AA437" t="s">
        <v>313</v>
      </c>
      <c r="AB437" t="s">
        <v>115</v>
      </c>
      <c r="AC437" t="s">
        <v>116</v>
      </c>
      <c r="AD437" t="s">
        <v>225</v>
      </c>
      <c r="AE437" t="s">
        <v>274</v>
      </c>
      <c r="AF437" t="s">
        <v>305</v>
      </c>
      <c r="AG437" t="s">
        <v>306</v>
      </c>
      <c r="AH437" t="s">
        <v>307</v>
      </c>
      <c r="AI437" t="s">
        <v>370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435.6</v>
      </c>
      <c r="AP437">
        <v>435.6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435.6</v>
      </c>
      <c r="BB437">
        <v>435.6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435.6</v>
      </c>
      <c r="BN437">
        <v>435.6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435.6</v>
      </c>
      <c r="BZ437">
        <v>435.6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 s="13" t="str">
        <f>CONCATENATE(LEFT(Z437,1)," ","- ",AA437)</f>
        <v>2 - 09. RECURSOS DIRECTAMENTE RECAUDADOS</v>
      </c>
      <c r="CL437" s="13" t="str">
        <f>CONCATENATE(LEFT(AC437,2),AD437)</f>
        <v>2.3. BIENES Y SERVICIOS</v>
      </c>
      <c r="CM437" s="13" t="str">
        <f>CONCATENATE(LEFT(CL437,4),AE437)</f>
        <v>2.3. 2. CONTRATACION DE SERVICIOS</v>
      </c>
      <c r="CN437" s="13" t="str">
        <f>CONCATENATE(LEFT(CM437,7)&amp;LEFT(AF437,3)&amp;LEFT(AG437,3),AH437)</f>
        <v>2.3. 2. 8. 1. 2. CONTRIBUCIONES A ESSALUD DE C.A.S.</v>
      </c>
      <c r="CO437" s="13">
        <f>SUM(AZ437:BL437)</f>
        <v>871.2</v>
      </c>
      <c r="CP437" s="13">
        <f>AL437-CO437</f>
        <v>-871.2</v>
      </c>
      <c r="CQ437" s="13"/>
      <c r="CR437" s="13"/>
      <c r="CS437" s="13">
        <f t="shared" si="68"/>
        <v>-871.2</v>
      </c>
      <c r="CT437" s="13">
        <v>0</v>
      </c>
    </row>
    <row r="438" spans="1:98" hidden="1" x14ac:dyDescent="0.2">
      <c r="A438" t="s">
        <v>93</v>
      </c>
      <c r="B438" t="s">
        <v>94</v>
      </c>
      <c r="C438" t="s">
        <v>95</v>
      </c>
      <c r="D438" t="s">
        <v>96</v>
      </c>
      <c r="E438" t="s">
        <v>97</v>
      </c>
      <c r="F438" t="s">
        <v>98</v>
      </c>
      <c r="G438" t="s">
        <v>99</v>
      </c>
      <c r="H438" t="s">
        <v>100</v>
      </c>
      <c r="I438" t="s">
        <v>101</v>
      </c>
      <c r="J438" t="s">
        <v>102</v>
      </c>
      <c r="K438" t="s">
        <v>103</v>
      </c>
      <c r="L438" t="s">
        <v>104</v>
      </c>
      <c r="M438" t="s">
        <v>105</v>
      </c>
      <c r="N438" t="s">
        <v>106</v>
      </c>
      <c r="O438" t="s">
        <v>107</v>
      </c>
      <c r="P438" t="s">
        <v>108</v>
      </c>
      <c r="Q438" t="s">
        <v>109</v>
      </c>
      <c r="R438">
        <v>100</v>
      </c>
      <c r="S438">
        <v>50</v>
      </c>
      <c r="T438">
        <v>0</v>
      </c>
      <c r="U438">
        <v>0</v>
      </c>
      <c r="V438" t="s">
        <v>110</v>
      </c>
      <c r="W438" t="s">
        <v>111</v>
      </c>
      <c r="X438" t="s">
        <v>112</v>
      </c>
      <c r="Y438" t="s">
        <v>112</v>
      </c>
      <c r="Z438" t="s">
        <v>312</v>
      </c>
      <c r="AA438" t="s">
        <v>313</v>
      </c>
      <c r="AB438" t="s">
        <v>115</v>
      </c>
      <c r="AC438" t="s">
        <v>116</v>
      </c>
      <c r="AD438" t="s">
        <v>225</v>
      </c>
      <c r="AE438" t="s">
        <v>274</v>
      </c>
      <c r="AF438" t="s">
        <v>305</v>
      </c>
      <c r="AG438" t="s">
        <v>306</v>
      </c>
      <c r="AH438" t="s">
        <v>307</v>
      </c>
      <c r="AI438" t="s">
        <v>370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3765</v>
      </c>
      <c r="AP438">
        <v>3763.19</v>
      </c>
      <c r="AQ438">
        <v>1511.09</v>
      </c>
      <c r="AR438">
        <v>1512.76</v>
      </c>
      <c r="AS438">
        <v>1966.36</v>
      </c>
      <c r="AT438">
        <v>1921.61</v>
      </c>
      <c r="AU438">
        <v>1966.94</v>
      </c>
      <c r="AV438">
        <v>783</v>
      </c>
      <c r="AW438">
        <v>0</v>
      </c>
      <c r="AX438">
        <v>0</v>
      </c>
      <c r="AY438">
        <v>0</v>
      </c>
      <c r="AZ438">
        <v>0</v>
      </c>
      <c r="BA438">
        <v>3765</v>
      </c>
      <c r="BB438">
        <v>3763.19</v>
      </c>
      <c r="BC438">
        <v>1511.09</v>
      </c>
      <c r="BD438">
        <v>1512.76</v>
      </c>
      <c r="BE438">
        <v>1966.36</v>
      </c>
      <c r="BF438">
        <v>1921.61</v>
      </c>
      <c r="BG438">
        <v>1966.94</v>
      </c>
      <c r="BH438">
        <v>783</v>
      </c>
      <c r="BI438">
        <v>0</v>
      </c>
      <c r="BJ438">
        <v>0</v>
      </c>
      <c r="BK438">
        <v>0</v>
      </c>
      <c r="BL438">
        <v>0</v>
      </c>
      <c r="BM438">
        <v>3765</v>
      </c>
      <c r="BN438">
        <v>3763.19</v>
      </c>
      <c r="BO438">
        <v>1511.09</v>
      </c>
      <c r="BP438">
        <v>1512.76</v>
      </c>
      <c r="BQ438">
        <v>0</v>
      </c>
      <c r="BR438">
        <v>3887.97</v>
      </c>
      <c r="BS438">
        <v>1966.94</v>
      </c>
      <c r="BT438">
        <v>783</v>
      </c>
      <c r="BU438">
        <v>0</v>
      </c>
      <c r="BV438">
        <v>0</v>
      </c>
      <c r="BW438">
        <v>0</v>
      </c>
      <c r="BX438">
        <v>0</v>
      </c>
      <c r="BY438">
        <v>3765</v>
      </c>
      <c r="BZ438">
        <v>3763.19</v>
      </c>
      <c r="CA438">
        <v>1511.09</v>
      </c>
      <c r="CB438">
        <v>1512.76</v>
      </c>
      <c r="CC438">
        <v>0</v>
      </c>
      <c r="CD438">
        <v>3887.97</v>
      </c>
      <c r="CE438">
        <v>1966.94</v>
      </c>
      <c r="CF438">
        <v>783</v>
      </c>
      <c r="CG438">
        <v>0</v>
      </c>
      <c r="CH438">
        <v>0</v>
      </c>
      <c r="CI438">
        <v>0</v>
      </c>
      <c r="CJ438">
        <v>0</v>
      </c>
      <c r="CK438" s="13" t="str">
        <f t="shared" ref="CK438:CK448" si="75">CONCATENATE(LEFT(Z438,1)," ","- ",AA438)</f>
        <v>2 - 09. RECURSOS DIRECTAMENTE RECAUDADOS</v>
      </c>
      <c r="CL438" s="13" t="str">
        <f t="shared" ref="CL438:CL448" si="76">CONCATENATE(LEFT(AC438,2),AD438)</f>
        <v>2.3. BIENES Y SERVICIOS</v>
      </c>
      <c r="CM438" s="13" t="str">
        <f t="shared" ref="CM438:CM448" si="77">CONCATENATE(LEFT(CL438,4),AE438)</f>
        <v>2.3. 2. CONTRATACION DE SERVICIOS</v>
      </c>
      <c r="CN438" s="13" t="str">
        <f t="shared" ref="CN438:CN448" si="78">CONCATENATE(LEFT(CM438,7)&amp;LEFT(AF438,3)&amp;LEFT(AG438,3),AH438)</f>
        <v>2.3. 2. 8. 1. 2. CONTRIBUCIONES A ESSALUD DE C.A.S.</v>
      </c>
      <c r="CO438" s="13">
        <f t="shared" ref="CO438:CO448" si="79">SUM(AZ438:BL438)</f>
        <v>17189.95</v>
      </c>
      <c r="CP438" s="13">
        <f t="shared" ref="CP438:CP448" si="80">AL438-CO438</f>
        <v>-17189.95</v>
      </c>
      <c r="CQ438" s="13"/>
      <c r="CR438" s="13"/>
      <c r="CS438" s="13">
        <f t="shared" si="68"/>
        <v>-17189.95</v>
      </c>
      <c r="CT438" s="13">
        <v>0</v>
      </c>
    </row>
    <row r="439" spans="1:98" hidden="1" x14ac:dyDescent="0.2">
      <c r="A439" t="s">
        <v>93</v>
      </c>
      <c r="B439" t="s">
        <v>94</v>
      </c>
      <c r="C439" t="s">
        <v>95</v>
      </c>
      <c r="D439" t="s">
        <v>96</v>
      </c>
      <c r="E439" t="s">
        <v>97</v>
      </c>
      <c r="F439" t="s">
        <v>98</v>
      </c>
      <c r="G439" t="s">
        <v>99</v>
      </c>
      <c r="H439" t="s">
        <v>100</v>
      </c>
      <c r="I439" t="s">
        <v>101</v>
      </c>
      <c r="J439" t="s">
        <v>102</v>
      </c>
      <c r="K439" t="s">
        <v>198</v>
      </c>
      <c r="L439" t="s">
        <v>104</v>
      </c>
      <c r="M439" t="s">
        <v>105</v>
      </c>
      <c r="N439" t="s">
        <v>199</v>
      </c>
      <c r="O439" t="s">
        <v>107</v>
      </c>
      <c r="P439" t="s">
        <v>200</v>
      </c>
      <c r="Q439" t="s">
        <v>201</v>
      </c>
      <c r="R439">
        <v>100</v>
      </c>
      <c r="S439">
        <v>10</v>
      </c>
      <c r="T439">
        <v>0</v>
      </c>
      <c r="U439">
        <v>0</v>
      </c>
      <c r="V439" t="s">
        <v>202</v>
      </c>
      <c r="W439" t="s">
        <v>111</v>
      </c>
      <c r="X439" t="s">
        <v>112</v>
      </c>
      <c r="Y439" t="s">
        <v>112</v>
      </c>
      <c r="Z439" t="s">
        <v>312</v>
      </c>
      <c r="AA439" t="s">
        <v>313</v>
      </c>
      <c r="AB439" t="s">
        <v>115</v>
      </c>
      <c r="AC439" t="s">
        <v>116</v>
      </c>
      <c r="AD439" t="s">
        <v>225</v>
      </c>
      <c r="AE439" t="s">
        <v>274</v>
      </c>
      <c r="AF439" t="s">
        <v>305</v>
      </c>
      <c r="AG439" t="s">
        <v>306</v>
      </c>
      <c r="AH439" t="s">
        <v>307</v>
      </c>
      <c r="AI439" t="s">
        <v>370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615.6</v>
      </c>
      <c r="AP439">
        <v>615.6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615.6</v>
      </c>
      <c r="BB439">
        <v>615.6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615.6</v>
      </c>
      <c r="BN439">
        <v>615.6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615.6</v>
      </c>
      <c r="BZ439">
        <v>615.6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 s="13" t="str">
        <f t="shared" si="75"/>
        <v>2 - 09. RECURSOS DIRECTAMENTE RECAUDADOS</v>
      </c>
      <c r="CL439" s="13" t="str">
        <f t="shared" si="76"/>
        <v>2.3. BIENES Y SERVICIOS</v>
      </c>
      <c r="CM439" s="13" t="str">
        <f t="shared" si="77"/>
        <v>2.3. 2. CONTRATACION DE SERVICIOS</v>
      </c>
      <c r="CN439" s="13" t="str">
        <f t="shared" si="78"/>
        <v>2.3. 2. 8. 1. 2. CONTRIBUCIONES A ESSALUD DE C.A.S.</v>
      </c>
      <c r="CO439" s="13">
        <f t="shared" si="79"/>
        <v>1231.2</v>
      </c>
      <c r="CP439" s="13">
        <f t="shared" si="80"/>
        <v>-1231.2</v>
      </c>
      <c r="CQ439" s="13"/>
      <c r="CR439" s="13"/>
      <c r="CS439" s="13">
        <f t="shared" si="68"/>
        <v>-1231.2</v>
      </c>
      <c r="CT439" s="13">
        <v>0</v>
      </c>
    </row>
    <row r="440" spans="1:98" hidden="1" x14ac:dyDescent="0.2">
      <c r="A440" t="s">
        <v>93</v>
      </c>
      <c r="B440" t="s">
        <v>94</v>
      </c>
      <c r="C440" t="s">
        <v>95</v>
      </c>
      <c r="D440" t="s">
        <v>96</v>
      </c>
      <c r="E440" t="s">
        <v>97</v>
      </c>
      <c r="F440" t="s">
        <v>98</v>
      </c>
      <c r="G440" t="s">
        <v>170</v>
      </c>
      <c r="H440" t="s">
        <v>100</v>
      </c>
      <c r="I440" t="s">
        <v>101</v>
      </c>
      <c r="J440" t="s">
        <v>102</v>
      </c>
      <c r="K440" t="s">
        <v>294</v>
      </c>
      <c r="L440" t="s">
        <v>104</v>
      </c>
      <c r="M440" t="s">
        <v>295</v>
      </c>
      <c r="N440" t="s">
        <v>296</v>
      </c>
      <c r="O440" t="s">
        <v>107</v>
      </c>
      <c r="P440" t="s">
        <v>297</v>
      </c>
      <c r="Q440" t="s">
        <v>298</v>
      </c>
      <c r="R440">
        <v>6</v>
      </c>
      <c r="S440">
        <v>3</v>
      </c>
      <c r="T440">
        <v>0</v>
      </c>
      <c r="U440">
        <v>0</v>
      </c>
      <c r="V440" t="s">
        <v>299</v>
      </c>
      <c r="W440" t="s">
        <v>111</v>
      </c>
      <c r="X440" t="s">
        <v>112</v>
      </c>
      <c r="Y440" t="s">
        <v>112</v>
      </c>
      <c r="Z440" t="s">
        <v>312</v>
      </c>
      <c r="AA440" t="s">
        <v>313</v>
      </c>
      <c r="AB440" t="s">
        <v>115</v>
      </c>
      <c r="AC440" t="s">
        <v>116</v>
      </c>
      <c r="AD440" t="s">
        <v>225</v>
      </c>
      <c r="AE440" t="s">
        <v>274</v>
      </c>
      <c r="AF440" t="s">
        <v>305</v>
      </c>
      <c r="AG440" t="s">
        <v>306</v>
      </c>
      <c r="AH440" t="s">
        <v>307</v>
      </c>
      <c r="AI440" t="s">
        <v>370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212.8</v>
      </c>
      <c r="AP440">
        <v>215.41</v>
      </c>
      <c r="AQ440">
        <v>108.71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212.8</v>
      </c>
      <c r="BB440">
        <v>215.41</v>
      </c>
      <c r="BC440">
        <v>108.71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212.8</v>
      </c>
      <c r="BN440">
        <v>215.41</v>
      </c>
      <c r="BO440">
        <v>108.71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212.8</v>
      </c>
      <c r="BZ440">
        <v>215.41</v>
      </c>
      <c r="CA440">
        <v>108.71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 s="13" t="str">
        <f t="shared" si="75"/>
        <v>2 - 09. RECURSOS DIRECTAMENTE RECAUDADOS</v>
      </c>
      <c r="CL440" s="13" t="str">
        <f t="shared" si="76"/>
        <v>2.3. BIENES Y SERVICIOS</v>
      </c>
      <c r="CM440" s="13" t="str">
        <f t="shared" si="77"/>
        <v>2.3. 2. CONTRATACION DE SERVICIOS</v>
      </c>
      <c r="CN440" s="13" t="str">
        <f t="shared" si="78"/>
        <v>2.3. 2. 8. 1. 2. CONTRIBUCIONES A ESSALUD DE C.A.S.</v>
      </c>
      <c r="CO440" s="13">
        <f t="shared" si="79"/>
        <v>536.92000000000007</v>
      </c>
      <c r="CP440" s="13">
        <f t="shared" si="80"/>
        <v>-536.92000000000007</v>
      </c>
      <c r="CQ440" s="13"/>
      <c r="CR440" s="13"/>
      <c r="CS440" s="13">
        <f t="shared" si="68"/>
        <v>-536.92000000000007</v>
      </c>
      <c r="CT440" s="13">
        <v>0</v>
      </c>
    </row>
    <row r="441" spans="1:98" hidden="1" x14ac:dyDescent="0.2">
      <c r="A441" t="s">
        <v>93</v>
      </c>
      <c r="B441" t="s">
        <v>94</v>
      </c>
      <c r="C441" t="s">
        <v>95</v>
      </c>
      <c r="D441" t="s">
        <v>96</v>
      </c>
      <c r="E441" t="s">
        <v>97</v>
      </c>
      <c r="F441" t="s">
        <v>98</v>
      </c>
      <c r="G441" t="s">
        <v>170</v>
      </c>
      <c r="H441" t="s">
        <v>100</v>
      </c>
      <c r="I441" t="s">
        <v>101</v>
      </c>
      <c r="J441" t="s">
        <v>102</v>
      </c>
      <c r="K441" t="s">
        <v>171</v>
      </c>
      <c r="L441" t="s">
        <v>104</v>
      </c>
      <c r="M441" t="s">
        <v>132</v>
      </c>
      <c r="N441" t="s">
        <v>133</v>
      </c>
      <c r="O441" t="s">
        <v>107</v>
      </c>
      <c r="P441" t="s">
        <v>172</v>
      </c>
      <c r="Q441" t="s">
        <v>173</v>
      </c>
      <c r="R441">
        <v>300</v>
      </c>
      <c r="S441">
        <v>30</v>
      </c>
      <c r="T441">
        <v>0</v>
      </c>
      <c r="U441">
        <v>0</v>
      </c>
      <c r="V441" t="s">
        <v>174</v>
      </c>
      <c r="W441" t="s">
        <v>111</v>
      </c>
      <c r="X441" t="s">
        <v>112</v>
      </c>
      <c r="Y441" t="s">
        <v>112</v>
      </c>
      <c r="Z441" t="s">
        <v>312</v>
      </c>
      <c r="AA441" t="s">
        <v>313</v>
      </c>
      <c r="AB441" t="s">
        <v>115</v>
      </c>
      <c r="AC441" t="s">
        <v>116</v>
      </c>
      <c r="AD441" t="s">
        <v>225</v>
      </c>
      <c r="AE441" t="s">
        <v>274</v>
      </c>
      <c r="AF441" t="s">
        <v>305</v>
      </c>
      <c r="AG441" t="s">
        <v>306</v>
      </c>
      <c r="AH441" t="s">
        <v>307</v>
      </c>
      <c r="AI441" t="s">
        <v>370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108</v>
      </c>
      <c r="AP441">
        <v>108</v>
      </c>
      <c r="AQ441">
        <v>108</v>
      </c>
      <c r="AR441">
        <v>108</v>
      </c>
      <c r="AS441">
        <v>108</v>
      </c>
      <c r="AT441">
        <v>108</v>
      </c>
      <c r="AU441">
        <v>108</v>
      </c>
      <c r="AV441">
        <v>108</v>
      </c>
      <c r="AW441">
        <v>0</v>
      </c>
      <c r="AX441">
        <v>0</v>
      </c>
      <c r="AY441">
        <v>0</v>
      </c>
      <c r="AZ441">
        <v>0</v>
      </c>
      <c r="BA441">
        <v>108</v>
      </c>
      <c r="BB441">
        <v>108</v>
      </c>
      <c r="BC441">
        <v>108</v>
      </c>
      <c r="BD441">
        <v>108</v>
      </c>
      <c r="BE441">
        <v>108</v>
      </c>
      <c r="BF441">
        <v>108</v>
      </c>
      <c r="BG441">
        <v>108</v>
      </c>
      <c r="BH441">
        <v>108</v>
      </c>
      <c r="BI441">
        <v>0</v>
      </c>
      <c r="BJ441">
        <v>0</v>
      </c>
      <c r="BK441">
        <v>0</v>
      </c>
      <c r="BL441">
        <v>0</v>
      </c>
      <c r="BM441">
        <v>108</v>
      </c>
      <c r="BN441">
        <v>108</v>
      </c>
      <c r="BO441">
        <v>108</v>
      </c>
      <c r="BP441">
        <v>108</v>
      </c>
      <c r="BQ441">
        <v>0</v>
      </c>
      <c r="BR441">
        <v>216</v>
      </c>
      <c r="BS441">
        <v>108</v>
      </c>
      <c r="BT441">
        <v>108</v>
      </c>
      <c r="BU441">
        <v>0</v>
      </c>
      <c r="BV441">
        <v>0</v>
      </c>
      <c r="BW441">
        <v>0</v>
      </c>
      <c r="BX441">
        <v>0</v>
      </c>
      <c r="BY441">
        <v>108</v>
      </c>
      <c r="BZ441">
        <v>108</v>
      </c>
      <c r="CA441">
        <v>108</v>
      </c>
      <c r="CB441">
        <v>108</v>
      </c>
      <c r="CC441">
        <v>0</v>
      </c>
      <c r="CD441">
        <v>216</v>
      </c>
      <c r="CE441">
        <v>108</v>
      </c>
      <c r="CF441">
        <v>108</v>
      </c>
      <c r="CG441">
        <v>0</v>
      </c>
      <c r="CH441">
        <v>0</v>
      </c>
      <c r="CI441">
        <v>0</v>
      </c>
      <c r="CJ441">
        <v>0</v>
      </c>
      <c r="CK441" s="13" t="str">
        <f t="shared" si="75"/>
        <v>2 - 09. RECURSOS DIRECTAMENTE RECAUDADOS</v>
      </c>
      <c r="CL441" s="13" t="str">
        <f t="shared" si="76"/>
        <v>2.3. BIENES Y SERVICIOS</v>
      </c>
      <c r="CM441" s="13" t="str">
        <f t="shared" si="77"/>
        <v>2.3. 2. CONTRATACION DE SERVICIOS</v>
      </c>
      <c r="CN441" s="13" t="str">
        <f t="shared" si="78"/>
        <v>2.3. 2. 8. 1. 2. CONTRIBUCIONES A ESSALUD DE C.A.S.</v>
      </c>
      <c r="CO441" s="13">
        <f t="shared" si="79"/>
        <v>864</v>
      </c>
      <c r="CP441" s="13">
        <f t="shared" si="80"/>
        <v>-864</v>
      </c>
      <c r="CQ441" s="13"/>
      <c r="CR441" s="13"/>
      <c r="CS441" s="13">
        <f t="shared" si="68"/>
        <v>-864</v>
      </c>
      <c r="CT441" s="13">
        <v>0</v>
      </c>
    </row>
    <row r="442" spans="1:98" hidden="1" x14ac:dyDescent="0.2">
      <c r="A442" t="s">
        <v>93</v>
      </c>
      <c r="B442" t="s">
        <v>94</v>
      </c>
      <c r="C442" t="s">
        <v>95</v>
      </c>
      <c r="D442" t="s">
        <v>96</v>
      </c>
      <c r="E442" t="s">
        <v>97</v>
      </c>
      <c r="F442" t="s">
        <v>98</v>
      </c>
      <c r="G442" t="s">
        <v>170</v>
      </c>
      <c r="H442" t="s">
        <v>100</v>
      </c>
      <c r="I442" t="s">
        <v>101</v>
      </c>
      <c r="J442" t="s">
        <v>102</v>
      </c>
      <c r="K442" t="s">
        <v>180</v>
      </c>
      <c r="L442" t="s">
        <v>104</v>
      </c>
      <c r="M442" t="s">
        <v>132</v>
      </c>
      <c r="N442" t="s">
        <v>133</v>
      </c>
      <c r="O442" t="s">
        <v>107</v>
      </c>
      <c r="P442" t="s">
        <v>181</v>
      </c>
      <c r="Q442" t="s">
        <v>168</v>
      </c>
      <c r="R442">
        <v>124679</v>
      </c>
      <c r="S442">
        <v>26240</v>
      </c>
      <c r="T442">
        <v>0</v>
      </c>
      <c r="U442">
        <v>0</v>
      </c>
      <c r="V442" t="s">
        <v>182</v>
      </c>
      <c r="W442" t="s">
        <v>111</v>
      </c>
      <c r="X442" t="s">
        <v>112</v>
      </c>
      <c r="Y442" t="s">
        <v>112</v>
      </c>
      <c r="Z442" t="s">
        <v>312</v>
      </c>
      <c r="AA442" t="s">
        <v>313</v>
      </c>
      <c r="AB442" t="s">
        <v>115</v>
      </c>
      <c r="AC442" t="s">
        <v>116</v>
      </c>
      <c r="AD442" t="s">
        <v>225</v>
      </c>
      <c r="AE442" t="s">
        <v>274</v>
      </c>
      <c r="AF442" t="s">
        <v>305</v>
      </c>
      <c r="AG442" t="s">
        <v>306</v>
      </c>
      <c r="AH442" t="s">
        <v>307</v>
      </c>
      <c r="AI442" t="s">
        <v>370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2173</v>
      </c>
      <c r="AP442">
        <v>2172.6</v>
      </c>
      <c r="AQ442">
        <v>1083.5999999999999</v>
      </c>
      <c r="AR442">
        <v>1083.6400000000001</v>
      </c>
      <c r="AS442">
        <v>1737</v>
      </c>
      <c r="AT442">
        <v>1737.79</v>
      </c>
      <c r="AU442">
        <v>1737.36</v>
      </c>
      <c r="AV442">
        <v>1089.4000000000001</v>
      </c>
      <c r="AW442">
        <v>0</v>
      </c>
      <c r="AX442">
        <v>0</v>
      </c>
      <c r="AY442">
        <v>0</v>
      </c>
      <c r="AZ442">
        <v>0</v>
      </c>
      <c r="BA442">
        <v>2173</v>
      </c>
      <c r="BB442">
        <v>2172.6</v>
      </c>
      <c r="BC442">
        <v>1083.5999999999999</v>
      </c>
      <c r="BD442">
        <v>1083.6400000000001</v>
      </c>
      <c r="BE442">
        <v>1737</v>
      </c>
      <c r="BF442">
        <v>1737.79</v>
      </c>
      <c r="BG442">
        <v>1737.36</v>
      </c>
      <c r="BH442">
        <v>1089.4000000000001</v>
      </c>
      <c r="BI442">
        <v>0</v>
      </c>
      <c r="BJ442">
        <v>0</v>
      </c>
      <c r="BK442">
        <v>0</v>
      </c>
      <c r="BL442">
        <v>0</v>
      </c>
      <c r="BM442">
        <v>2173</v>
      </c>
      <c r="BN442">
        <v>2172.6</v>
      </c>
      <c r="BO442">
        <v>1083.5999999999999</v>
      </c>
      <c r="BP442">
        <v>1083.6400000000001</v>
      </c>
      <c r="BQ442">
        <v>0</v>
      </c>
      <c r="BR442">
        <v>3474.79</v>
      </c>
      <c r="BS442">
        <v>1737.36</v>
      </c>
      <c r="BT442">
        <v>1089.4000000000001</v>
      </c>
      <c r="BU442">
        <v>0</v>
      </c>
      <c r="BV442">
        <v>0</v>
      </c>
      <c r="BW442">
        <v>0</v>
      </c>
      <c r="BX442">
        <v>0</v>
      </c>
      <c r="BY442">
        <v>2173</v>
      </c>
      <c r="BZ442">
        <v>2172.6</v>
      </c>
      <c r="CA442">
        <v>1083.5999999999999</v>
      </c>
      <c r="CB442">
        <v>1083.6400000000001</v>
      </c>
      <c r="CC442">
        <v>0</v>
      </c>
      <c r="CD442">
        <v>3474.79</v>
      </c>
      <c r="CE442">
        <v>1737.36</v>
      </c>
      <c r="CF442">
        <v>1089.4000000000001</v>
      </c>
      <c r="CG442">
        <v>0</v>
      </c>
      <c r="CH442">
        <v>0</v>
      </c>
      <c r="CI442">
        <v>0</v>
      </c>
      <c r="CJ442">
        <v>0</v>
      </c>
      <c r="CK442" s="13" t="str">
        <f t="shared" si="75"/>
        <v>2 - 09. RECURSOS DIRECTAMENTE RECAUDADOS</v>
      </c>
      <c r="CL442" s="13" t="str">
        <f t="shared" si="76"/>
        <v>2.3. BIENES Y SERVICIOS</v>
      </c>
      <c r="CM442" s="13" t="str">
        <f t="shared" si="77"/>
        <v>2.3. 2. CONTRATACION DE SERVICIOS</v>
      </c>
      <c r="CN442" s="13" t="str">
        <f t="shared" si="78"/>
        <v>2.3. 2. 8. 1. 2. CONTRIBUCIONES A ESSALUD DE C.A.S.</v>
      </c>
      <c r="CO442" s="13">
        <f t="shared" si="79"/>
        <v>12814.390000000001</v>
      </c>
      <c r="CP442" s="13">
        <f t="shared" si="80"/>
        <v>-12814.390000000001</v>
      </c>
      <c r="CQ442" s="13"/>
      <c r="CR442" s="13"/>
      <c r="CS442" s="13">
        <f t="shared" si="68"/>
        <v>-12814.390000000001</v>
      </c>
      <c r="CT442" s="13">
        <v>0</v>
      </c>
    </row>
    <row r="443" spans="1:98" hidden="1" x14ac:dyDescent="0.2">
      <c r="A443" t="s">
        <v>93</v>
      </c>
      <c r="B443" t="s">
        <v>94</v>
      </c>
      <c r="C443" t="s">
        <v>95</v>
      </c>
      <c r="D443" t="s">
        <v>96</v>
      </c>
      <c r="E443" t="s">
        <v>97</v>
      </c>
      <c r="F443" t="s">
        <v>98</v>
      </c>
      <c r="G443" t="s">
        <v>170</v>
      </c>
      <c r="H443" t="s">
        <v>100</v>
      </c>
      <c r="I443" t="s">
        <v>101</v>
      </c>
      <c r="J443" t="s">
        <v>102</v>
      </c>
      <c r="K443" t="s">
        <v>183</v>
      </c>
      <c r="L443" t="s">
        <v>104</v>
      </c>
      <c r="M443" t="s">
        <v>132</v>
      </c>
      <c r="N443" t="s">
        <v>133</v>
      </c>
      <c r="O443" t="s">
        <v>107</v>
      </c>
      <c r="P443" t="s">
        <v>184</v>
      </c>
      <c r="Q443" t="s">
        <v>185</v>
      </c>
      <c r="R443">
        <v>7271</v>
      </c>
      <c r="S443">
        <v>1441</v>
      </c>
      <c r="T443">
        <v>0</v>
      </c>
      <c r="U443">
        <v>0</v>
      </c>
      <c r="V443" t="s">
        <v>186</v>
      </c>
      <c r="W443" t="s">
        <v>111</v>
      </c>
      <c r="X443" t="s">
        <v>112</v>
      </c>
      <c r="Y443" t="s">
        <v>112</v>
      </c>
      <c r="Z443" t="s">
        <v>312</v>
      </c>
      <c r="AA443" t="s">
        <v>313</v>
      </c>
      <c r="AB443" t="s">
        <v>115</v>
      </c>
      <c r="AC443" t="s">
        <v>116</v>
      </c>
      <c r="AD443" t="s">
        <v>225</v>
      </c>
      <c r="AE443" t="s">
        <v>274</v>
      </c>
      <c r="AF443" t="s">
        <v>305</v>
      </c>
      <c r="AG443" t="s">
        <v>306</v>
      </c>
      <c r="AH443" t="s">
        <v>307</v>
      </c>
      <c r="AI443" t="s">
        <v>370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506</v>
      </c>
      <c r="AP443">
        <v>505.8</v>
      </c>
      <c r="AQ443">
        <v>217.8</v>
      </c>
      <c r="AR443">
        <v>217.8</v>
      </c>
      <c r="AS443">
        <v>397.8</v>
      </c>
      <c r="AT443">
        <v>397.8</v>
      </c>
      <c r="AU443">
        <v>397.8</v>
      </c>
      <c r="AV443">
        <v>397.8</v>
      </c>
      <c r="AW443">
        <v>0</v>
      </c>
      <c r="AX443">
        <v>0</v>
      </c>
      <c r="AY443">
        <v>0</v>
      </c>
      <c r="AZ443">
        <v>0</v>
      </c>
      <c r="BA443">
        <v>506</v>
      </c>
      <c r="BB443">
        <v>505.8</v>
      </c>
      <c r="BC443">
        <v>217.8</v>
      </c>
      <c r="BD443">
        <v>217.8</v>
      </c>
      <c r="BE443">
        <v>397.8</v>
      </c>
      <c r="BF443">
        <v>397.8</v>
      </c>
      <c r="BG443">
        <v>397.8</v>
      </c>
      <c r="BH443">
        <v>397.8</v>
      </c>
      <c r="BI443">
        <v>0</v>
      </c>
      <c r="BJ443">
        <v>0</v>
      </c>
      <c r="BK443">
        <v>0</v>
      </c>
      <c r="BL443">
        <v>0</v>
      </c>
      <c r="BM443">
        <v>506</v>
      </c>
      <c r="BN443">
        <v>505.8</v>
      </c>
      <c r="BO443">
        <v>217.8</v>
      </c>
      <c r="BP443">
        <v>217.8</v>
      </c>
      <c r="BQ443">
        <v>0</v>
      </c>
      <c r="BR443">
        <v>795.6</v>
      </c>
      <c r="BS443">
        <v>397.8</v>
      </c>
      <c r="BT443">
        <v>397.8</v>
      </c>
      <c r="BU443">
        <v>0</v>
      </c>
      <c r="BV443">
        <v>0</v>
      </c>
      <c r="BW443">
        <v>0</v>
      </c>
      <c r="BX443">
        <v>0</v>
      </c>
      <c r="BY443">
        <v>506</v>
      </c>
      <c r="BZ443">
        <v>505.8</v>
      </c>
      <c r="CA443">
        <v>217.8</v>
      </c>
      <c r="CB443">
        <v>217.8</v>
      </c>
      <c r="CC443">
        <v>0</v>
      </c>
      <c r="CD443">
        <v>795.6</v>
      </c>
      <c r="CE443">
        <v>397.8</v>
      </c>
      <c r="CF443">
        <v>397.8</v>
      </c>
      <c r="CG443">
        <v>0</v>
      </c>
      <c r="CH443">
        <v>0</v>
      </c>
      <c r="CI443">
        <v>0</v>
      </c>
      <c r="CJ443">
        <v>0</v>
      </c>
      <c r="CK443" s="13" t="str">
        <f t="shared" si="75"/>
        <v>2 - 09. RECURSOS DIRECTAMENTE RECAUDADOS</v>
      </c>
      <c r="CL443" s="13" t="str">
        <f t="shared" si="76"/>
        <v>2.3. BIENES Y SERVICIOS</v>
      </c>
      <c r="CM443" s="13" t="str">
        <f t="shared" si="77"/>
        <v>2.3. 2. CONTRATACION DE SERVICIOS</v>
      </c>
      <c r="CN443" s="13" t="str">
        <f t="shared" si="78"/>
        <v>2.3. 2. 8. 1. 2. CONTRIBUCIONES A ESSALUD DE C.A.S.</v>
      </c>
      <c r="CO443" s="13">
        <f t="shared" si="79"/>
        <v>3038.6000000000004</v>
      </c>
      <c r="CP443" s="13">
        <f t="shared" si="80"/>
        <v>-3038.6000000000004</v>
      </c>
      <c r="CQ443" s="13"/>
      <c r="CR443" s="13"/>
      <c r="CS443" s="13">
        <f t="shared" si="68"/>
        <v>-3038.6000000000004</v>
      </c>
      <c r="CT443" s="13">
        <v>0</v>
      </c>
    </row>
    <row r="444" spans="1:98" hidden="1" x14ac:dyDescent="0.2">
      <c r="A444" t="s">
        <v>93</v>
      </c>
      <c r="B444" t="s">
        <v>94</v>
      </c>
      <c r="C444" t="s">
        <v>95</v>
      </c>
      <c r="D444" t="s">
        <v>96</v>
      </c>
      <c r="E444" t="s">
        <v>97</v>
      </c>
      <c r="F444" t="s">
        <v>98</v>
      </c>
      <c r="G444" t="s">
        <v>170</v>
      </c>
      <c r="H444" t="s">
        <v>100</v>
      </c>
      <c r="I444" t="s">
        <v>101</v>
      </c>
      <c r="J444" t="s">
        <v>102</v>
      </c>
      <c r="K444" t="s">
        <v>187</v>
      </c>
      <c r="L444" t="s">
        <v>104</v>
      </c>
      <c r="M444" t="s">
        <v>132</v>
      </c>
      <c r="N444" t="s">
        <v>176</v>
      </c>
      <c r="O444" t="s">
        <v>107</v>
      </c>
      <c r="P444" t="s">
        <v>188</v>
      </c>
      <c r="Q444" t="s">
        <v>189</v>
      </c>
      <c r="R444">
        <v>105000</v>
      </c>
      <c r="S444">
        <v>29200</v>
      </c>
      <c r="T444">
        <v>0</v>
      </c>
      <c r="U444">
        <v>0</v>
      </c>
      <c r="V444" t="s">
        <v>190</v>
      </c>
      <c r="W444" t="s">
        <v>111</v>
      </c>
      <c r="X444" t="s">
        <v>112</v>
      </c>
      <c r="Y444" t="s">
        <v>112</v>
      </c>
      <c r="Z444" t="s">
        <v>312</v>
      </c>
      <c r="AA444" t="s">
        <v>313</v>
      </c>
      <c r="AB444" t="s">
        <v>115</v>
      </c>
      <c r="AC444" t="s">
        <v>116</v>
      </c>
      <c r="AD444" t="s">
        <v>225</v>
      </c>
      <c r="AE444" t="s">
        <v>274</v>
      </c>
      <c r="AF444" t="s">
        <v>305</v>
      </c>
      <c r="AG444" t="s">
        <v>306</v>
      </c>
      <c r="AH444" t="s">
        <v>307</v>
      </c>
      <c r="AI444" t="s">
        <v>370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1721</v>
      </c>
      <c r="AP444">
        <v>1720.8</v>
      </c>
      <c r="AQ444">
        <v>1720.8</v>
      </c>
      <c r="AR444">
        <v>1720.8</v>
      </c>
      <c r="AS444">
        <v>1600.84</v>
      </c>
      <c r="AT444">
        <v>1432.8</v>
      </c>
      <c r="AU444">
        <v>1430.4</v>
      </c>
      <c r="AV444">
        <v>1432.8</v>
      </c>
      <c r="AW444">
        <v>1433</v>
      </c>
      <c r="AX444">
        <v>0</v>
      </c>
      <c r="AY444">
        <v>0</v>
      </c>
      <c r="AZ444">
        <v>0</v>
      </c>
      <c r="BA444">
        <v>1721</v>
      </c>
      <c r="BB444">
        <v>1720.8</v>
      </c>
      <c r="BC444">
        <v>1720.8</v>
      </c>
      <c r="BD444">
        <v>1720.8</v>
      </c>
      <c r="BE444">
        <v>1600.84</v>
      </c>
      <c r="BF444">
        <v>1432.8</v>
      </c>
      <c r="BG444">
        <v>1430.4</v>
      </c>
      <c r="BH444">
        <v>1432.8</v>
      </c>
      <c r="BI444">
        <v>1433</v>
      </c>
      <c r="BJ444">
        <v>1432.8</v>
      </c>
      <c r="BK444">
        <v>0</v>
      </c>
      <c r="BL444">
        <v>0</v>
      </c>
      <c r="BM444">
        <v>1721</v>
      </c>
      <c r="BN444">
        <v>1720.8</v>
      </c>
      <c r="BO444">
        <v>1720.8</v>
      </c>
      <c r="BP444">
        <v>1720.8</v>
      </c>
      <c r="BQ444">
        <v>0</v>
      </c>
      <c r="BR444">
        <v>3033.64</v>
      </c>
      <c r="BS444">
        <v>1430.4</v>
      </c>
      <c r="BT444">
        <v>1432.8</v>
      </c>
      <c r="BU444">
        <v>1433</v>
      </c>
      <c r="BV444">
        <v>0</v>
      </c>
      <c r="BW444">
        <v>0</v>
      </c>
      <c r="BX444">
        <v>0</v>
      </c>
      <c r="BY444">
        <v>1721</v>
      </c>
      <c r="BZ444">
        <v>1720.8</v>
      </c>
      <c r="CA444">
        <v>1720.8</v>
      </c>
      <c r="CB444">
        <v>1720.8</v>
      </c>
      <c r="CC444">
        <v>0</v>
      </c>
      <c r="CD444">
        <v>3033.64</v>
      </c>
      <c r="CE444">
        <v>1430.4</v>
      </c>
      <c r="CF444">
        <v>1432.8</v>
      </c>
      <c r="CG444">
        <v>1433</v>
      </c>
      <c r="CH444">
        <v>0</v>
      </c>
      <c r="CI444">
        <v>0</v>
      </c>
      <c r="CJ444">
        <v>0</v>
      </c>
      <c r="CK444" s="13" t="str">
        <f t="shared" si="75"/>
        <v>2 - 09. RECURSOS DIRECTAMENTE RECAUDADOS</v>
      </c>
      <c r="CL444" s="13" t="str">
        <f t="shared" si="76"/>
        <v>2.3. BIENES Y SERVICIOS</v>
      </c>
      <c r="CM444" s="13" t="str">
        <f t="shared" si="77"/>
        <v>2.3. 2. CONTRATACION DE SERVICIOS</v>
      </c>
      <c r="CN444" s="13" t="str">
        <f t="shared" si="78"/>
        <v>2.3. 2. 8. 1. 2. CONTRIBUCIONES A ESSALUD DE C.A.S.</v>
      </c>
      <c r="CO444" s="13">
        <f t="shared" si="79"/>
        <v>15646.039999999997</v>
      </c>
      <c r="CP444" s="13">
        <f t="shared" si="80"/>
        <v>-15646.039999999997</v>
      </c>
      <c r="CQ444" s="13"/>
      <c r="CR444" s="13"/>
      <c r="CS444" s="13">
        <f t="shared" si="68"/>
        <v>-15646.039999999997</v>
      </c>
      <c r="CT444" s="13">
        <v>0</v>
      </c>
    </row>
    <row r="445" spans="1:98" hidden="1" x14ac:dyDescent="0.2">
      <c r="A445" t="s">
        <v>93</v>
      </c>
      <c r="B445" t="s">
        <v>94</v>
      </c>
      <c r="C445" t="s">
        <v>95</v>
      </c>
      <c r="D445" t="s">
        <v>96</v>
      </c>
      <c r="E445" t="s">
        <v>97</v>
      </c>
      <c r="F445" t="s">
        <v>98</v>
      </c>
      <c r="G445" t="s">
        <v>129</v>
      </c>
      <c r="H445" t="s">
        <v>100</v>
      </c>
      <c r="I445" t="s">
        <v>130</v>
      </c>
      <c r="J445" t="s">
        <v>102</v>
      </c>
      <c r="K445" t="s">
        <v>131</v>
      </c>
      <c r="L445" t="s">
        <v>104</v>
      </c>
      <c r="M445" t="s">
        <v>132</v>
      </c>
      <c r="N445" t="s">
        <v>133</v>
      </c>
      <c r="O445" t="s">
        <v>107</v>
      </c>
      <c r="P445" t="s">
        <v>134</v>
      </c>
      <c r="Q445" t="s">
        <v>135</v>
      </c>
      <c r="R445">
        <v>3000</v>
      </c>
      <c r="S445">
        <v>1100</v>
      </c>
      <c r="T445">
        <v>0</v>
      </c>
      <c r="U445">
        <v>0</v>
      </c>
      <c r="V445" t="s">
        <v>136</v>
      </c>
      <c r="W445" t="s">
        <v>111</v>
      </c>
      <c r="X445" t="s">
        <v>112</v>
      </c>
      <c r="Y445" t="s">
        <v>112</v>
      </c>
      <c r="Z445" t="s">
        <v>312</v>
      </c>
      <c r="AA445" t="s">
        <v>313</v>
      </c>
      <c r="AB445" t="s">
        <v>115</v>
      </c>
      <c r="AC445" t="s">
        <v>116</v>
      </c>
      <c r="AD445" t="s">
        <v>225</v>
      </c>
      <c r="AE445" t="s">
        <v>274</v>
      </c>
      <c r="AF445" t="s">
        <v>305</v>
      </c>
      <c r="AG445" t="s">
        <v>306</v>
      </c>
      <c r="AH445" t="s">
        <v>308</v>
      </c>
      <c r="AI445" t="s">
        <v>370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300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300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300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300</v>
      </c>
      <c r="CF445">
        <v>0</v>
      </c>
      <c r="CG445">
        <v>0</v>
      </c>
      <c r="CH445">
        <v>0</v>
      </c>
      <c r="CI445">
        <v>0</v>
      </c>
      <c r="CJ445">
        <v>0</v>
      </c>
      <c r="CK445" s="13" t="str">
        <f t="shared" si="75"/>
        <v>2 - 09. RECURSOS DIRECTAMENTE RECAUDADOS</v>
      </c>
      <c r="CL445" s="13" t="str">
        <f t="shared" si="76"/>
        <v>2.3. BIENES Y SERVICIOS</v>
      </c>
      <c r="CM445" s="13" t="str">
        <f t="shared" si="77"/>
        <v>2.3. 2. CONTRATACION DE SERVICIOS</v>
      </c>
      <c r="CN445" s="13" t="str">
        <f t="shared" si="78"/>
        <v>2.3. 2. 8. 1. 4. AGUINALDOS DE C.A.S.</v>
      </c>
      <c r="CO445" s="13">
        <f t="shared" si="79"/>
        <v>300</v>
      </c>
      <c r="CP445" s="13">
        <f t="shared" si="80"/>
        <v>-300</v>
      </c>
      <c r="CQ445" s="13"/>
      <c r="CR445" s="13"/>
      <c r="CS445" s="13">
        <f t="shared" si="68"/>
        <v>-300</v>
      </c>
      <c r="CT445" s="13">
        <v>0</v>
      </c>
    </row>
    <row r="446" spans="1:98" hidden="1" x14ac:dyDescent="0.2">
      <c r="A446" t="s">
        <v>93</v>
      </c>
      <c r="B446" t="s">
        <v>94</v>
      </c>
      <c r="C446" t="s">
        <v>95</v>
      </c>
      <c r="D446" t="s">
        <v>96</v>
      </c>
      <c r="E446" t="s">
        <v>97</v>
      </c>
      <c r="F446" t="s">
        <v>98</v>
      </c>
      <c r="G446" t="s">
        <v>129</v>
      </c>
      <c r="H446" t="s">
        <v>100</v>
      </c>
      <c r="I446" t="s">
        <v>145</v>
      </c>
      <c r="J446" t="s">
        <v>102</v>
      </c>
      <c r="K446" t="s">
        <v>146</v>
      </c>
      <c r="L446" t="s">
        <v>104</v>
      </c>
      <c r="M446" t="s">
        <v>132</v>
      </c>
      <c r="N446" t="s">
        <v>133</v>
      </c>
      <c r="O446" t="s">
        <v>107</v>
      </c>
      <c r="P446" t="s">
        <v>147</v>
      </c>
      <c r="Q446" t="s">
        <v>135</v>
      </c>
      <c r="R446">
        <v>600</v>
      </c>
      <c r="S446">
        <v>360</v>
      </c>
      <c r="T446">
        <v>0</v>
      </c>
      <c r="U446">
        <v>0</v>
      </c>
      <c r="V446" t="s">
        <v>148</v>
      </c>
      <c r="W446" t="s">
        <v>111</v>
      </c>
      <c r="X446" t="s">
        <v>112</v>
      </c>
      <c r="Y446" t="s">
        <v>112</v>
      </c>
      <c r="Z446" t="s">
        <v>312</v>
      </c>
      <c r="AA446" t="s">
        <v>313</v>
      </c>
      <c r="AB446" t="s">
        <v>115</v>
      </c>
      <c r="AC446" t="s">
        <v>116</v>
      </c>
      <c r="AD446" t="s">
        <v>225</v>
      </c>
      <c r="AE446" t="s">
        <v>274</v>
      </c>
      <c r="AF446" t="s">
        <v>305</v>
      </c>
      <c r="AG446" t="s">
        <v>306</v>
      </c>
      <c r="AH446" t="s">
        <v>308</v>
      </c>
      <c r="AI446" t="s">
        <v>370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300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300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300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300</v>
      </c>
      <c r="CF446">
        <v>0</v>
      </c>
      <c r="CG446">
        <v>0</v>
      </c>
      <c r="CH446">
        <v>0</v>
      </c>
      <c r="CI446">
        <v>0</v>
      </c>
      <c r="CJ446">
        <v>0</v>
      </c>
      <c r="CK446" s="13" t="str">
        <f t="shared" si="75"/>
        <v>2 - 09. RECURSOS DIRECTAMENTE RECAUDADOS</v>
      </c>
      <c r="CL446" s="13" t="str">
        <f t="shared" si="76"/>
        <v>2.3. BIENES Y SERVICIOS</v>
      </c>
      <c r="CM446" s="13" t="str">
        <f t="shared" si="77"/>
        <v>2.3. 2. CONTRATACION DE SERVICIOS</v>
      </c>
      <c r="CN446" s="13" t="str">
        <f t="shared" si="78"/>
        <v>2.3. 2. 8. 1. 4. AGUINALDOS DE C.A.S.</v>
      </c>
      <c r="CO446" s="13">
        <f t="shared" si="79"/>
        <v>300</v>
      </c>
      <c r="CP446" s="13">
        <f t="shared" si="80"/>
        <v>-300</v>
      </c>
      <c r="CQ446" s="13"/>
      <c r="CR446" s="13"/>
      <c r="CS446" s="13">
        <f t="shared" si="68"/>
        <v>-300</v>
      </c>
      <c r="CT446" s="13">
        <v>0</v>
      </c>
    </row>
    <row r="447" spans="1:98" hidden="1" x14ac:dyDescent="0.2">
      <c r="A447" t="s">
        <v>93</v>
      </c>
      <c r="B447" t="s">
        <v>94</v>
      </c>
      <c r="C447" t="s">
        <v>95</v>
      </c>
      <c r="D447" t="s">
        <v>96</v>
      </c>
      <c r="E447" t="s">
        <v>97</v>
      </c>
      <c r="F447" t="s">
        <v>98</v>
      </c>
      <c r="G447" t="s">
        <v>129</v>
      </c>
      <c r="H447" t="s">
        <v>100</v>
      </c>
      <c r="I447" t="s">
        <v>157</v>
      </c>
      <c r="J447" t="s">
        <v>102</v>
      </c>
      <c r="K447" t="s">
        <v>158</v>
      </c>
      <c r="L447" t="s">
        <v>104</v>
      </c>
      <c r="M447" t="s">
        <v>159</v>
      </c>
      <c r="N447" t="s">
        <v>160</v>
      </c>
      <c r="O447" t="s">
        <v>107</v>
      </c>
      <c r="P447" t="s">
        <v>161</v>
      </c>
      <c r="Q447" t="s">
        <v>162</v>
      </c>
      <c r="R447">
        <v>110000</v>
      </c>
      <c r="S447">
        <v>30000</v>
      </c>
      <c r="T447">
        <v>0</v>
      </c>
      <c r="U447">
        <v>0</v>
      </c>
      <c r="V447" t="s">
        <v>163</v>
      </c>
      <c r="W447" t="s">
        <v>111</v>
      </c>
      <c r="X447" t="s">
        <v>112</v>
      </c>
      <c r="Y447" t="s">
        <v>112</v>
      </c>
      <c r="Z447" t="s">
        <v>312</v>
      </c>
      <c r="AA447" t="s">
        <v>313</v>
      </c>
      <c r="AB447" t="s">
        <v>115</v>
      </c>
      <c r="AC447" t="s">
        <v>116</v>
      </c>
      <c r="AD447" t="s">
        <v>225</v>
      </c>
      <c r="AE447" t="s">
        <v>274</v>
      </c>
      <c r="AF447" t="s">
        <v>305</v>
      </c>
      <c r="AG447" t="s">
        <v>306</v>
      </c>
      <c r="AH447" t="s">
        <v>308</v>
      </c>
      <c r="AI447" t="s">
        <v>370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300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300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300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300</v>
      </c>
      <c r="CF447">
        <v>0</v>
      </c>
      <c r="CG447">
        <v>0</v>
      </c>
      <c r="CH447">
        <v>0</v>
      </c>
      <c r="CI447">
        <v>0</v>
      </c>
      <c r="CJ447">
        <v>0</v>
      </c>
      <c r="CK447" s="13" t="str">
        <f t="shared" si="75"/>
        <v>2 - 09. RECURSOS DIRECTAMENTE RECAUDADOS</v>
      </c>
      <c r="CL447" s="13" t="str">
        <f t="shared" si="76"/>
        <v>2.3. BIENES Y SERVICIOS</v>
      </c>
      <c r="CM447" s="13" t="str">
        <f t="shared" si="77"/>
        <v>2.3. 2. CONTRATACION DE SERVICIOS</v>
      </c>
      <c r="CN447" s="13" t="str">
        <f t="shared" si="78"/>
        <v>2.3. 2. 8. 1. 4. AGUINALDOS DE C.A.S.</v>
      </c>
      <c r="CO447" s="13">
        <f t="shared" si="79"/>
        <v>300</v>
      </c>
      <c r="CP447" s="13">
        <f t="shared" si="80"/>
        <v>-300</v>
      </c>
      <c r="CQ447" s="13"/>
      <c r="CR447" s="13"/>
      <c r="CS447" s="13">
        <f t="shared" si="68"/>
        <v>-300</v>
      </c>
      <c r="CT447" s="13">
        <v>0</v>
      </c>
    </row>
    <row r="448" spans="1:98" hidden="1" x14ac:dyDescent="0.2">
      <c r="A448" t="s">
        <v>93</v>
      </c>
      <c r="B448" t="s">
        <v>94</v>
      </c>
      <c r="C448" t="s">
        <v>95</v>
      </c>
      <c r="D448" t="s">
        <v>96</v>
      </c>
      <c r="E448" t="s">
        <v>97</v>
      </c>
      <c r="F448" t="s">
        <v>98</v>
      </c>
      <c r="G448" t="s">
        <v>164</v>
      </c>
      <c r="H448" t="s">
        <v>100</v>
      </c>
      <c r="I448" t="s">
        <v>165</v>
      </c>
      <c r="J448" t="s">
        <v>102</v>
      </c>
      <c r="K448" t="s">
        <v>166</v>
      </c>
      <c r="L448" t="s">
        <v>104</v>
      </c>
      <c r="M448" t="s">
        <v>132</v>
      </c>
      <c r="N448" t="s">
        <v>133</v>
      </c>
      <c r="O448" t="s">
        <v>107</v>
      </c>
      <c r="P448" t="s">
        <v>167</v>
      </c>
      <c r="Q448" t="s">
        <v>168</v>
      </c>
      <c r="R448">
        <v>5000</v>
      </c>
      <c r="S448">
        <v>3940</v>
      </c>
      <c r="T448">
        <v>0</v>
      </c>
      <c r="U448">
        <v>0</v>
      </c>
      <c r="V448" t="s">
        <v>169</v>
      </c>
      <c r="W448" t="s">
        <v>111</v>
      </c>
      <c r="X448" t="s">
        <v>112</v>
      </c>
      <c r="Y448" t="s">
        <v>112</v>
      </c>
      <c r="Z448" t="s">
        <v>312</v>
      </c>
      <c r="AA448" t="s">
        <v>313</v>
      </c>
      <c r="AB448" t="s">
        <v>115</v>
      </c>
      <c r="AC448" t="s">
        <v>116</v>
      </c>
      <c r="AD448" t="s">
        <v>225</v>
      </c>
      <c r="AE448" t="s">
        <v>274</v>
      </c>
      <c r="AF448" t="s">
        <v>305</v>
      </c>
      <c r="AG448" t="s">
        <v>306</v>
      </c>
      <c r="AH448" t="s">
        <v>308</v>
      </c>
      <c r="AI448" t="s">
        <v>370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300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300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300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300</v>
      </c>
      <c r="CF448">
        <v>0</v>
      </c>
      <c r="CG448">
        <v>0</v>
      </c>
      <c r="CH448">
        <v>0</v>
      </c>
      <c r="CI448">
        <v>0</v>
      </c>
      <c r="CJ448">
        <v>0</v>
      </c>
      <c r="CK448" s="13" t="str">
        <f t="shared" si="75"/>
        <v>2 - 09. RECURSOS DIRECTAMENTE RECAUDADOS</v>
      </c>
      <c r="CL448" s="13" t="str">
        <f t="shared" si="76"/>
        <v>2.3. BIENES Y SERVICIOS</v>
      </c>
      <c r="CM448" s="13" t="str">
        <f t="shared" si="77"/>
        <v>2.3. 2. CONTRATACION DE SERVICIOS</v>
      </c>
      <c r="CN448" s="13" t="str">
        <f t="shared" si="78"/>
        <v>2.3. 2. 8. 1. 4. AGUINALDOS DE C.A.S.</v>
      </c>
      <c r="CO448" s="13">
        <f t="shared" si="79"/>
        <v>300</v>
      </c>
      <c r="CP448" s="13">
        <f t="shared" si="80"/>
        <v>-300</v>
      </c>
      <c r="CQ448" s="13"/>
      <c r="CR448" s="13"/>
      <c r="CS448" s="13">
        <f t="shared" si="68"/>
        <v>-300</v>
      </c>
      <c r="CT448" s="13">
        <v>0</v>
      </c>
    </row>
    <row r="449" spans="1:98" hidden="1" x14ac:dyDescent="0.2">
      <c r="A449" t="s">
        <v>93</v>
      </c>
      <c r="B449" t="s">
        <v>94</v>
      </c>
      <c r="C449" t="s">
        <v>95</v>
      </c>
      <c r="D449" t="s">
        <v>96</v>
      </c>
      <c r="E449" t="s">
        <v>97</v>
      </c>
      <c r="F449" t="s">
        <v>98</v>
      </c>
      <c r="G449" t="s">
        <v>99</v>
      </c>
      <c r="H449" t="s">
        <v>100</v>
      </c>
      <c r="I449" t="s">
        <v>101</v>
      </c>
      <c r="J449" t="s">
        <v>102</v>
      </c>
      <c r="K449" t="s">
        <v>103</v>
      </c>
      <c r="L449" t="s">
        <v>104</v>
      </c>
      <c r="M449" t="s">
        <v>105</v>
      </c>
      <c r="N449" t="s">
        <v>106</v>
      </c>
      <c r="O449" t="s">
        <v>107</v>
      </c>
      <c r="P449" t="s">
        <v>108</v>
      </c>
      <c r="Q449" t="s">
        <v>109</v>
      </c>
      <c r="R449">
        <v>100</v>
      </c>
      <c r="S449">
        <v>50</v>
      </c>
      <c r="T449">
        <v>0</v>
      </c>
      <c r="U449">
        <v>0</v>
      </c>
      <c r="V449" t="s">
        <v>110</v>
      </c>
      <c r="W449" t="s">
        <v>111</v>
      </c>
      <c r="X449" t="s">
        <v>112</v>
      </c>
      <c r="Y449" t="s">
        <v>112</v>
      </c>
      <c r="Z449" t="s">
        <v>312</v>
      </c>
      <c r="AA449" t="s">
        <v>313</v>
      </c>
      <c r="AB449" t="s">
        <v>115</v>
      </c>
      <c r="AC449" t="s">
        <v>116</v>
      </c>
      <c r="AD449" t="s">
        <v>225</v>
      </c>
      <c r="AE449" t="s">
        <v>274</v>
      </c>
      <c r="AF449" t="s">
        <v>305</v>
      </c>
      <c r="AG449" t="s">
        <v>306</v>
      </c>
      <c r="AH449" t="s">
        <v>308</v>
      </c>
      <c r="AI449" t="s">
        <v>370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4500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4500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4500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4500</v>
      </c>
      <c r="CF449">
        <v>0</v>
      </c>
      <c r="CG449">
        <v>0</v>
      </c>
      <c r="CH449">
        <v>0</v>
      </c>
      <c r="CI449">
        <v>0</v>
      </c>
      <c r="CJ449">
        <v>0</v>
      </c>
      <c r="CK449" s="13" t="str">
        <f t="shared" ref="CK449:CK474" si="81">CONCATENATE(LEFT(Z449,1)," ","- ",AA449)</f>
        <v>2 - 09. RECURSOS DIRECTAMENTE RECAUDADOS</v>
      </c>
      <c r="CL449" s="13" t="str">
        <f t="shared" ref="CL449:CL474" si="82">CONCATENATE(LEFT(AC449,2),AD449)</f>
        <v>2.3. BIENES Y SERVICIOS</v>
      </c>
      <c r="CM449" s="13" t="str">
        <f t="shared" ref="CM449:CM474" si="83">CONCATENATE(LEFT(CL449,4),AE449)</f>
        <v>2.3. 2. CONTRATACION DE SERVICIOS</v>
      </c>
      <c r="CN449" s="13" t="str">
        <f t="shared" ref="CN449:CN474" si="84">CONCATENATE(LEFT(CM449,7)&amp;LEFT(AF449,3)&amp;LEFT(AG449,3),AH449)</f>
        <v>2.3. 2. 8. 1. 4. AGUINALDOS DE C.A.S.</v>
      </c>
      <c r="CO449" s="13">
        <f t="shared" ref="CO449:CO474" si="85">SUM(AZ449:BL449)</f>
        <v>4500</v>
      </c>
      <c r="CP449" s="13">
        <f t="shared" ref="CP449:CP474" si="86">AL449-CO449</f>
        <v>-4500</v>
      </c>
      <c r="CQ449" s="13"/>
      <c r="CR449" s="13"/>
      <c r="CS449" s="13">
        <f t="shared" si="68"/>
        <v>-4500</v>
      </c>
      <c r="CT449" s="13">
        <v>0</v>
      </c>
    </row>
    <row r="450" spans="1:98" hidden="1" x14ac:dyDescent="0.2">
      <c r="A450" t="s">
        <v>93</v>
      </c>
      <c r="B450" t="s">
        <v>94</v>
      </c>
      <c r="C450" t="s">
        <v>95</v>
      </c>
      <c r="D450" t="s">
        <v>96</v>
      </c>
      <c r="E450" t="s">
        <v>97</v>
      </c>
      <c r="F450" t="s">
        <v>98</v>
      </c>
      <c r="G450" t="s">
        <v>170</v>
      </c>
      <c r="H450" t="s">
        <v>100</v>
      </c>
      <c r="I450" t="s">
        <v>101</v>
      </c>
      <c r="J450" t="s">
        <v>102</v>
      </c>
      <c r="K450" t="s">
        <v>171</v>
      </c>
      <c r="L450" t="s">
        <v>104</v>
      </c>
      <c r="M450" t="s">
        <v>132</v>
      </c>
      <c r="N450" t="s">
        <v>133</v>
      </c>
      <c r="O450" t="s">
        <v>107</v>
      </c>
      <c r="P450" t="s">
        <v>172</v>
      </c>
      <c r="Q450" t="s">
        <v>173</v>
      </c>
      <c r="R450">
        <v>300</v>
      </c>
      <c r="S450">
        <v>30</v>
      </c>
      <c r="T450">
        <v>0</v>
      </c>
      <c r="U450">
        <v>0</v>
      </c>
      <c r="V450" t="s">
        <v>174</v>
      </c>
      <c r="W450" t="s">
        <v>111</v>
      </c>
      <c r="X450" t="s">
        <v>112</v>
      </c>
      <c r="Y450" t="s">
        <v>112</v>
      </c>
      <c r="Z450" t="s">
        <v>312</v>
      </c>
      <c r="AA450" t="s">
        <v>313</v>
      </c>
      <c r="AB450" t="s">
        <v>115</v>
      </c>
      <c r="AC450" t="s">
        <v>116</v>
      </c>
      <c r="AD450" t="s">
        <v>225</v>
      </c>
      <c r="AE450" t="s">
        <v>274</v>
      </c>
      <c r="AF450" t="s">
        <v>305</v>
      </c>
      <c r="AG450" t="s">
        <v>306</v>
      </c>
      <c r="AH450" t="s">
        <v>308</v>
      </c>
      <c r="AI450" t="s">
        <v>370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300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300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300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300</v>
      </c>
      <c r="CF450">
        <v>0</v>
      </c>
      <c r="CG450">
        <v>0</v>
      </c>
      <c r="CH450">
        <v>0</v>
      </c>
      <c r="CI450">
        <v>0</v>
      </c>
      <c r="CJ450">
        <v>0</v>
      </c>
      <c r="CK450" s="13" t="str">
        <f t="shared" si="81"/>
        <v>2 - 09. RECURSOS DIRECTAMENTE RECAUDADOS</v>
      </c>
      <c r="CL450" s="13" t="str">
        <f t="shared" si="82"/>
        <v>2.3. BIENES Y SERVICIOS</v>
      </c>
      <c r="CM450" s="13" t="str">
        <f t="shared" si="83"/>
        <v>2.3. 2. CONTRATACION DE SERVICIOS</v>
      </c>
      <c r="CN450" s="13" t="str">
        <f t="shared" si="84"/>
        <v>2.3. 2. 8. 1. 4. AGUINALDOS DE C.A.S.</v>
      </c>
      <c r="CO450" s="13">
        <f t="shared" si="85"/>
        <v>300</v>
      </c>
      <c r="CP450" s="13">
        <f t="shared" si="86"/>
        <v>-300</v>
      </c>
      <c r="CQ450" s="13"/>
      <c r="CR450" s="13"/>
      <c r="CS450" s="13">
        <f t="shared" ref="CS450:CS513" si="87">CP450+CQ450+CR450</f>
        <v>-300</v>
      </c>
      <c r="CT450" s="13">
        <v>0</v>
      </c>
    </row>
    <row r="451" spans="1:98" hidden="1" x14ac:dyDescent="0.2">
      <c r="A451" t="s">
        <v>93</v>
      </c>
      <c r="B451" t="s">
        <v>94</v>
      </c>
      <c r="C451" t="s">
        <v>95</v>
      </c>
      <c r="D451" t="s">
        <v>96</v>
      </c>
      <c r="E451" t="s">
        <v>97</v>
      </c>
      <c r="F451" t="s">
        <v>98</v>
      </c>
      <c r="G451" t="s">
        <v>170</v>
      </c>
      <c r="H451" t="s">
        <v>100</v>
      </c>
      <c r="I451" t="s">
        <v>101</v>
      </c>
      <c r="J451" t="s">
        <v>102</v>
      </c>
      <c r="K451" t="s">
        <v>180</v>
      </c>
      <c r="L451" t="s">
        <v>104</v>
      </c>
      <c r="M451" t="s">
        <v>132</v>
      </c>
      <c r="N451" t="s">
        <v>133</v>
      </c>
      <c r="O451" t="s">
        <v>107</v>
      </c>
      <c r="P451" t="s">
        <v>181</v>
      </c>
      <c r="Q451" t="s">
        <v>168</v>
      </c>
      <c r="R451">
        <v>124679</v>
      </c>
      <c r="S451">
        <v>26240</v>
      </c>
      <c r="T451">
        <v>0</v>
      </c>
      <c r="U451">
        <v>0</v>
      </c>
      <c r="V451" t="s">
        <v>182</v>
      </c>
      <c r="W451" t="s">
        <v>111</v>
      </c>
      <c r="X451" t="s">
        <v>112</v>
      </c>
      <c r="Y451" t="s">
        <v>112</v>
      </c>
      <c r="Z451" t="s">
        <v>312</v>
      </c>
      <c r="AA451" t="s">
        <v>313</v>
      </c>
      <c r="AB451" t="s">
        <v>115</v>
      </c>
      <c r="AC451" t="s">
        <v>116</v>
      </c>
      <c r="AD451" t="s">
        <v>225</v>
      </c>
      <c r="AE451" t="s">
        <v>274</v>
      </c>
      <c r="AF451" t="s">
        <v>305</v>
      </c>
      <c r="AG451" t="s">
        <v>306</v>
      </c>
      <c r="AH451" t="s">
        <v>308</v>
      </c>
      <c r="AI451" t="s">
        <v>370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3300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3300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3300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3300</v>
      </c>
      <c r="CF451">
        <v>0</v>
      </c>
      <c r="CG451">
        <v>0</v>
      </c>
      <c r="CH451">
        <v>0</v>
      </c>
      <c r="CI451">
        <v>0</v>
      </c>
      <c r="CJ451">
        <v>0</v>
      </c>
      <c r="CK451" s="13" t="str">
        <f t="shared" si="81"/>
        <v>2 - 09. RECURSOS DIRECTAMENTE RECAUDADOS</v>
      </c>
      <c r="CL451" s="13" t="str">
        <f t="shared" si="82"/>
        <v>2.3. BIENES Y SERVICIOS</v>
      </c>
      <c r="CM451" s="13" t="str">
        <f t="shared" si="83"/>
        <v>2.3. 2. CONTRATACION DE SERVICIOS</v>
      </c>
      <c r="CN451" s="13" t="str">
        <f t="shared" si="84"/>
        <v>2.3. 2. 8. 1. 4. AGUINALDOS DE C.A.S.</v>
      </c>
      <c r="CO451" s="13">
        <f t="shared" si="85"/>
        <v>3300</v>
      </c>
      <c r="CP451" s="13">
        <f t="shared" si="86"/>
        <v>-3300</v>
      </c>
      <c r="CQ451" s="13"/>
      <c r="CR451" s="13"/>
      <c r="CS451" s="13">
        <f t="shared" si="87"/>
        <v>-3300</v>
      </c>
      <c r="CT451" s="13">
        <v>0</v>
      </c>
    </row>
    <row r="452" spans="1:98" hidden="1" x14ac:dyDescent="0.2">
      <c r="A452" t="s">
        <v>93</v>
      </c>
      <c r="B452" t="s">
        <v>94</v>
      </c>
      <c r="C452" t="s">
        <v>95</v>
      </c>
      <c r="D452" t="s">
        <v>96</v>
      </c>
      <c r="E452" t="s">
        <v>97</v>
      </c>
      <c r="F452" t="s">
        <v>98</v>
      </c>
      <c r="G452" t="s">
        <v>170</v>
      </c>
      <c r="H452" t="s">
        <v>100</v>
      </c>
      <c r="I452" t="s">
        <v>101</v>
      </c>
      <c r="J452" t="s">
        <v>102</v>
      </c>
      <c r="K452" t="s">
        <v>183</v>
      </c>
      <c r="L452" t="s">
        <v>104</v>
      </c>
      <c r="M452" t="s">
        <v>132</v>
      </c>
      <c r="N452" t="s">
        <v>133</v>
      </c>
      <c r="O452" t="s">
        <v>107</v>
      </c>
      <c r="P452" t="s">
        <v>184</v>
      </c>
      <c r="Q452" t="s">
        <v>185</v>
      </c>
      <c r="R452">
        <v>7271</v>
      </c>
      <c r="S452">
        <v>1441</v>
      </c>
      <c r="T452">
        <v>0</v>
      </c>
      <c r="U452">
        <v>0</v>
      </c>
      <c r="V452" t="s">
        <v>186</v>
      </c>
      <c r="W452" t="s">
        <v>111</v>
      </c>
      <c r="X452" t="s">
        <v>112</v>
      </c>
      <c r="Y452" t="s">
        <v>112</v>
      </c>
      <c r="Z452" t="s">
        <v>312</v>
      </c>
      <c r="AA452" t="s">
        <v>313</v>
      </c>
      <c r="AB452" t="s">
        <v>115</v>
      </c>
      <c r="AC452" t="s">
        <v>116</v>
      </c>
      <c r="AD452" t="s">
        <v>225</v>
      </c>
      <c r="AE452" t="s">
        <v>274</v>
      </c>
      <c r="AF452" t="s">
        <v>305</v>
      </c>
      <c r="AG452" t="s">
        <v>306</v>
      </c>
      <c r="AH452" t="s">
        <v>308</v>
      </c>
      <c r="AI452" t="s">
        <v>370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600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600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600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600</v>
      </c>
      <c r="CF452">
        <v>0</v>
      </c>
      <c r="CG452">
        <v>0</v>
      </c>
      <c r="CH452">
        <v>0</v>
      </c>
      <c r="CI452">
        <v>0</v>
      </c>
      <c r="CJ452">
        <v>0</v>
      </c>
      <c r="CK452" s="13" t="str">
        <f t="shared" si="81"/>
        <v>2 - 09. RECURSOS DIRECTAMENTE RECAUDADOS</v>
      </c>
      <c r="CL452" s="13" t="str">
        <f t="shared" si="82"/>
        <v>2.3. BIENES Y SERVICIOS</v>
      </c>
      <c r="CM452" s="13" t="str">
        <f t="shared" si="83"/>
        <v>2.3. 2. CONTRATACION DE SERVICIOS</v>
      </c>
      <c r="CN452" s="13" t="str">
        <f t="shared" si="84"/>
        <v>2.3. 2. 8. 1. 4. AGUINALDOS DE C.A.S.</v>
      </c>
      <c r="CO452" s="13">
        <f t="shared" si="85"/>
        <v>600</v>
      </c>
      <c r="CP452" s="13">
        <f t="shared" si="86"/>
        <v>-600</v>
      </c>
      <c r="CQ452" s="13"/>
      <c r="CR452" s="13"/>
      <c r="CS452" s="13">
        <f t="shared" si="87"/>
        <v>-600</v>
      </c>
      <c r="CT452" s="13">
        <v>0</v>
      </c>
    </row>
    <row r="453" spans="1:98" hidden="1" x14ac:dyDescent="0.2">
      <c r="A453" t="s">
        <v>93</v>
      </c>
      <c r="B453" t="s">
        <v>94</v>
      </c>
      <c r="C453" t="s">
        <v>95</v>
      </c>
      <c r="D453" t="s">
        <v>96</v>
      </c>
      <c r="E453" t="s">
        <v>97</v>
      </c>
      <c r="F453" t="s">
        <v>98</v>
      </c>
      <c r="G453" t="s">
        <v>170</v>
      </c>
      <c r="H453" t="s">
        <v>100</v>
      </c>
      <c r="I453" t="s">
        <v>101</v>
      </c>
      <c r="J453" t="s">
        <v>102</v>
      </c>
      <c r="K453" t="s">
        <v>187</v>
      </c>
      <c r="L453" t="s">
        <v>104</v>
      </c>
      <c r="M453" t="s">
        <v>132</v>
      </c>
      <c r="N453" t="s">
        <v>176</v>
      </c>
      <c r="O453" t="s">
        <v>107</v>
      </c>
      <c r="P453" t="s">
        <v>188</v>
      </c>
      <c r="Q453" t="s">
        <v>189</v>
      </c>
      <c r="R453">
        <v>105000</v>
      </c>
      <c r="S453">
        <v>29200</v>
      </c>
      <c r="T453">
        <v>0</v>
      </c>
      <c r="U453">
        <v>0</v>
      </c>
      <c r="V453" t="s">
        <v>190</v>
      </c>
      <c r="W453" t="s">
        <v>111</v>
      </c>
      <c r="X453" t="s">
        <v>112</v>
      </c>
      <c r="Y453" t="s">
        <v>112</v>
      </c>
      <c r="Z453" t="s">
        <v>312</v>
      </c>
      <c r="AA453" t="s">
        <v>313</v>
      </c>
      <c r="AB453" t="s">
        <v>115</v>
      </c>
      <c r="AC453" t="s">
        <v>116</v>
      </c>
      <c r="AD453" t="s">
        <v>225</v>
      </c>
      <c r="AE453" t="s">
        <v>274</v>
      </c>
      <c r="AF453" t="s">
        <v>305</v>
      </c>
      <c r="AG453" t="s">
        <v>306</v>
      </c>
      <c r="AH453" t="s">
        <v>308</v>
      </c>
      <c r="AI453" t="s">
        <v>370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3000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3000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3000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3000</v>
      </c>
      <c r="CF453">
        <v>0</v>
      </c>
      <c r="CG453">
        <v>0</v>
      </c>
      <c r="CH453">
        <v>0</v>
      </c>
      <c r="CI453">
        <v>0</v>
      </c>
      <c r="CJ453">
        <v>0</v>
      </c>
      <c r="CK453" s="13" t="str">
        <f t="shared" si="81"/>
        <v>2 - 09. RECURSOS DIRECTAMENTE RECAUDADOS</v>
      </c>
      <c r="CL453" s="13" t="str">
        <f t="shared" si="82"/>
        <v>2.3. BIENES Y SERVICIOS</v>
      </c>
      <c r="CM453" s="13" t="str">
        <f t="shared" si="83"/>
        <v>2.3. 2. CONTRATACION DE SERVICIOS</v>
      </c>
      <c r="CN453" s="13" t="str">
        <f t="shared" si="84"/>
        <v>2.3. 2. 8. 1. 4. AGUINALDOS DE C.A.S.</v>
      </c>
      <c r="CO453" s="13">
        <f t="shared" si="85"/>
        <v>3000</v>
      </c>
      <c r="CP453" s="13">
        <f t="shared" si="86"/>
        <v>-3000</v>
      </c>
      <c r="CQ453" s="13"/>
      <c r="CR453" s="13"/>
      <c r="CS453" s="13">
        <f t="shared" si="87"/>
        <v>-3000</v>
      </c>
      <c r="CT453" s="13">
        <v>0</v>
      </c>
    </row>
    <row r="454" spans="1:98" hidden="1" x14ac:dyDescent="0.2">
      <c r="A454" t="s">
        <v>93</v>
      </c>
      <c r="B454" t="s">
        <v>94</v>
      </c>
      <c r="C454" t="s">
        <v>95</v>
      </c>
      <c r="D454" t="s">
        <v>96</v>
      </c>
      <c r="E454" t="s">
        <v>97</v>
      </c>
      <c r="F454" t="s">
        <v>98</v>
      </c>
      <c r="G454" t="s">
        <v>99</v>
      </c>
      <c r="H454" t="s">
        <v>100</v>
      </c>
      <c r="I454" t="s">
        <v>101</v>
      </c>
      <c r="J454" t="s">
        <v>102</v>
      </c>
      <c r="K454" t="s">
        <v>103</v>
      </c>
      <c r="L454" t="s">
        <v>104</v>
      </c>
      <c r="M454" t="s">
        <v>105</v>
      </c>
      <c r="N454" t="s">
        <v>106</v>
      </c>
      <c r="O454" t="s">
        <v>107</v>
      </c>
      <c r="P454" t="s">
        <v>108</v>
      </c>
      <c r="Q454" t="s">
        <v>109</v>
      </c>
      <c r="R454">
        <v>100</v>
      </c>
      <c r="S454">
        <v>50</v>
      </c>
      <c r="T454">
        <v>0</v>
      </c>
      <c r="U454">
        <v>0</v>
      </c>
      <c r="V454" t="s">
        <v>110</v>
      </c>
      <c r="W454" t="s">
        <v>111</v>
      </c>
      <c r="X454" t="s">
        <v>112</v>
      </c>
      <c r="Y454" t="s">
        <v>112</v>
      </c>
      <c r="Z454" t="s">
        <v>312</v>
      </c>
      <c r="AA454" t="s">
        <v>313</v>
      </c>
      <c r="AB454" t="s">
        <v>115</v>
      </c>
      <c r="AC454" t="s">
        <v>116</v>
      </c>
      <c r="AD454" t="s">
        <v>225</v>
      </c>
      <c r="AE454" t="s">
        <v>274</v>
      </c>
      <c r="AF454" t="s">
        <v>309</v>
      </c>
      <c r="AG454" t="s">
        <v>310</v>
      </c>
      <c r="AH454" t="s">
        <v>311</v>
      </c>
      <c r="AI454" t="s">
        <v>370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3000</v>
      </c>
      <c r="AQ454">
        <v>-3000</v>
      </c>
      <c r="AR454">
        <v>0</v>
      </c>
      <c r="AS454">
        <v>0</v>
      </c>
      <c r="AT454">
        <v>0</v>
      </c>
      <c r="AU454">
        <v>1500</v>
      </c>
      <c r="AV454">
        <v>1500</v>
      </c>
      <c r="AW454">
        <v>1500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1500</v>
      </c>
      <c r="BH454">
        <v>1500</v>
      </c>
      <c r="BI454">
        <v>1500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3000</v>
      </c>
      <c r="BU454">
        <v>1500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3000</v>
      </c>
      <c r="CG454">
        <v>1500</v>
      </c>
      <c r="CH454">
        <v>0</v>
      </c>
      <c r="CI454">
        <v>0</v>
      </c>
      <c r="CJ454">
        <v>0</v>
      </c>
      <c r="CK454" s="13" t="str">
        <f t="shared" si="81"/>
        <v>2 - 09. RECURSOS DIRECTAMENTE RECAUDADOS</v>
      </c>
      <c r="CL454" s="13" t="str">
        <f t="shared" si="82"/>
        <v>2.3. BIENES Y SERVICIOS</v>
      </c>
      <c r="CM454" s="13" t="str">
        <f t="shared" si="83"/>
        <v>2.3. 2. CONTRATACION DE SERVICIOS</v>
      </c>
      <c r="CN454" s="13" t="str">
        <f t="shared" si="84"/>
        <v>2.3. 2. 9. 1. 1. LOCACIÓN DE SERVICIOS REALIZADOS POR PERSONAS NATURALES RELACIONADAS AL ROL DE LA ENTIDAD</v>
      </c>
      <c r="CO454" s="13">
        <f t="shared" si="85"/>
        <v>4500</v>
      </c>
      <c r="CP454" s="13">
        <f t="shared" si="86"/>
        <v>-4500</v>
      </c>
      <c r="CQ454" s="13"/>
      <c r="CR454" s="13"/>
      <c r="CS454" s="13">
        <f t="shared" si="87"/>
        <v>-4500</v>
      </c>
      <c r="CT454" s="13"/>
    </row>
    <row r="455" spans="1:98" hidden="1" x14ac:dyDescent="0.2">
      <c r="A455" t="s">
        <v>93</v>
      </c>
      <c r="B455" t="s">
        <v>94</v>
      </c>
      <c r="C455" t="s">
        <v>95</v>
      </c>
      <c r="D455" t="s">
        <v>96</v>
      </c>
      <c r="E455" t="s">
        <v>97</v>
      </c>
      <c r="F455" t="s">
        <v>98</v>
      </c>
      <c r="G455" t="s">
        <v>170</v>
      </c>
      <c r="H455" t="s">
        <v>100</v>
      </c>
      <c r="I455" t="s">
        <v>101</v>
      </c>
      <c r="J455" t="s">
        <v>102</v>
      </c>
      <c r="K455" t="s">
        <v>191</v>
      </c>
      <c r="L455" t="s">
        <v>104</v>
      </c>
      <c r="M455" t="s">
        <v>132</v>
      </c>
      <c r="N455" t="s">
        <v>133</v>
      </c>
      <c r="O455" t="s">
        <v>107</v>
      </c>
      <c r="P455" t="s">
        <v>192</v>
      </c>
      <c r="Q455" t="s">
        <v>168</v>
      </c>
      <c r="R455">
        <v>7247</v>
      </c>
      <c r="S455">
        <v>3940</v>
      </c>
      <c r="T455">
        <v>0</v>
      </c>
      <c r="U455">
        <v>0</v>
      </c>
      <c r="V455" t="s">
        <v>193</v>
      </c>
      <c r="W455" t="s">
        <v>111</v>
      </c>
      <c r="X455" t="s">
        <v>112</v>
      </c>
      <c r="Y455" t="s">
        <v>112</v>
      </c>
      <c r="Z455" t="s">
        <v>312</v>
      </c>
      <c r="AA455" t="s">
        <v>313</v>
      </c>
      <c r="AB455" t="s">
        <v>115</v>
      </c>
      <c r="AC455" t="s">
        <v>116</v>
      </c>
      <c r="AD455" t="s">
        <v>225</v>
      </c>
      <c r="AE455" t="s">
        <v>274</v>
      </c>
      <c r="AF455" t="s">
        <v>309</v>
      </c>
      <c r="AG455" t="s">
        <v>310</v>
      </c>
      <c r="AH455" t="s">
        <v>311</v>
      </c>
      <c r="AI455" t="s">
        <v>370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5500</v>
      </c>
      <c r="AP455">
        <v>11000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16500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11440</v>
      </c>
      <c r="BP455">
        <v>5060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11440</v>
      </c>
      <c r="CB455">
        <v>5060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 s="13" t="str">
        <f t="shared" si="81"/>
        <v>2 - 09. RECURSOS DIRECTAMENTE RECAUDADOS</v>
      </c>
      <c r="CL455" s="13" t="str">
        <f t="shared" si="82"/>
        <v>2.3. BIENES Y SERVICIOS</v>
      </c>
      <c r="CM455" s="13" t="str">
        <f t="shared" si="83"/>
        <v>2.3. 2. CONTRATACION DE SERVICIOS</v>
      </c>
      <c r="CN455" s="13" t="str">
        <f t="shared" si="84"/>
        <v>2.3. 2. 9. 1. 1. LOCACIÓN DE SERVICIOS REALIZADOS POR PERSONAS NATURALES RELACIONADAS AL ROL DE LA ENTIDAD</v>
      </c>
      <c r="CO455" s="13">
        <f t="shared" si="85"/>
        <v>16500</v>
      </c>
      <c r="CP455" s="13">
        <f t="shared" si="86"/>
        <v>-16500</v>
      </c>
      <c r="CQ455" s="13"/>
      <c r="CR455" s="13"/>
      <c r="CS455" s="13">
        <f t="shared" si="87"/>
        <v>-16500</v>
      </c>
      <c r="CT455" s="13"/>
    </row>
    <row r="456" spans="1:98" hidden="1" x14ac:dyDescent="0.2">
      <c r="A456" t="s">
        <v>93</v>
      </c>
      <c r="B456" t="s">
        <v>94</v>
      </c>
      <c r="C456" t="s">
        <v>95</v>
      </c>
      <c r="D456" t="s">
        <v>96</v>
      </c>
      <c r="E456" t="s">
        <v>97</v>
      </c>
      <c r="F456" t="s">
        <v>98</v>
      </c>
      <c r="G456" t="s">
        <v>170</v>
      </c>
      <c r="H456" t="s">
        <v>100</v>
      </c>
      <c r="I456" t="s">
        <v>101</v>
      </c>
      <c r="J456" t="s">
        <v>102</v>
      </c>
      <c r="K456" t="s">
        <v>187</v>
      </c>
      <c r="L456" t="s">
        <v>104</v>
      </c>
      <c r="M456" t="s">
        <v>132</v>
      </c>
      <c r="N456" t="s">
        <v>176</v>
      </c>
      <c r="O456" t="s">
        <v>107</v>
      </c>
      <c r="P456" t="s">
        <v>188</v>
      </c>
      <c r="Q456" t="s">
        <v>189</v>
      </c>
      <c r="R456">
        <v>105000</v>
      </c>
      <c r="S456">
        <v>29200</v>
      </c>
      <c r="T456">
        <v>0</v>
      </c>
      <c r="U456">
        <v>0</v>
      </c>
      <c r="V456" t="s">
        <v>190</v>
      </c>
      <c r="W456" t="s">
        <v>111</v>
      </c>
      <c r="X456" t="s">
        <v>112</v>
      </c>
      <c r="Y456" t="s">
        <v>112</v>
      </c>
      <c r="Z456" t="s">
        <v>312</v>
      </c>
      <c r="AA456" t="s">
        <v>313</v>
      </c>
      <c r="AB456" t="s">
        <v>381</v>
      </c>
      <c r="AC456" t="s">
        <v>116</v>
      </c>
      <c r="AD456" t="s">
        <v>382</v>
      </c>
      <c r="AE456" t="s">
        <v>383</v>
      </c>
      <c r="AF456" t="s">
        <v>384</v>
      </c>
      <c r="AG456" t="s">
        <v>385</v>
      </c>
      <c r="AH456" t="s">
        <v>386</v>
      </c>
      <c r="AI456" t="s">
        <v>370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19488.29</v>
      </c>
      <c r="AW456">
        <v>15952.46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35440.75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25120.26</v>
      </c>
      <c r="BV456">
        <v>10320.49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25120.26</v>
      </c>
      <c r="CH456">
        <v>10320.49</v>
      </c>
      <c r="CI456">
        <v>0</v>
      </c>
      <c r="CJ456">
        <v>0</v>
      </c>
      <c r="CK456" s="13" t="str">
        <f t="shared" si="81"/>
        <v>2 - 09. RECURSOS DIRECTAMENTE RECAUDADOS</v>
      </c>
      <c r="CL456" s="13" t="str">
        <f t="shared" si="82"/>
        <v>2.6. ADQUISICION DE ACTIVOS NO FINANCIEROS</v>
      </c>
      <c r="CM456" s="13" t="str">
        <f t="shared" si="83"/>
        <v>2.6. 3. ADQUISICION DE VEHICULOS, MAQUINARIAS Y OTROS</v>
      </c>
      <c r="CN456" s="13" t="str">
        <f t="shared" si="84"/>
        <v>2.6. 3. 2. 3. 1. EQUIPOS COMPUTACIONALES Y PERIFERICOS</v>
      </c>
      <c r="CO456" s="13">
        <f t="shared" si="85"/>
        <v>35440.75</v>
      </c>
      <c r="CP456" s="13">
        <f t="shared" si="86"/>
        <v>-35440.75</v>
      </c>
      <c r="CQ456" s="13"/>
      <c r="CR456" s="13"/>
      <c r="CS456" s="13">
        <f t="shared" si="87"/>
        <v>-35440.75</v>
      </c>
      <c r="CT456" s="13"/>
    </row>
    <row r="457" spans="1:98" hidden="1" x14ac:dyDescent="0.2">
      <c r="A457" t="s">
        <v>93</v>
      </c>
      <c r="B457" t="s">
        <v>94</v>
      </c>
      <c r="C457" t="s">
        <v>95</v>
      </c>
      <c r="D457" t="s">
        <v>96</v>
      </c>
      <c r="E457" t="s">
        <v>97</v>
      </c>
      <c r="F457" t="s">
        <v>98</v>
      </c>
      <c r="G457" t="s">
        <v>170</v>
      </c>
      <c r="H457" t="s">
        <v>100</v>
      </c>
      <c r="I457" t="s">
        <v>101</v>
      </c>
      <c r="J457" t="s">
        <v>102</v>
      </c>
      <c r="K457" t="s">
        <v>187</v>
      </c>
      <c r="L457" t="s">
        <v>104</v>
      </c>
      <c r="M457" t="s">
        <v>132</v>
      </c>
      <c r="N457" t="s">
        <v>176</v>
      </c>
      <c r="O457" t="s">
        <v>107</v>
      </c>
      <c r="P457" t="s">
        <v>188</v>
      </c>
      <c r="Q457" t="s">
        <v>189</v>
      </c>
      <c r="R457">
        <v>105000</v>
      </c>
      <c r="S457">
        <v>29200</v>
      </c>
      <c r="T457">
        <v>0</v>
      </c>
      <c r="U457">
        <v>0</v>
      </c>
      <c r="V457" t="s">
        <v>190</v>
      </c>
      <c r="W457" t="s">
        <v>111</v>
      </c>
      <c r="X457" t="s">
        <v>112</v>
      </c>
      <c r="Y457" t="s">
        <v>112</v>
      </c>
      <c r="Z457" t="s">
        <v>312</v>
      </c>
      <c r="AA457" t="s">
        <v>313</v>
      </c>
      <c r="AB457" t="s">
        <v>381</v>
      </c>
      <c r="AC457" t="s">
        <v>116</v>
      </c>
      <c r="AD457" t="s">
        <v>382</v>
      </c>
      <c r="AE457" t="s">
        <v>383</v>
      </c>
      <c r="AF457" t="s">
        <v>384</v>
      </c>
      <c r="AG457" t="s">
        <v>385</v>
      </c>
      <c r="AH457" t="s">
        <v>435</v>
      </c>
      <c r="AI457" t="s">
        <v>370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765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765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765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765</v>
      </c>
      <c r="CH457">
        <v>0</v>
      </c>
      <c r="CI457">
        <v>0</v>
      </c>
      <c r="CJ457">
        <v>0</v>
      </c>
      <c r="CK457" s="13" t="str">
        <f t="shared" si="81"/>
        <v>2 - 09. RECURSOS DIRECTAMENTE RECAUDADOS</v>
      </c>
      <c r="CL457" s="13" t="str">
        <f t="shared" si="82"/>
        <v>2.6. ADQUISICION DE ACTIVOS NO FINANCIEROS</v>
      </c>
      <c r="CM457" s="13" t="str">
        <f t="shared" si="83"/>
        <v>2.6. 3. ADQUISICION DE VEHICULOS, MAQUINARIAS Y OTROS</v>
      </c>
      <c r="CN457" s="13" t="str">
        <f t="shared" si="84"/>
        <v>2.6. 3. 2. 3. 3. EQUIPOS DE TELECOMUNICACIONES</v>
      </c>
      <c r="CO457" s="13">
        <f t="shared" si="85"/>
        <v>765</v>
      </c>
      <c r="CP457" s="13">
        <f t="shared" si="86"/>
        <v>-765</v>
      </c>
      <c r="CQ457" s="13"/>
      <c r="CR457" s="13"/>
      <c r="CS457" s="13">
        <f t="shared" si="87"/>
        <v>-765</v>
      </c>
      <c r="CT457" s="13"/>
    </row>
    <row r="458" spans="1:98" hidden="1" x14ac:dyDescent="0.2">
      <c r="A458" t="s">
        <v>93</v>
      </c>
      <c r="B458" t="s">
        <v>94</v>
      </c>
      <c r="C458" t="s">
        <v>95</v>
      </c>
      <c r="D458" t="s">
        <v>96</v>
      </c>
      <c r="E458" t="s">
        <v>97</v>
      </c>
      <c r="F458" t="s">
        <v>98</v>
      </c>
      <c r="G458" t="s">
        <v>170</v>
      </c>
      <c r="H458" t="s">
        <v>100</v>
      </c>
      <c r="I458" t="s">
        <v>101</v>
      </c>
      <c r="J458" t="s">
        <v>102</v>
      </c>
      <c r="K458" t="s">
        <v>187</v>
      </c>
      <c r="L458" t="s">
        <v>104</v>
      </c>
      <c r="M458" t="s">
        <v>132</v>
      </c>
      <c r="N458" t="s">
        <v>176</v>
      </c>
      <c r="O458" t="s">
        <v>107</v>
      </c>
      <c r="P458" t="s">
        <v>188</v>
      </c>
      <c r="Q458" t="s">
        <v>189</v>
      </c>
      <c r="R458">
        <v>105000</v>
      </c>
      <c r="S458">
        <v>29200</v>
      </c>
      <c r="T458">
        <v>0</v>
      </c>
      <c r="U458">
        <v>0</v>
      </c>
      <c r="V458" t="s">
        <v>190</v>
      </c>
      <c r="W458" t="s">
        <v>111</v>
      </c>
      <c r="X458" t="s">
        <v>112</v>
      </c>
      <c r="Y458" t="s">
        <v>112</v>
      </c>
      <c r="Z458" t="s">
        <v>312</v>
      </c>
      <c r="AA458" t="s">
        <v>313</v>
      </c>
      <c r="AB458" t="s">
        <v>381</v>
      </c>
      <c r="AC458" t="s">
        <v>116</v>
      </c>
      <c r="AD458" t="s">
        <v>382</v>
      </c>
      <c r="AE458" t="s">
        <v>383</v>
      </c>
      <c r="AF458" t="s">
        <v>384</v>
      </c>
      <c r="AG458" t="s">
        <v>390</v>
      </c>
      <c r="AH458" t="s">
        <v>391</v>
      </c>
      <c r="AI458" t="s">
        <v>370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4396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4396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4396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4396</v>
      </c>
      <c r="CG458">
        <v>0</v>
      </c>
      <c r="CH458">
        <v>0</v>
      </c>
      <c r="CI458">
        <v>0</v>
      </c>
      <c r="CJ458">
        <v>0</v>
      </c>
      <c r="CK458" s="13" t="str">
        <f t="shared" si="81"/>
        <v>2 - 09. RECURSOS DIRECTAMENTE RECAUDADOS</v>
      </c>
      <c r="CL458" s="13" t="str">
        <f t="shared" si="82"/>
        <v>2.6. ADQUISICION DE ACTIVOS NO FINANCIEROS</v>
      </c>
      <c r="CM458" s="13" t="str">
        <f t="shared" si="83"/>
        <v>2.6. 3. ADQUISICION DE VEHICULOS, MAQUINARIAS Y OTROS</v>
      </c>
      <c r="CN458" s="13" t="str">
        <f t="shared" si="84"/>
        <v>2.6. 3. 2. 9. 1. AIRE ACONDICIONADO Y REFRIGERACION</v>
      </c>
      <c r="CO458" s="13">
        <f t="shared" si="85"/>
        <v>4396</v>
      </c>
      <c r="CP458" s="13">
        <f t="shared" si="86"/>
        <v>-4396</v>
      </c>
      <c r="CQ458" s="13"/>
      <c r="CR458" s="13"/>
      <c r="CS458" s="13">
        <f t="shared" si="87"/>
        <v>-4396</v>
      </c>
      <c r="CT458" s="13"/>
    </row>
    <row r="459" spans="1:98" hidden="1" x14ac:dyDescent="0.2">
      <c r="A459" t="s">
        <v>93</v>
      </c>
      <c r="B459" t="s">
        <v>94</v>
      </c>
      <c r="C459" t="s">
        <v>95</v>
      </c>
      <c r="D459" t="s">
        <v>96</v>
      </c>
      <c r="E459" t="s">
        <v>97</v>
      </c>
      <c r="F459" t="s">
        <v>98</v>
      </c>
      <c r="G459" t="s">
        <v>170</v>
      </c>
      <c r="H459" t="s">
        <v>100</v>
      </c>
      <c r="I459" t="s">
        <v>101</v>
      </c>
      <c r="J459" t="s">
        <v>102</v>
      </c>
      <c r="K459" t="s">
        <v>187</v>
      </c>
      <c r="L459" t="s">
        <v>104</v>
      </c>
      <c r="M459" t="s">
        <v>132</v>
      </c>
      <c r="N459" t="s">
        <v>176</v>
      </c>
      <c r="O459" t="s">
        <v>107</v>
      </c>
      <c r="P459" t="s">
        <v>188</v>
      </c>
      <c r="Q459" t="s">
        <v>189</v>
      </c>
      <c r="R459">
        <v>105000</v>
      </c>
      <c r="S459">
        <v>29200</v>
      </c>
      <c r="T459">
        <v>0</v>
      </c>
      <c r="U459">
        <v>0</v>
      </c>
      <c r="V459" t="s">
        <v>190</v>
      </c>
      <c r="W459" t="s">
        <v>111</v>
      </c>
      <c r="X459" t="s">
        <v>112</v>
      </c>
      <c r="Y459" t="s">
        <v>112</v>
      </c>
      <c r="Z459" t="s">
        <v>312</v>
      </c>
      <c r="AA459" t="s">
        <v>313</v>
      </c>
      <c r="AB459" t="s">
        <v>381</v>
      </c>
      <c r="AC459" t="s">
        <v>116</v>
      </c>
      <c r="AD459" t="s">
        <v>382</v>
      </c>
      <c r="AE459" t="s">
        <v>383</v>
      </c>
      <c r="AF459" t="s">
        <v>384</v>
      </c>
      <c r="AG459" t="s">
        <v>390</v>
      </c>
      <c r="AH459" t="s">
        <v>427</v>
      </c>
      <c r="AI459" t="s">
        <v>370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3242.64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3242.64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3242.64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3242.64</v>
      </c>
      <c r="CI459">
        <v>0</v>
      </c>
      <c r="CJ459">
        <v>0</v>
      </c>
      <c r="CK459" s="13" t="str">
        <f t="shared" si="81"/>
        <v>2 - 09. RECURSOS DIRECTAMENTE RECAUDADOS</v>
      </c>
      <c r="CL459" s="13" t="str">
        <f t="shared" si="82"/>
        <v>2.6. ADQUISICION DE ACTIVOS NO FINANCIEROS</v>
      </c>
      <c r="CM459" s="13" t="str">
        <f t="shared" si="83"/>
        <v>2.6. 3. ADQUISICION DE VEHICULOS, MAQUINARIAS Y OTROS</v>
      </c>
      <c r="CN459" s="13" t="str">
        <f t="shared" si="84"/>
        <v>2.6. 3. 2. 9. 4. ELECTRICIDAD Y ELECTRONICA</v>
      </c>
      <c r="CO459" s="13">
        <f t="shared" si="85"/>
        <v>3242.64</v>
      </c>
      <c r="CP459" s="13">
        <f t="shared" si="86"/>
        <v>-3242.64</v>
      </c>
      <c r="CQ459" s="13"/>
      <c r="CR459" s="13"/>
      <c r="CS459" s="13">
        <f t="shared" si="87"/>
        <v>-3242.64</v>
      </c>
      <c r="CT459" s="13"/>
    </row>
    <row r="460" spans="1:98" hidden="1" x14ac:dyDescent="0.2">
      <c r="A460" t="s">
        <v>93</v>
      </c>
      <c r="B460" t="s">
        <v>94</v>
      </c>
      <c r="C460" t="s">
        <v>95</v>
      </c>
      <c r="D460" t="s">
        <v>96</v>
      </c>
      <c r="E460" t="s">
        <v>97</v>
      </c>
      <c r="F460" t="s">
        <v>98</v>
      </c>
      <c r="G460" t="s">
        <v>170</v>
      </c>
      <c r="H460" t="s">
        <v>100</v>
      </c>
      <c r="I460" t="s">
        <v>101</v>
      </c>
      <c r="J460" t="s">
        <v>102</v>
      </c>
      <c r="K460" t="s">
        <v>187</v>
      </c>
      <c r="L460" t="s">
        <v>104</v>
      </c>
      <c r="M460" t="s">
        <v>132</v>
      </c>
      <c r="N460" t="s">
        <v>176</v>
      </c>
      <c r="O460" t="s">
        <v>107</v>
      </c>
      <c r="P460" t="s">
        <v>188</v>
      </c>
      <c r="Q460" t="s">
        <v>189</v>
      </c>
      <c r="R460">
        <v>105000</v>
      </c>
      <c r="S460">
        <v>29200</v>
      </c>
      <c r="T460">
        <v>0</v>
      </c>
      <c r="U460">
        <v>0</v>
      </c>
      <c r="V460" t="s">
        <v>190</v>
      </c>
      <c r="W460" t="s">
        <v>111</v>
      </c>
      <c r="X460" t="s">
        <v>112</v>
      </c>
      <c r="Y460" t="s">
        <v>112</v>
      </c>
      <c r="Z460" t="s">
        <v>312</v>
      </c>
      <c r="AA460" t="s">
        <v>313</v>
      </c>
      <c r="AB460" t="s">
        <v>381</v>
      </c>
      <c r="AC460" t="s">
        <v>116</v>
      </c>
      <c r="AD460" t="s">
        <v>382</v>
      </c>
      <c r="AE460" t="s">
        <v>383</v>
      </c>
      <c r="AF460" t="s">
        <v>384</v>
      </c>
      <c r="AG460" t="s">
        <v>390</v>
      </c>
      <c r="AH460" t="s">
        <v>462</v>
      </c>
      <c r="AI460" t="s">
        <v>370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690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690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690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690</v>
      </c>
      <c r="CI460">
        <v>0</v>
      </c>
      <c r="CJ460">
        <v>0</v>
      </c>
      <c r="CK460" s="13" t="str">
        <f t="shared" si="81"/>
        <v>2 - 09. RECURSOS DIRECTAMENTE RECAUDADOS</v>
      </c>
      <c r="CL460" s="13" t="str">
        <f t="shared" si="82"/>
        <v>2.6. ADQUISICION DE ACTIVOS NO FINANCIEROS</v>
      </c>
      <c r="CM460" s="13" t="str">
        <f t="shared" si="83"/>
        <v>2.6. 3. ADQUISICION DE VEHICULOS, MAQUINARIAS Y OTROS</v>
      </c>
      <c r="CN460" s="13" t="str">
        <f t="shared" si="84"/>
        <v>2.6. 3. 2. 9.99. MAQUINARIAS, EQUIPOS Y MOBILIARIOS DE OTRAS INSTALACIONES</v>
      </c>
      <c r="CO460" s="13">
        <f t="shared" si="85"/>
        <v>690</v>
      </c>
      <c r="CP460" s="13">
        <f t="shared" si="86"/>
        <v>-690</v>
      </c>
      <c r="CQ460" s="13"/>
      <c r="CR460" s="13"/>
      <c r="CS460" s="13">
        <f t="shared" si="87"/>
        <v>-690</v>
      </c>
      <c r="CT460" s="13"/>
    </row>
    <row r="461" spans="1:98" hidden="1" x14ac:dyDescent="0.2">
      <c r="A461" t="s">
        <v>93</v>
      </c>
      <c r="B461" t="s">
        <v>94</v>
      </c>
      <c r="C461" t="s">
        <v>95</v>
      </c>
      <c r="D461" t="s">
        <v>96</v>
      </c>
      <c r="E461" t="s">
        <v>97</v>
      </c>
      <c r="F461" t="s">
        <v>98</v>
      </c>
      <c r="G461" t="s">
        <v>170</v>
      </c>
      <c r="H461" t="s">
        <v>100</v>
      </c>
      <c r="I461" t="s">
        <v>101</v>
      </c>
      <c r="J461" t="s">
        <v>102</v>
      </c>
      <c r="K461" t="s">
        <v>180</v>
      </c>
      <c r="L461" t="s">
        <v>104</v>
      </c>
      <c r="M461" t="s">
        <v>132</v>
      </c>
      <c r="N461" t="s">
        <v>133</v>
      </c>
      <c r="O461" t="s">
        <v>107</v>
      </c>
      <c r="P461" t="s">
        <v>181</v>
      </c>
      <c r="Q461" t="s">
        <v>168</v>
      </c>
      <c r="R461">
        <v>47000</v>
      </c>
      <c r="S461">
        <v>26240</v>
      </c>
      <c r="T461">
        <v>26237</v>
      </c>
      <c r="U461">
        <v>26237</v>
      </c>
      <c r="V461" t="s">
        <v>182</v>
      </c>
      <c r="W461" t="s">
        <v>111</v>
      </c>
      <c r="X461" t="s">
        <v>112</v>
      </c>
      <c r="Y461" t="s">
        <v>112</v>
      </c>
      <c r="Z461" t="s">
        <v>371</v>
      </c>
      <c r="AA461" t="s">
        <v>372</v>
      </c>
      <c r="AB461" t="s">
        <v>115</v>
      </c>
      <c r="AC461" t="s">
        <v>116</v>
      </c>
      <c r="AD461" t="s">
        <v>225</v>
      </c>
      <c r="AE461" t="s">
        <v>226</v>
      </c>
      <c r="AF461" t="s">
        <v>236</v>
      </c>
      <c r="AG461" t="s">
        <v>237</v>
      </c>
      <c r="AH461" t="s">
        <v>269</v>
      </c>
      <c r="AI461" t="s">
        <v>314</v>
      </c>
      <c r="AJ461">
        <v>0</v>
      </c>
      <c r="AK461">
        <v>300</v>
      </c>
      <c r="AL461">
        <v>300</v>
      </c>
      <c r="AM461">
        <v>300</v>
      </c>
      <c r="AN461">
        <v>300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 s="13" t="str">
        <f t="shared" si="81"/>
        <v>4 - 13. DONACIONES Y TRANSFERENCIAS</v>
      </c>
      <c r="CL461" s="13" t="str">
        <f t="shared" si="82"/>
        <v>2.3. BIENES Y SERVICIOS</v>
      </c>
      <c r="CM461" s="13" t="str">
        <f t="shared" si="83"/>
        <v>2.3. 1. COMPRA DE BIENES</v>
      </c>
      <c r="CN461" s="13" t="str">
        <f t="shared" si="84"/>
        <v>2.3. 1. 5. 1. 1. REPUESTOS Y ACCESORIOS</v>
      </c>
      <c r="CO461" s="13">
        <f t="shared" si="85"/>
        <v>0</v>
      </c>
      <c r="CP461" s="13">
        <f t="shared" si="86"/>
        <v>300</v>
      </c>
      <c r="CQ461" s="13"/>
      <c r="CR461" s="13"/>
      <c r="CS461" s="13">
        <f t="shared" si="87"/>
        <v>300</v>
      </c>
      <c r="CT461" s="13"/>
    </row>
    <row r="462" spans="1:98" hidden="1" x14ac:dyDescent="0.2">
      <c r="A462" t="s">
        <v>93</v>
      </c>
      <c r="B462" t="s">
        <v>94</v>
      </c>
      <c r="C462" t="s">
        <v>95</v>
      </c>
      <c r="D462" t="s">
        <v>96</v>
      </c>
      <c r="E462" t="s">
        <v>97</v>
      </c>
      <c r="F462" t="s">
        <v>98</v>
      </c>
      <c r="G462" t="s">
        <v>170</v>
      </c>
      <c r="H462" t="s">
        <v>100</v>
      </c>
      <c r="I462" t="s">
        <v>101</v>
      </c>
      <c r="J462" t="s">
        <v>102</v>
      </c>
      <c r="K462" t="s">
        <v>180</v>
      </c>
      <c r="L462" t="s">
        <v>104</v>
      </c>
      <c r="M462" t="s">
        <v>132</v>
      </c>
      <c r="N462" t="s">
        <v>133</v>
      </c>
      <c r="O462" t="s">
        <v>107</v>
      </c>
      <c r="P462" t="s">
        <v>181</v>
      </c>
      <c r="Q462" t="s">
        <v>168</v>
      </c>
      <c r="R462">
        <v>47000</v>
      </c>
      <c r="S462">
        <v>26240</v>
      </c>
      <c r="T462">
        <v>26237</v>
      </c>
      <c r="U462">
        <v>26237</v>
      </c>
      <c r="V462" t="s">
        <v>182</v>
      </c>
      <c r="W462" t="s">
        <v>111</v>
      </c>
      <c r="X462" t="s">
        <v>112</v>
      </c>
      <c r="Y462" t="s">
        <v>112</v>
      </c>
      <c r="Z462" t="s">
        <v>371</v>
      </c>
      <c r="AA462" t="s">
        <v>372</v>
      </c>
      <c r="AB462" t="s">
        <v>115</v>
      </c>
      <c r="AC462" t="s">
        <v>116</v>
      </c>
      <c r="AD462" t="s">
        <v>225</v>
      </c>
      <c r="AE462" t="s">
        <v>226</v>
      </c>
      <c r="AF462" t="s">
        <v>236</v>
      </c>
      <c r="AG462" t="s">
        <v>237</v>
      </c>
      <c r="AH462" t="s">
        <v>238</v>
      </c>
      <c r="AI462" t="s">
        <v>314</v>
      </c>
      <c r="AJ462">
        <v>0</v>
      </c>
      <c r="AK462">
        <v>46300</v>
      </c>
      <c r="AL462">
        <v>46300</v>
      </c>
      <c r="AM462">
        <v>45255.1</v>
      </c>
      <c r="AN462">
        <v>45255.1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 s="13" t="str">
        <f t="shared" si="81"/>
        <v>4 - 13. DONACIONES Y TRANSFERENCIAS</v>
      </c>
      <c r="CL462" s="13" t="str">
        <f t="shared" si="82"/>
        <v>2.3. BIENES Y SERVICIOS</v>
      </c>
      <c r="CM462" s="13" t="str">
        <f t="shared" si="83"/>
        <v>2.3. 1. COMPRA DE BIENES</v>
      </c>
      <c r="CN462" s="13" t="str">
        <f t="shared" si="84"/>
        <v>2.3. 1. 5. 1. 2. PAPELERIA EN GENERAL, UTILES Y MATERIALES DE OFICINA</v>
      </c>
      <c r="CO462" s="13">
        <f t="shared" si="85"/>
        <v>0</v>
      </c>
      <c r="CP462" s="13">
        <f t="shared" si="86"/>
        <v>46300</v>
      </c>
      <c r="CQ462" s="13"/>
      <c r="CR462" s="13"/>
      <c r="CS462" s="13">
        <f t="shared" si="87"/>
        <v>46300</v>
      </c>
      <c r="CT462" s="13"/>
    </row>
    <row r="463" spans="1:98" hidden="1" x14ac:dyDescent="0.2">
      <c r="A463" t="s">
        <v>93</v>
      </c>
      <c r="B463" t="s">
        <v>94</v>
      </c>
      <c r="C463" t="s">
        <v>95</v>
      </c>
      <c r="D463" t="s">
        <v>96</v>
      </c>
      <c r="E463" t="s">
        <v>97</v>
      </c>
      <c r="F463" t="s">
        <v>98</v>
      </c>
      <c r="G463" t="s">
        <v>170</v>
      </c>
      <c r="H463" t="s">
        <v>100</v>
      </c>
      <c r="I463" t="s">
        <v>101</v>
      </c>
      <c r="J463" t="s">
        <v>102</v>
      </c>
      <c r="K463" t="s">
        <v>180</v>
      </c>
      <c r="L463" t="s">
        <v>104</v>
      </c>
      <c r="M463" t="s">
        <v>132</v>
      </c>
      <c r="N463" t="s">
        <v>133</v>
      </c>
      <c r="O463" t="s">
        <v>423</v>
      </c>
      <c r="P463" t="s">
        <v>181</v>
      </c>
      <c r="Q463" t="s">
        <v>168</v>
      </c>
      <c r="R463">
        <v>1</v>
      </c>
      <c r="S463">
        <v>0</v>
      </c>
      <c r="T463">
        <v>0</v>
      </c>
      <c r="U463">
        <v>0</v>
      </c>
      <c r="V463" t="s">
        <v>432</v>
      </c>
      <c r="W463" t="s">
        <v>111</v>
      </c>
      <c r="X463" t="s">
        <v>112</v>
      </c>
      <c r="Y463" t="s">
        <v>112</v>
      </c>
      <c r="Z463" t="s">
        <v>371</v>
      </c>
      <c r="AA463" t="s">
        <v>372</v>
      </c>
      <c r="AB463" t="s">
        <v>115</v>
      </c>
      <c r="AC463" t="s">
        <v>116</v>
      </c>
      <c r="AD463" t="s">
        <v>225</v>
      </c>
      <c r="AE463" t="s">
        <v>226</v>
      </c>
      <c r="AF463" t="s">
        <v>236</v>
      </c>
      <c r="AG463" t="s">
        <v>237</v>
      </c>
      <c r="AH463" t="s">
        <v>238</v>
      </c>
      <c r="AI463" t="s">
        <v>314</v>
      </c>
      <c r="AJ463">
        <v>0</v>
      </c>
      <c r="AK463">
        <v>15755</v>
      </c>
      <c r="AL463">
        <v>15755</v>
      </c>
      <c r="AM463">
        <v>13259</v>
      </c>
      <c r="AN463">
        <v>13259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 s="13" t="str">
        <f t="shared" si="81"/>
        <v>4 - 13. DONACIONES Y TRANSFERENCIAS</v>
      </c>
      <c r="CL463" s="13" t="str">
        <f t="shared" si="82"/>
        <v>2.3. BIENES Y SERVICIOS</v>
      </c>
      <c r="CM463" s="13" t="str">
        <f t="shared" si="83"/>
        <v>2.3. 1. COMPRA DE BIENES</v>
      </c>
      <c r="CN463" s="13" t="str">
        <f t="shared" si="84"/>
        <v>2.3. 1. 5. 1. 2. PAPELERIA EN GENERAL, UTILES Y MATERIALES DE OFICINA</v>
      </c>
      <c r="CO463" s="13">
        <f t="shared" si="85"/>
        <v>0</v>
      </c>
      <c r="CP463" s="13">
        <f t="shared" si="86"/>
        <v>15755</v>
      </c>
      <c r="CQ463" s="13"/>
      <c r="CR463" s="13"/>
      <c r="CS463" s="13">
        <f t="shared" si="87"/>
        <v>15755</v>
      </c>
      <c r="CT463" s="13"/>
    </row>
    <row r="464" spans="1:98" hidden="1" x14ac:dyDescent="0.2">
      <c r="A464" t="s">
        <v>93</v>
      </c>
      <c r="B464" t="s">
        <v>94</v>
      </c>
      <c r="C464" t="s">
        <v>95</v>
      </c>
      <c r="D464" t="s">
        <v>96</v>
      </c>
      <c r="E464" t="s">
        <v>97</v>
      </c>
      <c r="F464" t="s">
        <v>98</v>
      </c>
      <c r="G464" t="s">
        <v>170</v>
      </c>
      <c r="H464" t="s">
        <v>100</v>
      </c>
      <c r="I464" t="s">
        <v>101</v>
      </c>
      <c r="J464" t="s">
        <v>102</v>
      </c>
      <c r="K464" t="s">
        <v>175</v>
      </c>
      <c r="L464" t="s">
        <v>104</v>
      </c>
      <c r="M464" t="s">
        <v>132</v>
      </c>
      <c r="N464" t="s">
        <v>176</v>
      </c>
      <c r="O464" t="s">
        <v>107</v>
      </c>
      <c r="P464" t="s">
        <v>177</v>
      </c>
      <c r="Q464" t="s">
        <v>178</v>
      </c>
      <c r="R464">
        <v>30095</v>
      </c>
      <c r="S464">
        <v>15125</v>
      </c>
      <c r="T464">
        <v>15125</v>
      </c>
      <c r="U464">
        <v>15125</v>
      </c>
      <c r="V464" t="s">
        <v>179</v>
      </c>
      <c r="W464" t="s">
        <v>111</v>
      </c>
      <c r="X464" t="s">
        <v>112</v>
      </c>
      <c r="Y464" t="s">
        <v>112</v>
      </c>
      <c r="Z464" t="s">
        <v>371</v>
      </c>
      <c r="AA464" t="s">
        <v>372</v>
      </c>
      <c r="AB464" t="s">
        <v>115</v>
      </c>
      <c r="AC464" t="s">
        <v>116</v>
      </c>
      <c r="AD464" t="s">
        <v>225</v>
      </c>
      <c r="AE464" t="s">
        <v>226</v>
      </c>
      <c r="AF464" t="s">
        <v>236</v>
      </c>
      <c r="AG464" t="s">
        <v>248</v>
      </c>
      <c r="AH464" t="s">
        <v>249</v>
      </c>
      <c r="AI464" t="s">
        <v>314</v>
      </c>
      <c r="AJ464">
        <v>0</v>
      </c>
      <c r="AK464">
        <v>243500</v>
      </c>
      <c r="AL464">
        <v>243500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 s="13" t="str">
        <f t="shared" si="81"/>
        <v>4 - 13. DONACIONES Y TRANSFERENCIAS</v>
      </c>
      <c r="CL464" s="13" t="str">
        <f t="shared" si="82"/>
        <v>2.3. BIENES Y SERVICIOS</v>
      </c>
      <c r="CM464" s="13" t="str">
        <f t="shared" si="83"/>
        <v>2.3. 1. COMPRA DE BIENES</v>
      </c>
      <c r="CN464" s="13" t="str">
        <f t="shared" si="84"/>
        <v>2.3. 1. 5. 3. 1. ASEO, LIMPIEZA Y TOCADOR</v>
      </c>
      <c r="CO464" s="13">
        <f t="shared" si="85"/>
        <v>0</v>
      </c>
      <c r="CP464" s="13">
        <f t="shared" si="86"/>
        <v>243500</v>
      </c>
      <c r="CQ464" s="13"/>
      <c r="CR464" s="13"/>
      <c r="CS464" s="13">
        <f t="shared" si="87"/>
        <v>243500</v>
      </c>
      <c r="CT464" s="13"/>
    </row>
    <row r="465" spans="1:98" hidden="1" x14ac:dyDescent="0.2">
      <c r="A465" t="s">
        <v>93</v>
      </c>
      <c r="B465" t="s">
        <v>94</v>
      </c>
      <c r="C465" t="s">
        <v>95</v>
      </c>
      <c r="D465" t="s">
        <v>96</v>
      </c>
      <c r="E465" t="s">
        <v>97</v>
      </c>
      <c r="F465" t="s">
        <v>98</v>
      </c>
      <c r="G465" t="s">
        <v>170</v>
      </c>
      <c r="H465" t="s">
        <v>100</v>
      </c>
      <c r="I465" t="s">
        <v>101</v>
      </c>
      <c r="J465" t="s">
        <v>102</v>
      </c>
      <c r="K465" t="s">
        <v>180</v>
      </c>
      <c r="L465" t="s">
        <v>104</v>
      </c>
      <c r="M465" t="s">
        <v>132</v>
      </c>
      <c r="N465" t="s">
        <v>133</v>
      </c>
      <c r="O465" t="s">
        <v>107</v>
      </c>
      <c r="P465" t="s">
        <v>181</v>
      </c>
      <c r="Q465" t="s">
        <v>168</v>
      </c>
      <c r="R465">
        <v>47000</v>
      </c>
      <c r="S465">
        <v>26240</v>
      </c>
      <c r="T465">
        <v>26237</v>
      </c>
      <c r="U465">
        <v>26237</v>
      </c>
      <c r="V465" t="s">
        <v>182</v>
      </c>
      <c r="W465" t="s">
        <v>111</v>
      </c>
      <c r="X465" t="s">
        <v>112</v>
      </c>
      <c r="Y465" t="s">
        <v>112</v>
      </c>
      <c r="Z465" t="s">
        <v>371</v>
      </c>
      <c r="AA465" t="s">
        <v>372</v>
      </c>
      <c r="AB465" t="s">
        <v>115</v>
      </c>
      <c r="AC465" t="s">
        <v>116</v>
      </c>
      <c r="AD465" t="s">
        <v>225</v>
      </c>
      <c r="AE465" t="s">
        <v>226</v>
      </c>
      <c r="AF465" t="s">
        <v>236</v>
      </c>
      <c r="AG465" t="s">
        <v>248</v>
      </c>
      <c r="AH465" t="s">
        <v>249</v>
      </c>
      <c r="AI465" t="s">
        <v>314</v>
      </c>
      <c r="AJ465">
        <v>0</v>
      </c>
      <c r="AK465">
        <v>44160</v>
      </c>
      <c r="AL465">
        <v>44160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 s="13" t="str">
        <f t="shared" si="81"/>
        <v>4 - 13. DONACIONES Y TRANSFERENCIAS</v>
      </c>
      <c r="CL465" s="13" t="str">
        <f t="shared" si="82"/>
        <v>2.3. BIENES Y SERVICIOS</v>
      </c>
      <c r="CM465" s="13" t="str">
        <f t="shared" si="83"/>
        <v>2.3. 1. COMPRA DE BIENES</v>
      </c>
      <c r="CN465" s="13" t="str">
        <f t="shared" si="84"/>
        <v>2.3. 1. 5. 3. 1. ASEO, LIMPIEZA Y TOCADOR</v>
      </c>
      <c r="CO465" s="13">
        <f t="shared" si="85"/>
        <v>0</v>
      </c>
      <c r="CP465" s="13">
        <f t="shared" si="86"/>
        <v>44160</v>
      </c>
      <c r="CQ465" s="13"/>
      <c r="CR465" s="13"/>
      <c r="CS465" s="13">
        <f t="shared" si="87"/>
        <v>44160</v>
      </c>
      <c r="CT465" s="13"/>
    </row>
    <row r="466" spans="1:98" hidden="1" x14ac:dyDescent="0.2">
      <c r="A466" t="s">
        <v>93</v>
      </c>
      <c r="B466" t="s">
        <v>94</v>
      </c>
      <c r="C466" t="s">
        <v>95</v>
      </c>
      <c r="D466" t="s">
        <v>96</v>
      </c>
      <c r="E466" t="s">
        <v>97</v>
      </c>
      <c r="F466" t="s">
        <v>98</v>
      </c>
      <c r="G466" t="s">
        <v>170</v>
      </c>
      <c r="H466" t="s">
        <v>100</v>
      </c>
      <c r="I466" t="s">
        <v>101</v>
      </c>
      <c r="J466" t="s">
        <v>102</v>
      </c>
      <c r="K466" t="s">
        <v>187</v>
      </c>
      <c r="L466" t="s">
        <v>104</v>
      </c>
      <c r="M466" t="s">
        <v>132</v>
      </c>
      <c r="N466" t="s">
        <v>176</v>
      </c>
      <c r="O466" t="s">
        <v>107</v>
      </c>
      <c r="P466" t="s">
        <v>188</v>
      </c>
      <c r="Q466" t="s">
        <v>189</v>
      </c>
      <c r="R466">
        <v>105000</v>
      </c>
      <c r="S466">
        <v>29200</v>
      </c>
      <c r="T466">
        <v>29143</v>
      </c>
      <c r="U466">
        <v>29143</v>
      </c>
      <c r="V466" t="s">
        <v>190</v>
      </c>
      <c r="W466" t="s">
        <v>111</v>
      </c>
      <c r="X466" t="s">
        <v>112</v>
      </c>
      <c r="Y466" t="s">
        <v>112</v>
      </c>
      <c r="Z466" t="s">
        <v>371</v>
      </c>
      <c r="AA466" t="s">
        <v>372</v>
      </c>
      <c r="AB466" t="s">
        <v>115</v>
      </c>
      <c r="AC466" t="s">
        <v>116</v>
      </c>
      <c r="AD466" t="s">
        <v>225</v>
      </c>
      <c r="AE466" t="s">
        <v>226</v>
      </c>
      <c r="AF466" t="s">
        <v>236</v>
      </c>
      <c r="AG466" t="s">
        <v>248</v>
      </c>
      <c r="AH466" t="s">
        <v>249</v>
      </c>
      <c r="AI466" t="s">
        <v>314</v>
      </c>
      <c r="AJ466">
        <v>0</v>
      </c>
      <c r="AK466">
        <v>9600</v>
      </c>
      <c r="AL466">
        <v>9600</v>
      </c>
      <c r="AM466">
        <v>9600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 s="13" t="str">
        <f t="shared" si="81"/>
        <v>4 - 13. DONACIONES Y TRANSFERENCIAS</v>
      </c>
      <c r="CL466" s="13" t="str">
        <f t="shared" si="82"/>
        <v>2.3. BIENES Y SERVICIOS</v>
      </c>
      <c r="CM466" s="13" t="str">
        <f t="shared" si="83"/>
        <v>2.3. 1. COMPRA DE BIENES</v>
      </c>
      <c r="CN466" s="13" t="str">
        <f t="shared" si="84"/>
        <v>2.3. 1. 5. 3. 1. ASEO, LIMPIEZA Y TOCADOR</v>
      </c>
      <c r="CO466" s="13">
        <f t="shared" si="85"/>
        <v>0</v>
      </c>
      <c r="CP466" s="13">
        <f t="shared" si="86"/>
        <v>9600</v>
      </c>
      <c r="CQ466" s="13"/>
      <c r="CR466" s="13"/>
      <c r="CS466" s="13">
        <f t="shared" si="87"/>
        <v>9600</v>
      </c>
      <c r="CT466" s="13"/>
    </row>
    <row r="467" spans="1:98" hidden="1" x14ac:dyDescent="0.2">
      <c r="A467" t="s">
        <v>93</v>
      </c>
      <c r="B467" t="s">
        <v>94</v>
      </c>
      <c r="C467" t="s">
        <v>95</v>
      </c>
      <c r="D467" t="s">
        <v>96</v>
      </c>
      <c r="E467" t="s">
        <v>97</v>
      </c>
      <c r="F467" t="s">
        <v>98</v>
      </c>
      <c r="G467" t="s">
        <v>170</v>
      </c>
      <c r="H467" t="s">
        <v>100</v>
      </c>
      <c r="I467" t="s">
        <v>101</v>
      </c>
      <c r="J467" t="s">
        <v>102</v>
      </c>
      <c r="K467" t="s">
        <v>367</v>
      </c>
      <c r="L467" t="s">
        <v>104</v>
      </c>
      <c r="M467" t="s">
        <v>159</v>
      </c>
      <c r="N467" t="s">
        <v>160</v>
      </c>
      <c r="O467" t="s">
        <v>107</v>
      </c>
      <c r="P467" t="s">
        <v>368</v>
      </c>
      <c r="Q467" t="s">
        <v>185</v>
      </c>
      <c r="R467">
        <v>36</v>
      </c>
      <c r="S467">
        <v>18</v>
      </c>
      <c r="T467">
        <v>18</v>
      </c>
      <c r="U467">
        <v>18</v>
      </c>
      <c r="V467" t="s">
        <v>369</v>
      </c>
      <c r="W467" t="s">
        <v>111</v>
      </c>
      <c r="X467" t="s">
        <v>112</v>
      </c>
      <c r="Y467" t="s">
        <v>112</v>
      </c>
      <c r="Z467" t="s">
        <v>371</v>
      </c>
      <c r="AA467" t="s">
        <v>372</v>
      </c>
      <c r="AB467" t="s">
        <v>115</v>
      </c>
      <c r="AC467" t="s">
        <v>116</v>
      </c>
      <c r="AD467" t="s">
        <v>225</v>
      </c>
      <c r="AE467" t="s">
        <v>226</v>
      </c>
      <c r="AF467" t="s">
        <v>236</v>
      </c>
      <c r="AG467" t="s">
        <v>248</v>
      </c>
      <c r="AH467" t="s">
        <v>249</v>
      </c>
      <c r="AI467" t="s">
        <v>314</v>
      </c>
      <c r="AJ467">
        <v>0</v>
      </c>
      <c r="AK467">
        <v>34650</v>
      </c>
      <c r="AL467">
        <v>34650</v>
      </c>
      <c r="AM467">
        <v>34650</v>
      </c>
      <c r="AN467">
        <v>34650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 s="13" t="str">
        <f t="shared" si="81"/>
        <v>4 - 13. DONACIONES Y TRANSFERENCIAS</v>
      </c>
      <c r="CL467" s="13" t="str">
        <f t="shared" si="82"/>
        <v>2.3. BIENES Y SERVICIOS</v>
      </c>
      <c r="CM467" s="13" t="str">
        <f t="shared" si="83"/>
        <v>2.3. 1. COMPRA DE BIENES</v>
      </c>
      <c r="CN467" s="13" t="str">
        <f t="shared" si="84"/>
        <v>2.3. 1. 5. 3. 1. ASEO, LIMPIEZA Y TOCADOR</v>
      </c>
      <c r="CO467" s="13">
        <f t="shared" si="85"/>
        <v>0</v>
      </c>
      <c r="CP467" s="13">
        <f t="shared" si="86"/>
        <v>34650</v>
      </c>
      <c r="CQ467" s="13"/>
      <c r="CR467" s="13"/>
      <c r="CS467" s="13">
        <f t="shared" si="87"/>
        <v>34650</v>
      </c>
      <c r="CT467" s="13"/>
    </row>
    <row r="468" spans="1:98" hidden="1" x14ac:dyDescent="0.2">
      <c r="A468" t="s">
        <v>93</v>
      </c>
      <c r="B468" t="s">
        <v>94</v>
      </c>
      <c r="C468" t="s">
        <v>95</v>
      </c>
      <c r="D468" t="s">
        <v>96</v>
      </c>
      <c r="E468" t="s">
        <v>97</v>
      </c>
      <c r="F468" t="s">
        <v>98</v>
      </c>
      <c r="G468" t="s">
        <v>170</v>
      </c>
      <c r="H468" t="s">
        <v>100</v>
      </c>
      <c r="I468" t="s">
        <v>101</v>
      </c>
      <c r="J468" t="s">
        <v>102</v>
      </c>
      <c r="K468" t="s">
        <v>187</v>
      </c>
      <c r="L468" t="s">
        <v>104</v>
      </c>
      <c r="M468" t="s">
        <v>132</v>
      </c>
      <c r="N468" t="s">
        <v>176</v>
      </c>
      <c r="O468" t="s">
        <v>423</v>
      </c>
      <c r="P468" t="s">
        <v>188</v>
      </c>
      <c r="Q468" t="s">
        <v>189</v>
      </c>
      <c r="R468">
        <v>1</v>
      </c>
      <c r="S468">
        <v>0</v>
      </c>
      <c r="T468">
        <v>0</v>
      </c>
      <c r="U468">
        <v>0</v>
      </c>
      <c r="V468" t="s">
        <v>429</v>
      </c>
      <c r="W468" t="s">
        <v>111</v>
      </c>
      <c r="X468" t="s">
        <v>112</v>
      </c>
      <c r="Y468" t="s">
        <v>112</v>
      </c>
      <c r="Z468" t="s">
        <v>371</v>
      </c>
      <c r="AA468" t="s">
        <v>372</v>
      </c>
      <c r="AB468" t="s">
        <v>115</v>
      </c>
      <c r="AC468" t="s">
        <v>116</v>
      </c>
      <c r="AD468" t="s">
        <v>225</v>
      </c>
      <c r="AE468" t="s">
        <v>226</v>
      </c>
      <c r="AF468" t="s">
        <v>236</v>
      </c>
      <c r="AG468" t="s">
        <v>248</v>
      </c>
      <c r="AH468" t="s">
        <v>249</v>
      </c>
      <c r="AI468" t="s">
        <v>314</v>
      </c>
      <c r="AJ468">
        <v>0</v>
      </c>
      <c r="AK468">
        <v>40926</v>
      </c>
      <c r="AL468">
        <v>40926</v>
      </c>
      <c r="AM468">
        <v>39800</v>
      </c>
      <c r="AN468">
        <v>9400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 s="13" t="str">
        <f t="shared" si="81"/>
        <v>4 - 13. DONACIONES Y TRANSFERENCIAS</v>
      </c>
      <c r="CL468" s="13" t="str">
        <f t="shared" si="82"/>
        <v>2.3. BIENES Y SERVICIOS</v>
      </c>
      <c r="CM468" s="13" t="str">
        <f t="shared" si="83"/>
        <v>2.3. 1. COMPRA DE BIENES</v>
      </c>
      <c r="CN468" s="13" t="str">
        <f t="shared" si="84"/>
        <v>2.3. 1. 5. 3. 1. ASEO, LIMPIEZA Y TOCADOR</v>
      </c>
      <c r="CO468" s="13">
        <f t="shared" si="85"/>
        <v>0</v>
      </c>
      <c r="CP468" s="13">
        <f t="shared" si="86"/>
        <v>40926</v>
      </c>
      <c r="CQ468" s="13"/>
      <c r="CR468" s="13"/>
      <c r="CS468" s="13">
        <f t="shared" si="87"/>
        <v>40926</v>
      </c>
      <c r="CT468" s="13"/>
    </row>
    <row r="469" spans="1:98" hidden="1" x14ac:dyDescent="0.2">
      <c r="A469" t="s">
        <v>93</v>
      </c>
      <c r="B469" t="s">
        <v>94</v>
      </c>
      <c r="C469" t="s">
        <v>95</v>
      </c>
      <c r="D469" t="s">
        <v>96</v>
      </c>
      <c r="E469" t="s">
        <v>97</v>
      </c>
      <c r="F469" t="s">
        <v>98</v>
      </c>
      <c r="G469" t="s">
        <v>170</v>
      </c>
      <c r="H469" t="s">
        <v>100</v>
      </c>
      <c r="I469" t="s">
        <v>101</v>
      </c>
      <c r="J469" t="s">
        <v>102</v>
      </c>
      <c r="K469" t="s">
        <v>180</v>
      </c>
      <c r="L469" t="s">
        <v>104</v>
      </c>
      <c r="M469" t="s">
        <v>132</v>
      </c>
      <c r="N469" t="s">
        <v>133</v>
      </c>
      <c r="O469" t="s">
        <v>423</v>
      </c>
      <c r="P469" t="s">
        <v>181</v>
      </c>
      <c r="Q469" t="s">
        <v>168</v>
      </c>
      <c r="R469">
        <v>1</v>
      </c>
      <c r="S469">
        <v>0</v>
      </c>
      <c r="T469">
        <v>0</v>
      </c>
      <c r="U469">
        <v>0</v>
      </c>
      <c r="V469" t="s">
        <v>432</v>
      </c>
      <c r="W469" t="s">
        <v>111</v>
      </c>
      <c r="X469" t="s">
        <v>112</v>
      </c>
      <c r="Y469" t="s">
        <v>112</v>
      </c>
      <c r="Z469" t="s">
        <v>371</v>
      </c>
      <c r="AA469" t="s">
        <v>372</v>
      </c>
      <c r="AB469" t="s">
        <v>115</v>
      </c>
      <c r="AC469" t="s">
        <v>116</v>
      </c>
      <c r="AD469" t="s">
        <v>225</v>
      </c>
      <c r="AE469" t="s">
        <v>226</v>
      </c>
      <c r="AF469" t="s">
        <v>236</v>
      </c>
      <c r="AG469" t="s">
        <v>248</v>
      </c>
      <c r="AH469" t="s">
        <v>249</v>
      </c>
      <c r="AI469" t="s">
        <v>314</v>
      </c>
      <c r="AJ469">
        <v>0</v>
      </c>
      <c r="AK469">
        <v>2800</v>
      </c>
      <c r="AL469">
        <v>2800</v>
      </c>
      <c r="AM469">
        <v>2626.68</v>
      </c>
      <c r="AN469">
        <v>2626.68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 s="13" t="str">
        <f t="shared" si="81"/>
        <v>4 - 13. DONACIONES Y TRANSFERENCIAS</v>
      </c>
      <c r="CL469" s="13" t="str">
        <f t="shared" si="82"/>
        <v>2.3. BIENES Y SERVICIOS</v>
      </c>
      <c r="CM469" s="13" t="str">
        <f t="shared" si="83"/>
        <v>2.3. 1. COMPRA DE BIENES</v>
      </c>
      <c r="CN469" s="13" t="str">
        <f t="shared" si="84"/>
        <v>2.3. 1. 5. 3. 1. ASEO, LIMPIEZA Y TOCADOR</v>
      </c>
      <c r="CO469" s="13">
        <f t="shared" si="85"/>
        <v>0</v>
      </c>
      <c r="CP469" s="13">
        <f t="shared" si="86"/>
        <v>2800</v>
      </c>
      <c r="CQ469" s="13"/>
      <c r="CR469" s="13"/>
      <c r="CS469" s="13">
        <f t="shared" si="87"/>
        <v>2800</v>
      </c>
      <c r="CT469" s="13"/>
    </row>
    <row r="470" spans="1:98" hidden="1" x14ac:dyDescent="0.2">
      <c r="A470" t="s">
        <v>93</v>
      </c>
      <c r="B470" t="s">
        <v>94</v>
      </c>
      <c r="C470" t="s">
        <v>95</v>
      </c>
      <c r="D470" t="s">
        <v>96</v>
      </c>
      <c r="E470" t="s">
        <v>97</v>
      </c>
      <c r="F470" t="s">
        <v>98</v>
      </c>
      <c r="G470" t="s">
        <v>170</v>
      </c>
      <c r="H470" t="s">
        <v>100</v>
      </c>
      <c r="I470" t="s">
        <v>101</v>
      </c>
      <c r="J470" t="s">
        <v>102</v>
      </c>
      <c r="K470" t="s">
        <v>180</v>
      </c>
      <c r="L470" t="s">
        <v>104</v>
      </c>
      <c r="M470" t="s">
        <v>132</v>
      </c>
      <c r="N470" t="s">
        <v>133</v>
      </c>
      <c r="O470" t="s">
        <v>107</v>
      </c>
      <c r="P470" t="s">
        <v>181</v>
      </c>
      <c r="Q470" t="s">
        <v>168</v>
      </c>
      <c r="R470">
        <v>47000</v>
      </c>
      <c r="S470">
        <v>26240</v>
      </c>
      <c r="T470">
        <v>26237</v>
      </c>
      <c r="U470">
        <v>26237</v>
      </c>
      <c r="V470" t="s">
        <v>182</v>
      </c>
      <c r="W470" t="s">
        <v>111</v>
      </c>
      <c r="X470" t="s">
        <v>112</v>
      </c>
      <c r="Y470" t="s">
        <v>112</v>
      </c>
      <c r="Z470" t="s">
        <v>371</v>
      </c>
      <c r="AA470" t="s">
        <v>372</v>
      </c>
      <c r="AB470" t="s">
        <v>115</v>
      </c>
      <c r="AC470" t="s">
        <v>116</v>
      </c>
      <c r="AD470" t="s">
        <v>225</v>
      </c>
      <c r="AE470" t="s">
        <v>226</v>
      </c>
      <c r="AF470" t="s">
        <v>236</v>
      </c>
      <c r="AG470" t="s">
        <v>373</v>
      </c>
      <c r="AH470" t="s">
        <v>374</v>
      </c>
      <c r="AI470" t="s">
        <v>314</v>
      </c>
      <c r="AJ470">
        <v>0</v>
      </c>
      <c r="AK470">
        <v>71484</v>
      </c>
      <c r="AL470">
        <v>71484</v>
      </c>
      <c r="AM470">
        <v>61435.21</v>
      </c>
      <c r="AN470">
        <v>61435.21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 s="13" t="str">
        <f t="shared" si="81"/>
        <v>4 - 13. DONACIONES Y TRANSFERENCIAS</v>
      </c>
      <c r="CL470" s="13" t="str">
        <f t="shared" si="82"/>
        <v>2.3. BIENES Y SERVICIOS</v>
      </c>
      <c r="CM470" s="13" t="str">
        <f t="shared" si="83"/>
        <v>2.3. 1. COMPRA DE BIENES</v>
      </c>
      <c r="CN470" s="13" t="str">
        <f t="shared" si="84"/>
        <v>2.3. 1. 5. 4. 1. ELECTRICIDAD, ILUMINACION Y ELECTRONICA</v>
      </c>
      <c r="CO470" s="13">
        <f t="shared" si="85"/>
        <v>0</v>
      </c>
      <c r="CP470" s="13">
        <f t="shared" si="86"/>
        <v>71484</v>
      </c>
      <c r="CQ470" s="13"/>
      <c r="CR470" s="13"/>
      <c r="CS470" s="13">
        <f t="shared" si="87"/>
        <v>71484</v>
      </c>
      <c r="CT470" s="13"/>
    </row>
    <row r="471" spans="1:98" hidden="1" x14ac:dyDescent="0.2">
      <c r="A471" t="s">
        <v>93</v>
      </c>
      <c r="B471" t="s">
        <v>94</v>
      </c>
      <c r="C471" t="s">
        <v>95</v>
      </c>
      <c r="D471" t="s">
        <v>96</v>
      </c>
      <c r="E471" t="s">
        <v>97</v>
      </c>
      <c r="F471" t="s">
        <v>98</v>
      </c>
      <c r="G471" t="s">
        <v>164</v>
      </c>
      <c r="H471" t="s">
        <v>100</v>
      </c>
      <c r="I471" t="s">
        <v>165</v>
      </c>
      <c r="J471" t="s">
        <v>102</v>
      </c>
      <c r="K471" t="s">
        <v>166</v>
      </c>
      <c r="L471" t="s">
        <v>104</v>
      </c>
      <c r="M471" t="s">
        <v>132</v>
      </c>
      <c r="N471" t="s">
        <v>133</v>
      </c>
      <c r="O471" t="s">
        <v>107</v>
      </c>
      <c r="P471" t="s">
        <v>167</v>
      </c>
      <c r="Q471" t="s">
        <v>168</v>
      </c>
      <c r="R471">
        <v>6000</v>
      </c>
      <c r="S471">
        <v>3940</v>
      </c>
      <c r="T471">
        <v>3939</v>
      </c>
      <c r="U471">
        <v>3939</v>
      </c>
      <c r="V471" t="s">
        <v>169</v>
      </c>
      <c r="W471" t="s">
        <v>111</v>
      </c>
      <c r="X471" t="s">
        <v>112</v>
      </c>
      <c r="Y471" t="s">
        <v>112</v>
      </c>
      <c r="Z471" t="s">
        <v>371</v>
      </c>
      <c r="AA471" t="s">
        <v>372</v>
      </c>
      <c r="AB471" t="s">
        <v>115</v>
      </c>
      <c r="AC471" t="s">
        <v>116</v>
      </c>
      <c r="AD471" t="s">
        <v>225</v>
      </c>
      <c r="AE471" t="s">
        <v>226</v>
      </c>
      <c r="AF471" t="s">
        <v>271</v>
      </c>
      <c r="AG471" t="s">
        <v>315</v>
      </c>
      <c r="AH471" t="s">
        <v>316</v>
      </c>
      <c r="AI471" t="s">
        <v>314</v>
      </c>
      <c r="AJ471">
        <v>0</v>
      </c>
      <c r="AK471">
        <v>1215</v>
      </c>
      <c r="AL471">
        <v>1215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 s="13" t="str">
        <f t="shared" si="81"/>
        <v>4 - 13. DONACIONES Y TRANSFERENCIAS</v>
      </c>
      <c r="CL471" s="13" t="str">
        <f t="shared" si="82"/>
        <v>2.3. BIENES Y SERVICIOS</v>
      </c>
      <c r="CM471" s="13" t="str">
        <f t="shared" si="83"/>
        <v>2.3. 1. COMPRA DE BIENES</v>
      </c>
      <c r="CN471" s="13" t="str">
        <f t="shared" si="84"/>
        <v>2.3. 1. 8. 1. 2. MEDICAMENTOS</v>
      </c>
      <c r="CO471" s="13">
        <f t="shared" si="85"/>
        <v>0</v>
      </c>
      <c r="CP471" s="13">
        <f t="shared" si="86"/>
        <v>1215</v>
      </c>
      <c r="CQ471" s="13"/>
      <c r="CR471" s="13"/>
      <c r="CS471" s="13">
        <f t="shared" si="87"/>
        <v>1215</v>
      </c>
      <c r="CT471" s="13"/>
    </row>
    <row r="472" spans="1:98" hidden="1" x14ac:dyDescent="0.2">
      <c r="A472" t="s">
        <v>93</v>
      </c>
      <c r="B472" t="s">
        <v>94</v>
      </c>
      <c r="C472" t="s">
        <v>95</v>
      </c>
      <c r="D472" t="s">
        <v>96</v>
      </c>
      <c r="E472" t="s">
        <v>97</v>
      </c>
      <c r="F472" t="s">
        <v>98</v>
      </c>
      <c r="G472" t="s">
        <v>170</v>
      </c>
      <c r="H472" t="s">
        <v>100</v>
      </c>
      <c r="I472" t="s">
        <v>101</v>
      </c>
      <c r="J472" t="s">
        <v>102</v>
      </c>
      <c r="K472" t="s">
        <v>183</v>
      </c>
      <c r="L472" t="s">
        <v>104</v>
      </c>
      <c r="M472" t="s">
        <v>132</v>
      </c>
      <c r="N472" t="s">
        <v>133</v>
      </c>
      <c r="O472" t="s">
        <v>107</v>
      </c>
      <c r="P472" t="s">
        <v>184</v>
      </c>
      <c r="Q472" t="s">
        <v>185</v>
      </c>
      <c r="R472">
        <v>3636</v>
      </c>
      <c r="S472">
        <v>1441</v>
      </c>
      <c r="T472">
        <v>1441</v>
      </c>
      <c r="U472">
        <v>1441</v>
      </c>
      <c r="V472" t="s">
        <v>186</v>
      </c>
      <c r="W472" t="s">
        <v>111</v>
      </c>
      <c r="X472" t="s">
        <v>112</v>
      </c>
      <c r="Y472" t="s">
        <v>112</v>
      </c>
      <c r="Z472" t="s">
        <v>371</v>
      </c>
      <c r="AA472" t="s">
        <v>372</v>
      </c>
      <c r="AB472" t="s">
        <v>115</v>
      </c>
      <c r="AC472" t="s">
        <v>116</v>
      </c>
      <c r="AD472" t="s">
        <v>225</v>
      </c>
      <c r="AE472" t="s">
        <v>226</v>
      </c>
      <c r="AF472" t="s">
        <v>271</v>
      </c>
      <c r="AG472" t="s">
        <v>315</v>
      </c>
      <c r="AH472" t="s">
        <v>316</v>
      </c>
      <c r="AI472" t="s">
        <v>314</v>
      </c>
      <c r="AJ472">
        <v>0</v>
      </c>
      <c r="AK472">
        <v>9600</v>
      </c>
      <c r="AL472">
        <v>9600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 s="13" t="str">
        <f t="shared" si="81"/>
        <v>4 - 13. DONACIONES Y TRANSFERENCIAS</v>
      </c>
      <c r="CL472" s="13" t="str">
        <f t="shared" si="82"/>
        <v>2.3. BIENES Y SERVICIOS</v>
      </c>
      <c r="CM472" s="13" t="str">
        <f t="shared" si="83"/>
        <v>2.3. 1. COMPRA DE BIENES</v>
      </c>
      <c r="CN472" s="13" t="str">
        <f t="shared" si="84"/>
        <v>2.3. 1. 8. 1. 2. MEDICAMENTOS</v>
      </c>
      <c r="CO472" s="13">
        <f t="shared" si="85"/>
        <v>0</v>
      </c>
      <c r="CP472" s="13">
        <f t="shared" si="86"/>
        <v>9600</v>
      </c>
      <c r="CQ472" s="13"/>
      <c r="CR472" s="13"/>
      <c r="CS472" s="13">
        <f t="shared" si="87"/>
        <v>9600</v>
      </c>
      <c r="CT472" s="13"/>
    </row>
    <row r="473" spans="1:98" hidden="1" x14ac:dyDescent="0.2">
      <c r="A473" t="s">
        <v>93</v>
      </c>
      <c r="B473" t="s">
        <v>94</v>
      </c>
      <c r="C473" t="s">
        <v>95</v>
      </c>
      <c r="D473" t="s">
        <v>96</v>
      </c>
      <c r="E473" t="s">
        <v>97</v>
      </c>
      <c r="F473" t="s">
        <v>98</v>
      </c>
      <c r="G473" t="s">
        <v>170</v>
      </c>
      <c r="H473" t="s">
        <v>100</v>
      </c>
      <c r="I473" t="s">
        <v>101</v>
      </c>
      <c r="J473" t="s">
        <v>102</v>
      </c>
      <c r="K473" t="s">
        <v>187</v>
      </c>
      <c r="L473" t="s">
        <v>104</v>
      </c>
      <c r="M473" t="s">
        <v>132</v>
      </c>
      <c r="N473" t="s">
        <v>176</v>
      </c>
      <c r="O473" t="s">
        <v>107</v>
      </c>
      <c r="P473" t="s">
        <v>188</v>
      </c>
      <c r="Q473" t="s">
        <v>189</v>
      </c>
      <c r="R473">
        <v>105000</v>
      </c>
      <c r="S473">
        <v>29200</v>
      </c>
      <c r="T473">
        <v>29143</v>
      </c>
      <c r="U473">
        <v>29143</v>
      </c>
      <c r="V473" t="s">
        <v>190</v>
      </c>
      <c r="W473" t="s">
        <v>111</v>
      </c>
      <c r="X473" t="s">
        <v>112</v>
      </c>
      <c r="Y473" t="s">
        <v>112</v>
      </c>
      <c r="Z473" t="s">
        <v>371</v>
      </c>
      <c r="AA473" t="s">
        <v>372</v>
      </c>
      <c r="AB473" t="s">
        <v>115</v>
      </c>
      <c r="AC473" t="s">
        <v>116</v>
      </c>
      <c r="AD473" t="s">
        <v>225</v>
      </c>
      <c r="AE473" t="s">
        <v>226</v>
      </c>
      <c r="AF473" t="s">
        <v>271</v>
      </c>
      <c r="AG473" t="s">
        <v>315</v>
      </c>
      <c r="AH473" t="s">
        <v>316</v>
      </c>
      <c r="AI473" t="s">
        <v>314</v>
      </c>
      <c r="AJ473">
        <v>0</v>
      </c>
      <c r="AK473">
        <v>154561</v>
      </c>
      <c r="AL473">
        <v>154561</v>
      </c>
      <c r="AM473">
        <v>99917.5</v>
      </c>
      <c r="AN473">
        <v>78127.5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 s="13" t="str">
        <f t="shared" si="81"/>
        <v>4 - 13. DONACIONES Y TRANSFERENCIAS</v>
      </c>
      <c r="CL473" s="13" t="str">
        <f t="shared" si="82"/>
        <v>2.3. BIENES Y SERVICIOS</v>
      </c>
      <c r="CM473" s="13" t="str">
        <f t="shared" si="83"/>
        <v>2.3. 1. COMPRA DE BIENES</v>
      </c>
      <c r="CN473" s="13" t="str">
        <f t="shared" si="84"/>
        <v>2.3. 1. 8. 1. 2. MEDICAMENTOS</v>
      </c>
      <c r="CO473" s="13">
        <f t="shared" si="85"/>
        <v>0</v>
      </c>
      <c r="CP473" s="13">
        <f t="shared" si="86"/>
        <v>154561</v>
      </c>
      <c r="CQ473" s="13"/>
      <c r="CR473" s="13"/>
      <c r="CS473" s="13">
        <f t="shared" si="87"/>
        <v>154561</v>
      </c>
      <c r="CT473" s="13"/>
    </row>
    <row r="474" spans="1:98" hidden="1" x14ac:dyDescent="0.2">
      <c r="A474" t="s">
        <v>93</v>
      </c>
      <c r="B474" t="s">
        <v>94</v>
      </c>
      <c r="C474" t="s">
        <v>95</v>
      </c>
      <c r="D474" t="s">
        <v>96</v>
      </c>
      <c r="E474" t="s">
        <v>97</v>
      </c>
      <c r="F474" t="s">
        <v>98</v>
      </c>
      <c r="G474" t="s">
        <v>170</v>
      </c>
      <c r="H474" t="s">
        <v>100</v>
      </c>
      <c r="I474" t="s">
        <v>101</v>
      </c>
      <c r="J474" t="s">
        <v>102</v>
      </c>
      <c r="K474" t="s">
        <v>187</v>
      </c>
      <c r="L474" t="s">
        <v>104</v>
      </c>
      <c r="M474" t="s">
        <v>132</v>
      </c>
      <c r="N474" t="s">
        <v>176</v>
      </c>
      <c r="O474" t="s">
        <v>423</v>
      </c>
      <c r="P474" t="s">
        <v>188</v>
      </c>
      <c r="Q474" t="s">
        <v>189</v>
      </c>
      <c r="R474">
        <v>1</v>
      </c>
      <c r="S474">
        <v>0</v>
      </c>
      <c r="T474">
        <v>0</v>
      </c>
      <c r="U474">
        <v>0</v>
      </c>
      <c r="V474" t="s">
        <v>429</v>
      </c>
      <c r="W474" t="s">
        <v>111</v>
      </c>
      <c r="X474" t="s">
        <v>112</v>
      </c>
      <c r="Y474" t="s">
        <v>112</v>
      </c>
      <c r="Z474" t="s">
        <v>371</v>
      </c>
      <c r="AA474" t="s">
        <v>372</v>
      </c>
      <c r="AB474" t="s">
        <v>115</v>
      </c>
      <c r="AC474" t="s">
        <v>116</v>
      </c>
      <c r="AD474" t="s">
        <v>225</v>
      </c>
      <c r="AE474" t="s">
        <v>226</v>
      </c>
      <c r="AF474" t="s">
        <v>271</v>
      </c>
      <c r="AG474" t="s">
        <v>315</v>
      </c>
      <c r="AH474" t="s">
        <v>316</v>
      </c>
      <c r="AI474" t="s">
        <v>314</v>
      </c>
      <c r="AJ474">
        <v>0</v>
      </c>
      <c r="AK474">
        <v>977303</v>
      </c>
      <c r="AL474">
        <v>977303</v>
      </c>
      <c r="AM474">
        <v>934796</v>
      </c>
      <c r="AN474">
        <v>814886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 s="13" t="str">
        <f t="shared" si="81"/>
        <v>4 - 13. DONACIONES Y TRANSFERENCIAS</v>
      </c>
      <c r="CL474" s="13" t="str">
        <f t="shared" si="82"/>
        <v>2.3. BIENES Y SERVICIOS</v>
      </c>
      <c r="CM474" s="13" t="str">
        <f t="shared" si="83"/>
        <v>2.3. 1. COMPRA DE BIENES</v>
      </c>
      <c r="CN474" s="13" t="str">
        <f t="shared" si="84"/>
        <v>2.3. 1. 8. 1. 2. MEDICAMENTOS</v>
      </c>
      <c r="CO474" s="13">
        <f t="shared" si="85"/>
        <v>0</v>
      </c>
      <c r="CP474" s="13">
        <f t="shared" si="86"/>
        <v>977303</v>
      </c>
      <c r="CQ474" s="13"/>
      <c r="CR474" s="13"/>
      <c r="CS474" s="13">
        <f t="shared" si="87"/>
        <v>977303</v>
      </c>
      <c r="CT474" s="13"/>
    </row>
    <row r="475" spans="1:98" hidden="1" x14ac:dyDescent="0.2">
      <c r="A475" t="s">
        <v>93</v>
      </c>
      <c r="B475" t="s">
        <v>94</v>
      </c>
      <c r="C475" t="s">
        <v>95</v>
      </c>
      <c r="D475" t="s">
        <v>96</v>
      </c>
      <c r="E475" t="s">
        <v>97</v>
      </c>
      <c r="F475" t="s">
        <v>98</v>
      </c>
      <c r="G475" t="s">
        <v>170</v>
      </c>
      <c r="H475" t="s">
        <v>100</v>
      </c>
      <c r="I475" t="s">
        <v>101</v>
      </c>
      <c r="J475" t="s">
        <v>102</v>
      </c>
      <c r="K475" t="s">
        <v>367</v>
      </c>
      <c r="L475" t="s">
        <v>104</v>
      </c>
      <c r="M475" t="s">
        <v>132</v>
      </c>
      <c r="N475" t="s">
        <v>133</v>
      </c>
      <c r="O475" t="s">
        <v>107</v>
      </c>
      <c r="P475" t="s">
        <v>452</v>
      </c>
      <c r="Q475" t="s">
        <v>168</v>
      </c>
      <c r="R475">
        <v>1</v>
      </c>
      <c r="S475">
        <v>0</v>
      </c>
      <c r="T475">
        <v>0</v>
      </c>
      <c r="U475">
        <v>0</v>
      </c>
      <c r="V475" t="s">
        <v>453</v>
      </c>
      <c r="W475" t="s">
        <v>111</v>
      </c>
      <c r="X475" t="s">
        <v>112</v>
      </c>
      <c r="Y475" t="s">
        <v>112</v>
      </c>
      <c r="Z475" t="s">
        <v>371</v>
      </c>
      <c r="AA475" t="s">
        <v>372</v>
      </c>
      <c r="AB475" t="s">
        <v>115</v>
      </c>
      <c r="AC475" t="s">
        <v>116</v>
      </c>
      <c r="AD475" t="s">
        <v>225</v>
      </c>
      <c r="AE475" t="s">
        <v>226</v>
      </c>
      <c r="AF475" t="s">
        <v>271</v>
      </c>
      <c r="AG475" t="s">
        <v>315</v>
      </c>
      <c r="AH475" t="s">
        <v>316</v>
      </c>
      <c r="AI475" t="s">
        <v>314</v>
      </c>
      <c r="AJ475">
        <v>0</v>
      </c>
      <c r="AK475">
        <v>161010</v>
      </c>
      <c r="AL475">
        <v>161010</v>
      </c>
      <c r="AM475">
        <v>161010</v>
      </c>
      <c r="AN475">
        <v>17010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 s="13" t="str">
        <f t="shared" ref="CK475:CK506" si="88">CONCATENATE(LEFT(Z475,1)," ","- ",AA475)</f>
        <v>4 - 13. DONACIONES Y TRANSFERENCIAS</v>
      </c>
      <c r="CL475" s="13" t="str">
        <f t="shared" ref="CL475:CL506" si="89">CONCATENATE(LEFT(AC475,2),AD475)</f>
        <v>2.3. BIENES Y SERVICIOS</v>
      </c>
      <c r="CM475" s="13" t="str">
        <f t="shared" ref="CM475:CM506" si="90">CONCATENATE(LEFT(CL475,4),AE475)</f>
        <v>2.3. 1. COMPRA DE BIENES</v>
      </c>
      <c r="CN475" s="13" t="str">
        <f t="shared" ref="CN475:CN506" si="91">CONCATENATE(LEFT(CM475,7)&amp;LEFT(AF475,3)&amp;LEFT(AG475,3),AH475)</f>
        <v>2.3. 1. 8. 1. 2. MEDICAMENTOS</v>
      </c>
      <c r="CO475" s="13">
        <f t="shared" ref="CO475:CO506" si="92">SUM(AZ475:BL475)</f>
        <v>0</v>
      </c>
      <c r="CP475" s="13">
        <f t="shared" ref="CP475:CP506" si="93">AL475-CO475</f>
        <v>161010</v>
      </c>
      <c r="CQ475" s="13"/>
      <c r="CR475" s="13"/>
      <c r="CS475" s="13">
        <f t="shared" si="87"/>
        <v>161010</v>
      </c>
      <c r="CT475" s="13"/>
    </row>
    <row r="476" spans="1:98" hidden="1" x14ac:dyDescent="0.2">
      <c r="A476" t="s">
        <v>93</v>
      </c>
      <c r="B476" t="s">
        <v>94</v>
      </c>
      <c r="C476" t="s">
        <v>95</v>
      </c>
      <c r="D476" t="s">
        <v>96</v>
      </c>
      <c r="E476" t="s">
        <v>97</v>
      </c>
      <c r="F476" t="s">
        <v>98</v>
      </c>
      <c r="G476" t="s">
        <v>129</v>
      </c>
      <c r="H476" t="s">
        <v>100</v>
      </c>
      <c r="I476" t="s">
        <v>149</v>
      </c>
      <c r="J476" t="s">
        <v>102</v>
      </c>
      <c r="K476" t="s">
        <v>150</v>
      </c>
      <c r="L476" t="s">
        <v>104</v>
      </c>
      <c r="M476" t="s">
        <v>132</v>
      </c>
      <c r="N476" t="s">
        <v>133</v>
      </c>
      <c r="O476" t="s">
        <v>107</v>
      </c>
      <c r="P476" t="s">
        <v>151</v>
      </c>
      <c r="Q476" t="s">
        <v>143</v>
      </c>
      <c r="R476">
        <v>600</v>
      </c>
      <c r="S476">
        <v>100</v>
      </c>
      <c r="T476">
        <v>71</v>
      </c>
      <c r="U476">
        <v>71</v>
      </c>
      <c r="V476" t="s">
        <v>152</v>
      </c>
      <c r="W476" t="s">
        <v>111</v>
      </c>
      <c r="X476" t="s">
        <v>112</v>
      </c>
      <c r="Y476" t="s">
        <v>112</v>
      </c>
      <c r="Z476" t="s">
        <v>371</v>
      </c>
      <c r="AA476" t="s">
        <v>372</v>
      </c>
      <c r="AB476" t="s">
        <v>115</v>
      </c>
      <c r="AC476" t="s">
        <v>116</v>
      </c>
      <c r="AD476" t="s">
        <v>225</v>
      </c>
      <c r="AE476" t="s">
        <v>226</v>
      </c>
      <c r="AF476" t="s">
        <v>271</v>
      </c>
      <c r="AG476" t="s">
        <v>272</v>
      </c>
      <c r="AH476" t="s">
        <v>273</v>
      </c>
      <c r="AI476" t="s">
        <v>314</v>
      </c>
      <c r="AJ476">
        <v>0</v>
      </c>
      <c r="AK476">
        <v>50000</v>
      </c>
      <c r="AL476">
        <v>50000</v>
      </c>
      <c r="AM476">
        <v>50000</v>
      </c>
      <c r="AN476">
        <v>50000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 s="13" t="str">
        <f t="shared" si="88"/>
        <v>4 - 13. DONACIONES Y TRANSFERENCIAS</v>
      </c>
      <c r="CL476" s="13" t="str">
        <f t="shared" si="89"/>
        <v>2.3. BIENES Y SERVICIOS</v>
      </c>
      <c r="CM476" s="13" t="str">
        <f t="shared" si="90"/>
        <v>2.3. 1. COMPRA DE BIENES</v>
      </c>
      <c r="CN476" s="13" t="str">
        <f t="shared" si="91"/>
        <v>2.3. 1. 8. 2. 1. MATERIAL, INSUMOS, INSTRUMENTAL Y ACCESORIOS  MEDICOS, QUIRURGICOS, ODONTOLOGICOS Y DE LABORATORIO</v>
      </c>
      <c r="CO476" s="13">
        <f t="shared" si="92"/>
        <v>0</v>
      </c>
      <c r="CP476" s="13">
        <f t="shared" si="93"/>
        <v>50000</v>
      </c>
      <c r="CQ476" s="13"/>
      <c r="CR476" s="13"/>
      <c r="CS476" s="13">
        <f t="shared" si="87"/>
        <v>50000</v>
      </c>
      <c r="CT476" s="13"/>
    </row>
    <row r="477" spans="1:98" hidden="1" x14ac:dyDescent="0.2">
      <c r="A477" t="s">
        <v>93</v>
      </c>
      <c r="B477" t="s">
        <v>94</v>
      </c>
      <c r="C477" t="s">
        <v>95</v>
      </c>
      <c r="D477" t="s">
        <v>96</v>
      </c>
      <c r="E477" t="s">
        <v>97</v>
      </c>
      <c r="F477" t="s">
        <v>98</v>
      </c>
      <c r="G477" t="s">
        <v>164</v>
      </c>
      <c r="H477" t="s">
        <v>100</v>
      </c>
      <c r="I477" t="s">
        <v>165</v>
      </c>
      <c r="J477" t="s">
        <v>102</v>
      </c>
      <c r="K477" t="s">
        <v>166</v>
      </c>
      <c r="L477" t="s">
        <v>104</v>
      </c>
      <c r="M477" t="s">
        <v>132</v>
      </c>
      <c r="N477" t="s">
        <v>133</v>
      </c>
      <c r="O477" t="s">
        <v>107</v>
      </c>
      <c r="P477" t="s">
        <v>167</v>
      </c>
      <c r="Q477" t="s">
        <v>168</v>
      </c>
      <c r="R477">
        <v>6000</v>
      </c>
      <c r="S477">
        <v>3940</v>
      </c>
      <c r="T477">
        <v>3939</v>
      </c>
      <c r="U477">
        <v>3939</v>
      </c>
      <c r="V477" t="s">
        <v>169</v>
      </c>
      <c r="W477" t="s">
        <v>111</v>
      </c>
      <c r="X477" t="s">
        <v>112</v>
      </c>
      <c r="Y477" t="s">
        <v>112</v>
      </c>
      <c r="Z477" t="s">
        <v>371</v>
      </c>
      <c r="AA477" t="s">
        <v>372</v>
      </c>
      <c r="AB477" t="s">
        <v>115</v>
      </c>
      <c r="AC477" t="s">
        <v>116</v>
      </c>
      <c r="AD477" t="s">
        <v>225</v>
      </c>
      <c r="AE477" t="s">
        <v>226</v>
      </c>
      <c r="AF477" t="s">
        <v>271</v>
      </c>
      <c r="AG477" t="s">
        <v>272</v>
      </c>
      <c r="AH477" t="s">
        <v>273</v>
      </c>
      <c r="AI477" t="s">
        <v>314</v>
      </c>
      <c r="AJ477">
        <v>0</v>
      </c>
      <c r="AK477">
        <v>158956</v>
      </c>
      <c r="AL477">
        <v>158956</v>
      </c>
      <c r="AM477">
        <v>118128</v>
      </c>
      <c r="AN477">
        <v>118128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 s="13" t="str">
        <f t="shared" si="88"/>
        <v>4 - 13. DONACIONES Y TRANSFERENCIAS</v>
      </c>
      <c r="CL477" s="13" t="str">
        <f t="shared" si="89"/>
        <v>2.3. BIENES Y SERVICIOS</v>
      </c>
      <c r="CM477" s="13" t="str">
        <f t="shared" si="90"/>
        <v>2.3. 1. COMPRA DE BIENES</v>
      </c>
      <c r="CN477" s="13" t="str">
        <f t="shared" si="91"/>
        <v>2.3. 1. 8. 2. 1. MATERIAL, INSUMOS, INSTRUMENTAL Y ACCESORIOS  MEDICOS, QUIRURGICOS, ODONTOLOGICOS Y DE LABORATORIO</v>
      </c>
      <c r="CO477" s="13">
        <f t="shared" si="92"/>
        <v>0</v>
      </c>
      <c r="CP477" s="13">
        <f t="shared" si="93"/>
        <v>158956</v>
      </c>
      <c r="CQ477" s="13"/>
      <c r="CR477" s="13"/>
      <c r="CS477" s="13">
        <f t="shared" si="87"/>
        <v>158956</v>
      </c>
      <c r="CT477" s="13"/>
    </row>
    <row r="478" spans="1:98" hidden="1" x14ac:dyDescent="0.2">
      <c r="A478" t="s">
        <v>93</v>
      </c>
      <c r="B478" t="s">
        <v>94</v>
      </c>
      <c r="C478" t="s">
        <v>95</v>
      </c>
      <c r="D478" t="s">
        <v>96</v>
      </c>
      <c r="E478" t="s">
        <v>97</v>
      </c>
      <c r="F478" t="s">
        <v>98</v>
      </c>
      <c r="G478" t="s">
        <v>170</v>
      </c>
      <c r="H478" t="s">
        <v>100</v>
      </c>
      <c r="I478" t="s">
        <v>101</v>
      </c>
      <c r="J478" t="s">
        <v>102</v>
      </c>
      <c r="K478" t="s">
        <v>180</v>
      </c>
      <c r="L478" t="s">
        <v>104</v>
      </c>
      <c r="M478" t="s">
        <v>132</v>
      </c>
      <c r="N478" t="s">
        <v>133</v>
      </c>
      <c r="O478" t="s">
        <v>107</v>
      </c>
      <c r="P478" t="s">
        <v>181</v>
      </c>
      <c r="Q478" t="s">
        <v>168</v>
      </c>
      <c r="R478">
        <v>47000</v>
      </c>
      <c r="S478">
        <v>26240</v>
      </c>
      <c r="T478">
        <v>26237</v>
      </c>
      <c r="U478">
        <v>26237</v>
      </c>
      <c r="V478" t="s">
        <v>182</v>
      </c>
      <c r="W478" t="s">
        <v>111</v>
      </c>
      <c r="X478" t="s">
        <v>112</v>
      </c>
      <c r="Y478" t="s">
        <v>112</v>
      </c>
      <c r="Z478" t="s">
        <v>371</v>
      </c>
      <c r="AA478" t="s">
        <v>372</v>
      </c>
      <c r="AB478" t="s">
        <v>115</v>
      </c>
      <c r="AC478" t="s">
        <v>116</v>
      </c>
      <c r="AD478" t="s">
        <v>225</v>
      </c>
      <c r="AE478" t="s">
        <v>226</v>
      </c>
      <c r="AF478" t="s">
        <v>271</v>
      </c>
      <c r="AG478" t="s">
        <v>272</v>
      </c>
      <c r="AH478" t="s">
        <v>273</v>
      </c>
      <c r="AI478" t="s">
        <v>314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 s="13" t="str">
        <f t="shared" si="88"/>
        <v>4 - 13. DONACIONES Y TRANSFERENCIAS</v>
      </c>
      <c r="CL478" s="13" t="str">
        <f t="shared" si="89"/>
        <v>2.3. BIENES Y SERVICIOS</v>
      </c>
      <c r="CM478" s="13" t="str">
        <f t="shared" si="90"/>
        <v>2.3. 1. COMPRA DE BIENES</v>
      </c>
      <c r="CN478" s="13" t="str">
        <f t="shared" si="91"/>
        <v>2.3. 1. 8. 2. 1. MATERIAL, INSUMOS, INSTRUMENTAL Y ACCESORIOS  MEDICOS, QUIRURGICOS, ODONTOLOGICOS Y DE LABORATORIO</v>
      </c>
      <c r="CO478" s="13">
        <f t="shared" si="92"/>
        <v>0</v>
      </c>
      <c r="CP478" s="13">
        <f t="shared" si="93"/>
        <v>0</v>
      </c>
      <c r="CQ478" s="13"/>
      <c r="CR478" s="13"/>
      <c r="CS478" s="13">
        <f t="shared" si="87"/>
        <v>0</v>
      </c>
      <c r="CT478" s="13"/>
    </row>
    <row r="479" spans="1:98" hidden="1" x14ac:dyDescent="0.2">
      <c r="A479" t="s">
        <v>93</v>
      </c>
      <c r="B479" t="s">
        <v>94</v>
      </c>
      <c r="C479" t="s">
        <v>95</v>
      </c>
      <c r="D479" t="s">
        <v>96</v>
      </c>
      <c r="E479" t="s">
        <v>97</v>
      </c>
      <c r="F479" t="s">
        <v>98</v>
      </c>
      <c r="G479" t="s">
        <v>170</v>
      </c>
      <c r="H479" t="s">
        <v>100</v>
      </c>
      <c r="I479" t="s">
        <v>101</v>
      </c>
      <c r="J479" t="s">
        <v>102</v>
      </c>
      <c r="K479" t="s">
        <v>183</v>
      </c>
      <c r="L479" t="s">
        <v>104</v>
      </c>
      <c r="M479" t="s">
        <v>132</v>
      </c>
      <c r="N479" t="s">
        <v>133</v>
      </c>
      <c r="O479" t="s">
        <v>107</v>
      </c>
      <c r="P479" t="s">
        <v>184</v>
      </c>
      <c r="Q479" t="s">
        <v>185</v>
      </c>
      <c r="R479">
        <v>3636</v>
      </c>
      <c r="S479">
        <v>1441</v>
      </c>
      <c r="T479">
        <v>1441</v>
      </c>
      <c r="U479">
        <v>1441</v>
      </c>
      <c r="V479" t="s">
        <v>186</v>
      </c>
      <c r="W479" t="s">
        <v>111</v>
      </c>
      <c r="X479" t="s">
        <v>112</v>
      </c>
      <c r="Y479" t="s">
        <v>112</v>
      </c>
      <c r="Z479" t="s">
        <v>371</v>
      </c>
      <c r="AA479" t="s">
        <v>372</v>
      </c>
      <c r="AB479" t="s">
        <v>115</v>
      </c>
      <c r="AC479" t="s">
        <v>116</v>
      </c>
      <c r="AD479" t="s">
        <v>225</v>
      </c>
      <c r="AE479" t="s">
        <v>226</v>
      </c>
      <c r="AF479" t="s">
        <v>271</v>
      </c>
      <c r="AG479" t="s">
        <v>272</v>
      </c>
      <c r="AH479" t="s">
        <v>273</v>
      </c>
      <c r="AI479" t="s">
        <v>314</v>
      </c>
      <c r="AJ479">
        <v>0</v>
      </c>
      <c r="AK479">
        <v>7812</v>
      </c>
      <c r="AL479">
        <v>7812</v>
      </c>
      <c r="AM479">
        <v>7554.6</v>
      </c>
      <c r="AN479">
        <v>6985.8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 s="13" t="str">
        <f t="shared" si="88"/>
        <v>4 - 13. DONACIONES Y TRANSFERENCIAS</v>
      </c>
      <c r="CL479" s="13" t="str">
        <f t="shared" si="89"/>
        <v>2.3. BIENES Y SERVICIOS</v>
      </c>
      <c r="CM479" s="13" t="str">
        <f t="shared" si="90"/>
        <v>2.3. 1. COMPRA DE BIENES</v>
      </c>
      <c r="CN479" s="13" t="str">
        <f t="shared" si="91"/>
        <v>2.3. 1. 8. 2. 1. MATERIAL, INSUMOS, INSTRUMENTAL Y ACCESORIOS  MEDICOS, QUIRURGICOS, ODONTOLOGICOS Y DE LABORATORIO</v>
      </c>
      <c r="CO479" s="13">
        <f t="shared" si="92"/>
        <v>0</v>
      </c>
      <c r="CP479" s="13">
        <f t="shared" si="93"/>
        <v>7812</v>
      </c>
      <c r="CQ479" s="13"/>
      <c r="CR479" s="13"/>
      <c r="CS479" s="13">
        <f t="shared" si="87"/>
        <v>7812</v>
      </c>
      <c r="CT479" s="13"/>
    </row>
    <row r="480" spans="1:98" hidden="1" x14ac:dyDescent="0.2">
      <c r="A480" t="s">
        <v>93</v>
      </c>
      <c r="B480" t="s">
        <v>94</v>
      </c>
      <c r="C480" t="s">
        <v>95</v>
      </c>
      <c r="D480" t="s">
        <v>96</v>
      </c>
      <c r="E480" t="s">
        <v>97</v>
      </c>
      <c r="F480" t="s">
        <v>98</v>
      </c>
      <c r="G480" t="s">
        <v>170</v>
      </c>
      <c r="H480" t="s">
        <v>100</v>
      </c>
      <c r="I480" t="s">
        <v>101</v>
      </c>
      <c r="J480" t="s">
        <v>102</v>
      </c>
      <c r="K480" t="s">
        <v>187</v>
      </c>
      <c r="L480" t="s">
        <v>104</v>
      </c>
      <c r="M480" t="s">
        <v>132</v>
      </c>
      <c r="N480" t="s">
        <v>176</v>
      </c>
      <c r="O480" t="s">
        <v>107</v>
      </c>
      <c r="P480" t="s">
        <v>188</v>
      </c>
      <c r="Q480" t="s">
        <v>189</v>
      </c>
      <c r="R480">
        <v>105000</v>
      </c>
      <c r="S480">
        <v>29200</v>
      </c>
      <c r="T480">
        <v>29143</v>
      </c>
      <c r="U480">
        <v>29143</v>
      </c>
      <c r="V480" t="s">
        <v>190</v>
      </c>
      <c r="W480" t="s">
        <v>111</v>
      </c>
      <c r="X480" t="s">
        <v>112</v>
      </c>
      <c r="Y480" t="s">
        <v>112</v>
      </c>
      <c r="Z480" t="s">
        <v>371</v>
      </c>
      <c r="AA480" t="s">
        <v>372</v>
      </c>
      <c r="AB480" t="s">
        <v>115</v>
      </c>
      <c r="AC480" t="s">
        <v>116</v>
      </c>
      <c r="AD480" t="s">
        <v>225</v>
      </c>
      <c r="AE480" t="s">
        <v>226</v>
      </c>
      <c r="AF480" t="s">
        <v>271</v>
      </c>
      <c r="AG480" t="s">
        <v>272</v>
      </c>
      <c r="AH480" t="s">
        <v>273</v>
      </c>
      <c r="AI480" t="s">
        <v>314</v>
      </c>
      <c r="AJ480">
        <v>0</v>
      </c>
      <c r="AK480">
        <v>1139398</v>
      </c>
      <c r="AL480">
        <v>1139398</v>
      </c>
      <c r="AM480">
        <v>1130271.55</v>
      </c>
      <c r="AN480">
        <v>805073.85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 s="13" t="str">
        <f t="shared" si="88"/>
        <v>4 - 13. DONACIONES Y TRANSFERENCIAS</v>
      </c>
      <c r="CL480" s="13" t="str">
        <f t="shared" si="89"/>
        <v>2.3. BIENES Y SERVICIOS</v>
      </c>
      <c r="CM480" s="13" t="str">
        <f t="shared" si="90"/>
        <v>2.3. 1. COMPRA DE BIENES</v>
      </c>
      <c r="CN480" s="13" t="str">
        <f t="shared" si="91"/>
        <v>2.3. 1. 8. 2. 1. MATERIAL, INSUMOS, INSTRUMENTAL Y ACCESORIOS  MEDICOS, QUIRURGICOS, ODONTOLOGICOS Y DE LABORATORIO</v>
      </c>
      <c r="CO480" s="13">
        <f t="shared" si="92"/>
        <v>0</v>
      </c>
      <c r="CP480" s="13">
        <f t="shared" si="93"/>
        <v>1139398</v>
      </c>
      <c r="CQ480" s="13"/>
      <c r="CR480" s="13"/>
      <c r="CS480" s="13">
        <f t="shared" si="87"/>
        <v>1139398</v>
      </c>
      <c r="CT480" s="13"/>
    </row>
    <row r="481" spans="1:98" hidden="1" x14ac:dyDescent="0.2">
      <c r="A481" t="s">
        <v>93</v>
      </c>
      <c r="B481" t="s">
        <v>94</v>
      </c>
      <c r="C481" t="s">
        <v>95</v>
      </c>
      <c r="D481" t="s">
        <v>96</v>
      </c>
      <c r="E481" t="s">
        <v>97</v>
      </c>
      <c r="F481" t="s">
        <v>98</v>
      </c>
      <c r="G481" t="s">
        <v>170</v>
      </c>
      <c r="H481" t="s">
        <v>100</v>
      </c>
      <c r="I481" t="s">
        <v>101</v>
      </c>
      <c r="J481" t="s">
        <v>102</v>
      </c>
      <c r="K481" t="s">
        <v>367</v>
      </c>
      <c r="L481" t="s">
        <v>104</v>
      </c>
      <c r="M481" t="s">
        <v>159</v>
      </c>
      <c r="N481" t="s">
        <v>160</v>
      </c>
      <c r="O481" t="s">
        <v>107</v>
      </c>
      <c r="P481" t="s">
        <v>368</v>
      </c>
      <c r="Q481" t="s">
        <v>185</v>
      </c>
      <c r="R481">
        <v>36</v>
      </c>
      <c r="S481">
        <v>18</v>
      </c>
      <c r="T481">
        <v>18</v>
      </c>
      <c r="U481">
        <v>18</v>
      </c>
      <c r="V481" t="s">
        <v>369</v>
      </c>
      <c r="W481" t="s">
        <v>111</v>
      </c>
      <c r="X481" t="s">
        <v>112</v>
      </c>
      <c r="Y481" t="s">
        <v>112</v>
      </c>
      <c r="Z481" t="s">
        <v>371</v>
      </c>
      <c r="AA481" t="s">
        <v>372</v>
      </c>
      <c r="AB481" t="s">
        <v>115</v>
      </c>
      <c r="AC481" t="s">
        <v>116</v>
      </c>
      <c r="AD481" t="s">
        <v>225</v>
      </c>
      <c r="AE481" t="s">
        <v>226</v>
      </c>
      <c r="AF481" t="s">
        <v>271</v>
      </c>
      <c r="AG481" t="s">
        <v>272</v>
      </c>
      <c r="AH481" t="s">
        <v>273</v>
      </c>
      <c r="AI481" t="s">
        <v>314</v>
      </c>
      <c r="AJ481">
        <v>0</v>
      </c>
      <c r="AK481">
        <v>98395</v>
      </c>
      <c r="AL481">
        <v>98395</v>
      </c>
      <c r="AM481">
        <v>98394.2</v>
      </c>
      <c r="AN481">
        <v>98394.2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 s="13" t="str">
        <f t="shared" si="88"/>
        <v>4 - 13. DONACIONES Y TRANSFERENCIAS</v>
      </c>
      <c r="CL481" s="13" t="str">
        <f t="shared" si="89"/>
        <v>2.3. BIENES Y SERVICIOS</v>
      </c>
      <c r="CM481" s="13" t="str">
        <f t="shared" si="90"/>
        <v>2.3. 1. COMPRA DE BIENES</v>
      </c>
      <c r="CN481" s="13" t="str">
        <f t="shared" si="91"/>
        <v>2.3. 1. 8. 2. 1. MATERIAL, INSUMOS, INSTRUMENTAL Y ACCESORIOS  MEDICOS, QUIRURGICOS, ODONTOLOGICOS Y DE LABORATORIO</v>
      </c>
      <c r="CO481" s="13">
        <f t="shared" si="92"/>
        <v>0</v>
      </c>
      <c r="CP481" s="13">
        <f t="shared" si="93"/>
        <v>98395</v>
      </c>
      <c r="CQ481" s="13"/>
      <c r="CR481" s="13"/>
      <c r="CS481" s="13">
        <f t="shared" si="87"/>
        <v>98395</v>
      </c>
      <c r="CT481" s="13"/>
    </row>
    <row r="482" spans="1:98" hidden="1" x14ac:dyDescent="0.2">
      <c r="A482" t="s">
        <v>93</v>
      </c>
      <c r="B482" t="s">
        <v>94</v>
      </c>
      <c r="C482" t="s">
        <v>95</v>
      </c>
      <c r="D482" t="s">
        <v>96</v>
      </c>
      <c r="E482" t="s">
        <v>97</v>
      </c>
      <c r="F482" t="s">
        <v>98</v>
      </c>
      <c r="G482" t="s">
        <v>164</v>
      </c>
      <c r="H482" t="s">
        <v>100</v>
      </c>
      <c r="I482" t="s">
        <v>165</v>
      </c>
      <c r="J482" t="s">
        <v>102</v>
      </c>
      <c r="K482" t="s">
        <v>375</v>
      </c>
      <c r="L482" t="s">
        <v>104</v>
      </c>
      <c r="M482" t="s">
        <v>132</v>
      </c>
      <c r="N482" t="s">
        <v>133</v>
      </c>
      <c r="O482" t="s">
        <v>107</v>
      </c>
      <c r="P482" t="s">
        <v>376</v>
      </c>
      <c r="Q482" t="s">
        <v>168</v>
      </c>
      <c r="R482">
        <v>95</v>
      </c>
      <c r="S482">
        <v>45</v>
      </c>
      <c r="T482">
        <v>38</v>
      </c>
      <c r="U482">
        <v>38</v>
      </c>
      <c r="V482" t="s">
        <v>377</v>
      </c>
      <c r="W482" t="s">
        <v>111</v>
      </c>
      <c r="X482" t="s">
        <v>112</v>
      </c>
      <c r="Y482" t="s">
        <v>112</v>
      </c>
      <c r="Z482" t="s">
        <v>371</v>
      </c>
      <c r="AA482" t="s">
        <v>372</v>
      </c>
      <c r="AB482" t="s">
        <v>115</v>
      </c>
      <c r="AC482" t="s">
        <v>116</v>
      </c>
      <c r="AD482" t="s">
        <v>225</v>
      </c>
      <c r="AE482" t="s">
        <v>226</v>
      </c>
      <c r="AF482" t="s">
        <v>271</v>
      </c>
      <c r="AG482" t="s">
        <v>272</v>
      </c>
      <c r="AH482" t="s">
        <v>273</v>
      </c>
      <c r="AI482" t="s">
        <v>314</v>
      </c>
      <c r="AJ482">
        <v>0</v>
      </c>
      <c r="AK482">
        <v>106487</v>
      </c>
      <c r="AL482">
        <v>106487</v>
      </c>
      <c r="AM482">
        <v>50024</v>
      </c>
      <c r="AN482">
        <v>50024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 s="13" t="str">
        <f t="shared" si="88"/>
        <v>4 - 13. DONACIONES Y TRANSFERENCIAS</v>
      </c>
      <c r="CL482" s="13" t="str">
        <f t="shared" si="89"/>
        <v>2.3. BIENES Y SERVICIOS</v>
      </c>
      <c r="CM482" s="13" t="str">
        <f t="shared" si="90"/>
        <v>2.3. 1. COMPRA DE BIENES</v>
      </c>
      <c r="CN482" s="13" t="str">
        <f t="shared" si="91"/>
        <v>2.3. 1. 8. 2. 1. MATERIAL, INSUMOS, INSTRUMENTAL Y ACCESORIOS  MEDICOS, QUIRURGICOS, ODONTOLOGICOS Y DE LABORATORIO</v>
      </c>
      <c r="CO482" s="13">
        <f t="shared" si="92"/>
        <v>0</v>
      </c>
      <c r="CP482" s="13">
        <f t="shared" si="93"/>
        <v>106487</v>
      </c>
      <c r="CQ482" s="13"/>
      <c r="CR482" s="13"/>
      <c r="CS482" s="13">
        <f t="shared" si="87"/>
        <v>106487</v>
      </c>
      <c r="CT482" s="13"/>
    </row>
    <row r="483" spans="1:98" hidden="1" x14ac:dyDescent="0.2">
      <c r="A483" t="s">
        <v>93</v>
      </c>
      <c r="B483" t="s">
        <v>94</v>
      </c>
      <c r="C483" t="s">
        <v>95</v>
      </c>
      <c r="D483" t="s">
        <v>96</v>
      </c>
      <c r="E483" t="s">
        <v>97</v>
      </c>
      <c r="F483" t="s">
        <v>98</v>
      </c>
      <c r="G483" t="s">
        <v>170</v>
      </c>
      <c r="H483" t="s">
        <v>100</v>
      </c>
      <c r="I483" t="s">
        <v>101</v>
      </c>
      <c r="J483" t="s">
        <v>102</v>
      </c>
      <c r="K483" t="s">
        <v>187</v>
      </c>
      <c r="L483" t="s">
        <v>104</v>
      </c>
      <c r="M483" t="s">
        <v>132</v>
      </c>
      <c r="N483" t="s">
        <v>176</v>
      </c>
      <c r="O483" t="s">
        <v>423</v>
      </c>
      <c r="P483" t="s">
        <v>188</v>
      </c>
      <c r="Q483" t="s">
        <v>189</v>
      </c>
      <c r="R483">
        <v>1</v>
      </c>
      <c r="S483">
        <v>0</v>
      </c>
      <c r="T483">
        <v>0</v>
      </c>
      <c r="U483">
        <v>0</v>
      </c>
      <c r="V483" t="s">
        <v>429</v>
      </c>
      <c r="W483" t="s">
        <v>111</v>
      </c>
      <c r="X483" t="s">
        <v>112</v>
      </c>
      <c r="Y483" t="s">
        <v>112</v>
      </c>
      <c r="Z483" t="s">
        <v>371</v>
      </c>
      <c r="AA483" t="s">
        <v>372</v>
      </c>
      <c r="AB483" t="s">
        <v>115</v>
      </c>
      <c r="AC483" t="s">
        <v>116</v>
      </c>
      <c r="AD483" t="s">
        <v>225</v>
      </c>
      <c r="AE483" t="s">
        <v>226</v>
      </c>
      <c r="AF483" t="s">
        <v>271</v>
      </c>
      <c r="AG483" t="s">
        <v>272</v>
      </c>
      <c r="AH483" t="s">
        <v>273</v>
      </c>
      <c r="AI483" t="s">
        <v>314</v>
      </c>
      <c r="AJ483">
        <v>0</v>
      </c>
      <c r="AK483">
        <v>1146349</v>
      </c>
      <c r="AL483">
        <v>1146349</v>
      </c>
      <c r="AM483">
        <v>1088365.18</v>
      </c>
      <c r="AN483">
        <v>916600.8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 s="13" t="str">
        <f t="shared" si="88"/>
        <v>4 - 13. DONACIONES Y TRANSFERENCIAS</v>
      </c>
      <c r="CL483" s="13" t="str">
        <f t="shared" si="89"/>
        <v>2.3. BIENES Y SERVICIOS</v>
      </c>
      <c r="CM483" s="13" t="str">
        <f t="shared" si="90"/>
        <v>2.3. 1. COMPRA DE BIENES</v>
      </c>
      <c r="CN483" s="13" t="str">
        <f t="shared" si="91"/>
        <v>2.3. 1. 8. 2. 1. MATERIAL, INSUMOS, INSTRUMENTAL Y ACCESORIOS  MEDICOS, QUIRURGICOS, ODONTOLOGICOS Y DE LABORATORIO</v>
      </c>
      <c r="CO483" s="13">
        <f t="shared" si="92"/>
        <v>0</v>
      </c>
      <c r="CP483" s="13">
        <f t="shared" si="93"/>
        <v>1146349</v>
      </c>
      <c r="CQ483" s="13"/>
      <c r="CR483" s="13"/>
      <c r="CS483" s="13">
        <f t="shared" si="87"/>
        <v>1146349</v>
      </c>
      <c r="CT483" s="13"/>
    </row>
    <row r="484" spans="1:98" hidden="1" x14ac:dyDescent="0.2">
      <c r="A484" t="s">
        <v>93</v>
      </c>
      <c r="B484" t="s">
        <v>94</v>
      </c>
      <c r="C484" t="s">
        <v>95</v>
      </c>
      <c r="D484" t="s">
        <v>96</v>
      </c>
      <c r="E484" t="s">
        <v>97</v>
      </c>
      <c r="F484" t="s">
        <v>98</v>
      </c>
      <c r="G484" t="s">
        <v>170</v>
      </c>
      <c r="H484" t="s">
        <v>100</v>
      </c>
      <c r="I484" t="s">
        <v>101</v>
      </c>
      <c r="J484" t="s">
        <v>102</v>
      </c>
      <c r="K484" t="s">
        <v>175</v>
      </c>
      <c r="L484" t="s">
        <v>104</v>
      </c>
      <c r="M484" t="s">
        <v>132</v>
      </c>
      <c r="N484" t="s">
        <v>176</v>
      </c>
      <c r="O484" t="s">
        <v>430</v>
      </c>
      <c r="P484" t="s">
        <v>177</v>
      </c>
      <c r="Q484" t="s">
        <v>178</v>
      </c>
      <c r="R484">
        <v>1</v>
      </c>
      <c r="S484">
        <v>0</v>
      </c>
      <c r="T484">
        <v>0</v>
      </c>
      <c r="U484">
        <v>0</v>
      </c>
      <c r="V484" t="s">
        <v>431</v>
      </c>
      <c r="W484" t="s">
        <v>111</v>
      </c>
      <c r="X484" t="s">
        <v>112</v>
      </c>
      <c r="Y484" t="s">
        <v>112</v>
      </c>
      <c r="Z484" t="s">
        <v>371</v>
      </c>
      <c r="AA484" t="s">
        <v>372</v>
      </c>
      <c r="AB484" t="s">
        <v>115</v>
      </c>
      <c r="AC484" t="s">
        <v>116</v>
      </c>
      <c r="AD484" t="s">
        <v>225</v>
      </c>
      <c r="AE484" t="s">
        <v>226</v>
      </c>
      <c r="AF484" t="s">
        <v>271</v>
      </c>
      <c r="AG484" t="s">
        <v>272</v>
      </c>
      <c r="AH484" t="s">
        <v>273</v>
      </c>
      <c r="AI484" t="s">
        <v>314</v>
      </c>
      <c r="AJ484">
        <v>0</v>
      </c>
      <c r="AK484">
        <v>10216</v>
      </c>
      <c r="AL484">
        <v>10216</v>
      </c>
      <c r="AM484">
        <v>9500</v>
      </c>
      <c r="AN484">
        <v>9500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 s="13" t="str">
        <f t="shared" si="88"/>
        <v>4 - 13. DONACIONES Y TRANSFERENCIAS</v>
      </c>
      <c r="CL484" s="13" t="str">
        <f t="shared" si="89"/>
        <v>2.3. BIENES Y SERVICIOS</v>
      </c>
      <c r="CM484" s="13" t="str">
        <f t="shared" si="90"/>
        <v>2.3. 1. COMPRA DE BIENES</v>
      </c>
      <c r="CN484" s="13" t="str">
        <f t="shared" si="91"/>
        <v>2.3. 1. 8. 2. 1. MATERIAL, INSUMOS, INSTRUMENTAL Y ACCESORIOS  MEDICOS, QUIRURGICOS, ODONTOLOGICOS Y DE LABORATORIO</v>
      </c>
      <c r="CO484" s="13">
        <f t="shared" si="92"/>
        <v>0</v>
      </c>
      <c r="CP484" s="13">
        <f t="shared" si="93"/>
        <v>10216</v>
      </c>
      <c r="CQ484" s="13"/>
      <c r="CR484" s="13"/>
      <c r="CS484" s="13">
        <f t="shared" si="87"/>
        <v>10216</v>
      </c>
      <c r="CT484" s="13"/>
    </row>
    <row r="485" spans="1:98" hidden="1" x14ac:dyDescent="0.2">
      <c r="A485" t="s">
        <v>93</v>
      </c>
      <c r="B485" t="s">
        <v>94</v>
      </c>
      <c r="C485" t="s">
        <v>95</v>
      </c>
      <c r="D485" t="s">
        <v>96</v>
      </c>
      <c r="E485" t="s">
        <v>97</v>
      </c>
      <c r="F485" t="s">
        <v>98</v>
      </c>
      <c r="G485" t="s">
        <v>170</v>
      </c>
      <c r="H485" t="s">
        <v>100</v>
      </c>
      <c r="I485" t="s">
        <v>101</v>
      </c>
      <c r="J485" t="s">
        <v>102</v>
      </c>
      <c r="K485" t="s">
        <v>367</v>
      </c>
      <c r="L485" t="s">
        <v>104</v>
      </c>
      <c r="M485" t="s">
        <v>132</v>
      </c>
      <c r="N485" t="s">
        <v>133</v>
      </c>
      <c r="O485" t="s">
        <v>107</v>
      </c>
      <c r="P485" t="s">
        <v>452</v>
      </c>
      <c r="Q485" t="s">
        <v>168</v>
      </c>
      <c r="R485">
        <v>1</v>
      </c>
      <c r="S485">
        <v>0</v>
      </c>
      <c r="T485">
        <v>0</v>
      </c>
      <c r="U485">
        <v>0</v>
      </c>
      <c r="V485" t="s">
        <v>453</v>
      </c>
      <c r="W485" t="s">
        <v>111</v>
      </c>
      <c r="X485" t="s">
        <v>112</v>
      </c>
      <c r="Y485" t="s">
        <v>112</v>
      </c>
      <c r="Z485" t="s">
        <v>371</v>
      </c>
      <c r="AA485" t="s">
        <v>372</v>
      </c>
      <c r="AB485" t="s">
        <v>115</v>
      </c>
      <c r="AC485" t="s">
        <v>116</v>
      </c>
      <c r="AD485" t="s">
        <v>225</v>
      </c>
      <c r="AE485" t="s">
        <v>226</v>
      </c>
      <c r="AF485" t="s">
        <v>271</v>
      </c>
      <c r="AG485" t="s">
        <v>272</v>
      </c>
      <c r="AH485" t="s">
        <v>273</v>
      </c>
      <c r="AI485" t="s">
        <v>314</v>
      </c>
      <c r="AJ485">
        <v>0</v>
      </c>
      <c r="AK485">
        <v>167642</v>
      </c>
      <c r="AL485">
        <v>167642</v>
      </c>
      <c r="AM485">
        <v>162041.25</v>
      </c>
      <c r="AN485">
        <v>162041.25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 s="13" t="str">
        <f t="shared" si="88"/>
        <v>4 - 13. DONACIONES Y TRANSFERENCIAS</v>
      </c>
      <c r="CL485" s="13" t="str">
        <f t="shared" si="89"/>
        <v>2.3. BIENES Y SERVICIOS</v>
      </c>
      <c r="CM485" s="13" t="str">
        <f t="shared" si="90"/>
        <v>2.3. 1. COMPRA DE BIENES</v>
      </c>
      <c r="CN485" s="13" t="str">
        <f t="shared" si="91"/>
        <v>2.3. 1. 8. 2. 1. MATERIAL, INSUMOS, INSTRUMENTAL Y ACCESORIOS  MEDICOS, QUIRURGICOS, ODONTOLOGICOS Y DE LABORATORIO</v>
      </c>
      <c r="CO485" s="13">
        <f t="shared" si="92"/>
        <v>0</v>
      </c>
      <c r="CP485" s="13">
        <f t="shared" si="93"/>
        <v>167642</v>
      </c>
      <c r="CQ485" s="13"/>
      <c r="CR485" s="13"/>
      <c r="CS485" s="13">
        <f t="shared" si="87"/>
        <v>167642</v>
      </c>
      <c r="CT485" s="13"/>
    </row>
    <row r="486" spans="1:98" hidden="1" x14ac:dyDescent="0.2">
      <c r="A486" t="s">
        <v>93</v>
      </c>
      <c r="B486" t="s">
        <v>94</v>
      </c>
      <c r="C486" t="s">
        <v>95</v>
      </c>
      <c r="D486" t="s">
        <v>96</v>
      </c>
      <c r="E486" t="s">
        <v>97</v>
      </c>
      <c r="F486" t="s">
        <v>98</v>
      </c>
      <c r="G486" t="s">
        <v>170</v>
      </c>
      <c r="H486" t="s">
        <v>100</v>
      </c>
      <c r="I486" t="s">
        <v>101</v>
      </c>
      <c r="J486" t="s">
        <v>102</v>
      </c>
      <c r="K486" t="s">
        <v>294</v>
      </c>
      <c r="L486" t="s">
        <v>104</v>
      </c>
      <c r="M486" t="s">
        <v>295</v>
      </c>
      <c r="N486" t="s">
        <v>296</v>
      </c>
      <c r="O486" t="s">
        <v>107</v>
      </c>
      <c r="P486" t="s">
        <v>297</v>
      </c>
      <c r="Q486" t="s">
        <v>298</v>
      </c>
      <c r="R486">
        <v>6</v>
      </c>
      <c r="S486">
        <v>3</v>
      </c>
      <c r="T486">
        <v>0</v>
      </c>
      <c r="U486">
        <v>0</v>
      </c>
      <c r="V486" t="s">
        <v>299</v>
      </c>
      <c r="W486" t="s">
        <v>111</v>
      </c>
      <c r="X486" t="s">
        <v>112</v>
      </c>
      <c r="Y486" t="s">
        <v>112</v>
      </c>
      <c r="Z486" t="s">
        <v>371</v>
      </c>
      <c r="AA486" t="s">
        <v>372</v>
      </c>
      <c r="AB486" t="s">
        <v>115</v>
      </c>
      <c r="AC486" t="s">
        <v>116</v>
      </c>
      <c r="AD486" t="s">
        <v>225</v>
      </c>
      <c r="AE486" t="s">
        <v>274</v>
      </c>
      <c r="AF486" t="s">
        <v>288</v>
      </c>
      <c r="AG486" t="s">
        <v>289</v>
      </c>
      <c r="AH486" t="s">
        <v>290</v>
      </c>
      <c r="AI486" t="s">
        <v>314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 s="13" t="str">
        <f t="shared" si="88"/>
        <v>4 - 13. DONACIONES Y TRANSFERENCIAS</v>
      </c>
      <c r="CL486" s="13" t="str">
        <f t="shared" si="89"/>
        <v>2.3. BIENES Y SERVICIOS</v>
      </c>
      <c r="CM486" s="13" t="str">
        <f t="shared" si="90"/>
        <v>2.3. 2. CONTRATACION DE SERVICIOS</v>
      </c>
      <c r="CN486" s="13" t="str">
        <f t="shared" si="91"/>
        <v>2.3. 2. 4. 7. 1. DE MAQUINARIAS Y EQUIPOS</v>
      </c>
      <c r="CO486" s="13">
        <f t="shared" si="92"/>
        <v>0</v>
      </c>
      <c r="CP486" s="13">
        <f t="shared" si="93"/>
        <v>0</v>
      </c>
      <c r="CQ486" s="13"/>
      <c r="CR486" s="13"/>
      <c r="CS486" s="13">
        <f t="shared" si="87"/>
        <v>0</v>
      </c>
      <c r="CT486" s="13"/>
    </row>
    <row r="487" spans="1:98" hidden="1" x14ac:dyDescent="0.2">
      <c r="A487" t="s">
        <v>93</v>
      </c>
      <c r="B487" t="s">
        <v>94</v>
      </c>
      <c r="C487" t="s">
        <v>95</v>
      </c>
      <c r="D487" t="s">
        <v>96</v>
      </c>
      <c r="E487" t="s">
        <v>97</v>
      </c>
      <c r="F487" t="s">
        <v>98</v>
      </c>
      <c r="G487" t="s">
        <v>170</v>
      </c>
      <c r="H487" t="s">
        <v>100</v>
      </c>
      <c r="I487" t="s">
        <v>101</v>
      </c>
      <c r="J487" t="s">
        <v>102</v>
      </c>
      <c r="K487" t="s">
        <v>175</v>
      </c>
      <c r="L487" t="s">
        <v>104</v>
      </c>
      <c r="M487" t="s">
        <v>132</v>
      </c>
      <c r="N487" t="s">
        <v>176</v>
      </c>
      <c r="O487" t="s">
        <v>107</v>
      </c>
      <c r="P487" t="s">
        <v>177</v>
      </c>
      <c r="Q487" t="s">
        <v>178</v>
      </c>
      <c r="R487">
        <v>30095</v>
      </c>
      <c r="S487">
        <v>15125</v>
      </c>
      <c r="T487">
        <v>15125</v>
      </c>
      <c r="U487">
        <v>15125</v>
      </c>
      <c r="V487" t="s">
        <v>179</v>
      </c>
      <c r="W487" t="s">
        <v>111</v>
      </c>
      <c r="X487" t="s">
        <v>112</v>
      </c>
      <c r="Y487" t="s">
        <v>112</v>
      </c>
      <c r="Z487" t="s">
        <v>371</v>
      </c>
      <c r="AA487" t="s">
        <v>372</v>
      </c>
      <c r="AB487" t="s">
        <v>115</v>
      </c>
      <c r="AC487" t="s">
        <v>116</v>
      </c>
      <c r="AD487" t="s">
        <v>225</v>
      </c>
      <c r="AE487" t="s">
        <v>274</v>
      </c>
      <c r="AF487" t="s">
        <v>288</v>
      </c>
      <c r="AG487" t="s">
        <v>289</v>
      </c>
      <c r="AH487" t="s">
        <v>290</v>
      </c>
      <c r="AI487" t="s">
        <v>314</v>
      </c>
      <c r="AJ487">
        <v>0</v>
      </c>
      <c r="AK487">
        <v>68000</v>
      </c>
      <c r="AL487">
        <v>68000</v>
      </c>
      <c r="AM487">
        <v>23224</v>
      </c>
      <c r="AN487">
        <v>23224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 s="13" t="str">
        <f t="shared" si="88"/>
        <v>4 - 13. DONACIONES Y TRANSFERENCIAS</v>
      </c>
      <c r="CL487" s="13" t="str">
        <f t="shared" si="89"/>
        <v>2.3. BIENES Y SERVICIOS</v>
      </c>
      <c r="CM487" s="13" t="str">
        <f t="shared" si="90"/>
        <v>2.3. 2. CONTRATACION DE SERVICIOS</v>
      </c>
      <c r="CN487" s="13" t="str">
        <f t="shared" si="91"/>
        <v>2.3. 2. 4. 7. 1. DE MAQUINARIAS Y EQUIPOS</v>
      </c>
      <c r="CO487" s="13">
        <f t="shared" si="92"/>
        <v>0</v>
      </c>
      <c r="CP487" s="13">
        <f t="shared" si="93"/>
        <v>68000</v>
      </c>
      <c r="CQ487" s="13"/>
      <c r="CR487" s="13"/>
      <c r="CS487" s="13">
        <f t="shared" si="87"/>
        <v>68000</v>
      </c>
      <c r="CT487" s="13"/>
    </row>
    <row r="488" spans="1:98" hidden="1" x14ac:dyDescent="0.2">
      <c r="A488" t="s">
        <v>93</v>
      </c>
      <c r="B488" t="s">
        <v>94</v>
      </c>
      <c r="C488" t="s">
        <v>95</v>
      </c>
      <c r="D488" t="s">
        <v>96</v>
      </c>
      <c r="E488" t="s">
        <v>97</v>
      </c>
      <c r="F488" t="s">
        <v>98</v>
      </c>
      <c r="G488" t="s">
        <v>170</v>
      </c>
      <c r="H488" t="s">
        <v>100</v>
      </c>
      <c r="I488" t="s">
        <v>101</v>
      </c>
      <c r="J488" t="s">
        <v>102</v>
      </c>
      <c r="K488" t="s">
        <v>180</v>
      </c>
      <c r="L488" t="s">
        <v>104</v>
      </c>
      <c r="M488" t="s">
        <v>132</v>
      </c>
      <c r="N488" t="s">
        <v>133</v>
      </c>
      <c r="O488" t="s">
        <v>107</v>
      </c>
      <c r="P488" t="s">
        <v>181</v>
      </c>
      <c r="Q488" t="s">
        <v>168</v>
      </c>
      <c r="R488">
        <v>47000</v>
      </c>
      <c r="S488">
        <v>26240</v>
      </c>
      <c r="T488">
        <v>26237</v>
      </c>
      <c r="U488">
        <v>26237</v>
      </c>
      <c r="V488" t="s">
        <v>182</v>
      </c>
      <c r="W488" t="s">
        <v>111</v>
      </c>
      <c r="X488" t="s">
        <v>112</v>
      </c>
      <c r="Y488" t="s">
        <v>112</v>
      </c>
      <c r="Z488" t="s">
        <v>371</v>
      </c>
      <c r="AA488" t="s">
        <v>372</v>
      </c>
      <c r="AB488" t="s">
        <v>115</v>
      </c>
      <c r="AC488" t="s">
        <v>116</v>
      </c>
      <c r="AD488" t="s">
        <v>225</v>
      </c>
      <c r="AE488" t="s">
        <v>274</v>
      </c>
      <c r="AF488" t="s">
        <v>288</v>
      </c>
      <c r="AG488" t="s">
        <v>289</v>
      </c>
      <c r="AH488" t="s">
        <v>290</v>
      </c>
      <c r="AI488" t="s">
        <v>314</v>
      </c>
      <c r="AJ488">
        <v>0</v>
      </c>
      <c r="AK488">
        <v>145107</v>
      </c>
      <c r="AL488">
        <v>145107</v>
      </c>
      <c r="AM488">
        <v>106650.5</v>
      </c>
      <c r="AN488">
        <v>106650.5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 s="13" t="str">
        <f t="shared" si="88"/>
        <v>4 - 13. DONACIONES Y TRANSFERENCIAS</v>
      </c>
      <c r="CL488" s="13" t="str">
        <f t="shared" si="89"/>
        <v>2.3. BIENES Y SERVICIOS</v>
      </c>
      <c r="CM488" s="13" t="str">
        <f t="shared" si="90"/>
        <v>2.3. 2. CONTRATACION DE SERVICIOS</v>
      </c>
      <c r="CN488" s="13" t="str">
        <f t="shared" si="91"/>
        <v>2.3. 2. 4. 7. 1. DE MAQUINARIAS Y EQUIPOS</v>
      </c>
      <c r="CO488" s="13">
        <f t="shared" si="92"/>
        <v>0</v>
      </c>
      <c r="CP488" s="13">
        <f t="shared" si="93"/>
        <v>145107</v>
      </c>
      <c r="CQ488" s="13"/>
      <c r="CR488" s="13"/>
      <c r="CS488" s="13">
        <f t="shared" si="87"/>
        <v>145107</v>
      </c>
      <c r="CT488" s="13"/>
    </row>
    <row r="489" spans="1:98" hidden="1" x14ac:dyDescent="0.2">
      <c r="A489" t="s">
        <v>93</v>
      </c>
      <c r="B489" t="s">
        <v>94</v>
      </c>
      <c r="C489" t="s">
        <v>95</v>
      </c>
      <c r="D489" t="s">
        <v>96</v>
      </c>
      <c r="E489" t="s">
        <v>97</v>
      </c>
      <c r="F489" t="s">
        <v>98</v>
      </c>
      <c r="G489" t="s">
        <v>170</v>
      </c>
      <c r="H489" t="s">
        <v>100</v>
      </c>
      <c r="I489" t="s">
        <v>101</v>
      </c>
      <c r="J489" t="s">
        <v>102</v>
      </c>
      <c r="K489" t="s">
        <v>183</v>
      </c>
      <c r="L489" t="s">
        <v>104</v>
      </c>
      <c r="M489" t="s">
        <v>132</v>
      </c>
      <c r="N489" t="s">
        <v>133</v>
      </c>
      <c r="O489" t="s">
        <v>107</v>
      </c>
      <c r="P489" t="s">
        <v>184</v>
      </c>
      <c r="Q489" t="s">
        <v>185</v>
      </c>
      <c r="R489">
        <v>3636</v>
      </c>
      <c r="S489">
        <v>1441</v>
      </c>
      <c r="T489">
        <v>1441</v>
      </c>
      <c r="U489">
        <v>1441</v>
      </c>
      <c r="V489" t="s">
        <v>186</v>
      </c>
      <c r="W489" t="s">
        <v>111</v>
      </c>
      <c r="X489" t="s">
        <v>112</v>
      </c>
      <c r="Y489" t="s">
        <v>112</v>
      </c>
      <c r="Z489" t="s">
        <v>371</v>
      </c>
      <c r="AA489" t="s">
        <v>372</v>
      </c>
      <c r="AB489" t="s">
        <v>115</v>
      </c>
      <c r="AC489" t="s">
        <v>116</v>
      </c>
      <c r="AD489" t="s">
        <v>225</v>
      </c>
      <c r="AE489" t="s">
        <v>274</v>
      </c>
      <c r="AF489" t="s">
        <v>288</v>
      </c>
      <c r="AG489" t="s">
        <v>289</v>
      </c>
      <c r="AH489" t="s">
        <v>290</v>
      </c>
      <c r="AI489" t="s">
        <v>314</v>
      </c>
      <c r="AJ489">
        <v>0</v>
      </c>
      <c r="AK489">
        <v>256788</v>
      </c>
      <c r="AL489">
        <v>256788</v>
      </c>
      <c r="AM489">
        <v>171340.9</v>
      </c>
      <c r="AN489">
        <v>171340.9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 s="13" t="str">
        <f t="shared" si="88"/>
        <v>4 - 13. DONACIONES Y TRANSFERENCIAS</v>
      </c>
      <c r="CL489" s="13" t="str">
        <f t="shared" si="89"/>
        <v>2.3. BIENES Y SERVICIOS</v>
      </c>
      <c r="CM489" s="13" t="str">
        <f t="shared" si="90"/>
        <v>2.3. 2. CONTRATACION DE SERVICIOS</v>
      </c>
      <c r="CN489" s="13" t="str">
        <f t="shared" si="91"/>
        <v>2.3. 2. 4. 7. 1. DE MAQUINARIAS Y EQUIPOS</v>
      </c>
      <c r="CO489" s="13">
        <f t="shared" si="92"/>
        <v>0</v>
      </c>
      <c r="CP489" s="13">
        <f t="shared" si="93"/>
        <v>256788</v>
      </c>
      <c r="CQ489" s="13"/>
      <c r="CR489" s="13"/>
      <c r="CS489" s="13">
        <f t="shared" si="87"/>
        <v>256788</v>
      </c>
      <c r="CT489" s="13"/>
    </row>
    <row r="490" spans="1:98" hidden="1" x14ac:dyDescent="0.2">
      <c r="A490" t="s">
        <v>93</v>
      </c>
      <c r="B490" t="s">
        <v>94</v>
      </c>
      <c r="C490" t="s">
        <v>95</v>
      </c>
      <c r="D490" t="s">
        <v>96</v>
      </c>
      <c r="E490" t="s">
        <v>97</v>
      </c>
      <c r="F490" t="s">
        <v>98</v>
      </c>
      <c r="G490" t="s">
        <v>170</v>
      </c>
      <c r="H490" t="s">
        <v>100</v>
      </c>
      <c r="I490" t="s">
        <v>101</v>
      </c>
      <c r="J490" t="s">
        <v>102</v>
      </c>
      <c r="K490" t="s">
        <v>175</v>
      </c>
      <c r="L490" t="s">
        <v>104</v>
      </c>
      <c r="M490" t="s">
        <v>132</v>
      </c>
      <c r="N490" t="s">
        <v>176</v>
      </c>
      <c r="O490" t="s">
        <v>430</v>
      </c>
      <c r="P490" t="s">
        <v>177</v>
      </c>
      <c r="Q490" t="s">
        <v>178</v>
      </c>
      <c r="R490">
        <v>1</v>
      </c>
      <c r="S490">
        <v>0</v>
      </c>
      <c r="T490">
        <v>0</v>
      </c>
      <c r="U490">
        <v>0</v>
      </c>
      <c r="V490" t="s">
        <v>431</v>
      </c>
      <c r="W490" t="s">
        <v>111</v>
      </c>
      <c r="X490" t="s">
        <v>112</v>
      </c>
      <c r="Y490" t="s">
        <v>112</v>
      </c>
      <c r="Z490" t="s">
        <v>371</v>
      </c>
      <c r="AA490" t="s">
        <v>372</v>
      </c>
      <c r="AB490" t="s">
        <v>115</v>
      </c>
      <c r="AC490" t="s">
        <v>116</v>
      </c>
      <c r="AD490" t="s">
        <v>225</v>
      </c>
      <c r="AE490" t="s">
        <v>274</v>
      </c>
      <c r="AF490" t="s">
        <v>288</v>
      </c>
      <c r="AG490" t="s">
        <v>289</v>
      </c>
      <c r="AH490" t="s">
        <v>290</v>
      </c>
      <c r="AI490" t="s">
        <v>314</v>
      </c>
      <c r="AJ490">
        <v>0</v>
      </c>
      <c r="AK490">
        <v>36898</v>
      </c>
      <c r="AL490">
        <v>36898</v>
      </c>
      <c r="AM490">
        <v>10570</v>
      </c>
      <c r="AN490">
        <v>10570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 s="13" t="str">
        <f t="shared" si="88"/>
        <v>4 - 13. DONACIONES Y TRANSFERENCIAS</v>
      </c>
      <c r="CL490" s="13" t="str">
        <f t="shared" si="89"/>
        <v>2.3. BIENES Y SERVICIOS</v>
      </c>
      <c r="CM490" s="13" t="str">
        <f t="shared" si="90"/>
        <v>2.3. 2. CONTRATACION DE SERVICIOS</v>
      </c>
      <c r="CN490" s="13" t="str">
        <f t="shared" si="91"/>
        <v>2.3. 2. 4. 7. 1. DE MAQUINARIAS Y EQUIPOS</v>
      </c>
      <c r="CO490" s="13">
        <f t="shared" si="92"/>
        <v>0</v>
      </c>
      <c r="CP490" s="13">
        <f t="shared" si="93"/>
        <v>36898</v>
      </c>
      <c r="CQ490" s="13"/>
      <c r="CR490" s="13"/>
      <c r="CS490" s="13">
        <f t="shared" si="87"/>
        <v>36898</v>
      </c>
      <c r="CT490" s="13"/>
    </row>
    <row r="491" spans="1:98" hidden="1" x14ac:dyDescent="0.2">
      <c r="A491" t="s">
        <v>93</v>
      </c>
      <c r="B491" t="s">
        <v>94</v>
      </c>
      <c r="C491" t="s">
        <v>95</v>
      </c>
      <c r="D491" t="s">
        <v>96</v>
      </c>
      <c r="E491" t="s">
        <v>97</v>
      </c>
      <c r="F491" t="s">
        <v>98</v>
      </c>
      <c r="G491" t="s">
        <v>170</v>
      </c>
      <c r="H491" t="s">
        <v>100</v>
      </c>
      <c r="I491" t="s">
        <v>101</v>
      </c>
      <c r="J491" t="s">
        <v>102</v>
      </c>
      <c r="K491" t="s">
        <v>180</v>
      </c>
      <c r="L491" t="s">
        <v>104</v>
      </c>
      <c r="M491" t="s">
        <v>132</v>
      </c>
      <c r="N491" t="s">
        <v>133</v>
      </c>
      <c r="O491" t="s">
        <v>423</v>
      </c>
      <c r="P491" t="s">
        <v>181</v>
      </c>
      <c r="Q491" t="s">
        <v>168</v>
      </c>
      <c r="R491">
        <v>1</v>
      </c>
      <c r="S491">
        <v>0</v>
      </c>
      <c r="T491">
        <v>0</v>
      </c>
      <c r="U491">
        <v>0</v>
      </c>
      <c r="V491" t="s">
        <v>432</v>
      </c>
      <c r="W491" t="s">
        <v>111</v>
      </c>
      <c r="X491" t="s">
        <v>112</v>
      </c>
      <c r="Y491" t="s">
        <v>112</v>
      </c>
      <c r="Z491" t="s">
        <v>371</v>
      </c>
      <c r="AA491" t="s">
        <v>372</v>
      </c>
      <c r="AB491" t="s">
        <v>115</v>
      </c>
      <c r="AC491" t="s">
        <v>116</v>
      </c>
      <c r="AD491" t="s">
        <v>225</v>
      </c>
      <c r="AE491" t="s">
        <v>274</v>
      </c>
      <c r="AF491" t="s">
        <v>288</v>
      </c>
      <c r="AG491" t="s">
        <v>289</v>
      </c>
      <c r="AH491" t="s">
        <v>290</v>
      </c>
      <c r="AI491" t="s">
        <v>314</v>
      </c>
      <c r="AJ491">
        <v>0</v>
      </c>
      <c r="AK491">
        <v>25284</v>
      </c>
      <c r="AL491">
        <v>25284</v>
      </c>
      <c r="AM491">
        <v>502.5</v>
      </c>
      <c r="AN491">
        <v>502.5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 s="13" t="str">
        <f t="shared" si="88"/>
        <v>4 - 13. DONACIONES Y TRANSFERENCIAS</v>
      </c>
      <c r="CL491" s="13" t="str">
        <f t="shared" si="89"/>
        <v>2.3. BIENES Y SERVICIOS</v>
      </c>
      <c r="CM491" s="13" t="str">
        <f t="shared" si="90"/>
        <v>2.3. 2. CONTRATACION DE SERVICIOS</v>
      </c>
      <c r="CN491" s="13" t="str">
        <f t="shared" si="91"/>
        <v>2.3. 2. 4. 7. 1. DE MAQUINARIAS Y EQUIPOS</v>
      </c>
      <c r="CO491" s="13">
        <f t="shared" si="92"/>
        <v>0</v>
      </c>
      <c r="CP491" s="13">
        <f t="shared" si="93"/>
        <v>25284</v>
      </c>
      <c r="CQ491" s="13"/>
      <c r="CR491" s="13"/>
      <c r="CS491" s="13">
        <f t="shared" si="87"/>
        <v>25284</v>
      </c>
      <c r="CT491" s="13"/>
    </row>
    <row r="492" spans="1:98" hidden="1" x14ac:dyDescent="0.2">
      <c r="A492" t="s">
        <v>93</v>
      </c>
      <c r="B492" t="s">
        <v>94</v>
      </c>
      <c r="C492" t="s">
        <v>95</v>
      </c>
      <c r="D492" t="s">
        <v>96</v>
      </c>
      <c r="E492" t="s">
        <v>97</v>
      </c>
      <c r="F492" t="s">
        <v>98</v>
      </c>
      <c r="G492" t="s">
        <v>170</v>
      </c>
      <c r="H492" t="s">
        <v>100</v>
      </c>
      <c r="I492" t="s">
        <v>101</v>
      </c>
      <c r="J492" t="s">
        <v>102</v>
      </c>
      <c r="K492" t="s">
        <v>183</v>
      </c>
      <c r="L492" t="s">
        <v>104</v>
      </c>
      <c r="M492" t="s">
        <v>132</v>
      </c>
      <c r="N492" t="s">
        <v>133</v>
      </c>
      <c r="O492" t="s">
        <v>423</v>
      </c>
      <c r="P492" t="s">
        <v>184</v>
      </c>
      <c r="Q492" t="s">
        <v>185</v>
      </c>
      <c r="R492">
        <v>1</v>
      </c>
      <c r="S492">
        <v>0</v>
      </c>
      <c r="T492">
        <v>0</v>
      </c>
      <c r="U492">
        <v>0</v>
      </c>
      <c r="V492" t="s">
        <v>433</v>
      </c>
      <c r="W492" t="s">
        <v>111</v>
      </c>
      <c r="X492" t="s">
        <v>112</v>
      </c>
      <c r="Y492" t="s">
        <v>112</v>
      </c>
      <c r="Z492" t="s">
        <v>371</v>
      </c>
      <c r="AA492" t="s">
        <v>372</v>
      </c>
      <c r="AB492" t="s">
        <v>115</v>
      </c>
      <c r="AC492" t="s">
        <v>116</v>
      </c>
      <c r="AD492" t="s">
        <v>225</v>
      </c>
      <c r="AE492" t="s">
        <v>274</v>
      </c>
      <c r="AF492" t="s">
        <v>288</v>
      </c>
      <c r="AG492" t="s">
        <v>289</v>
      </c>
      <c r="AH492" t="s">
        <v>290</v>
      </c>
      <c r="AI492" t="s">
        <v>314</v>
      </c>
      <c r="AJ492">
        <v>0</v>
      </c>
      <c r="AK492">
        <v>38777</v>
      </c>
      <c r="AL492">
        <v>38777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 s="13" t="str">
        <f t="shared" si="88"/>
        <v>4 - 13. DONACIONES Y TRANSFERENCIAS</v>
      </c>
      <c r="CL492" s="13" t="str">
        <f t="shared" si="89"/>
        <v>2.3. BIENES Y SERVICIOS</v>
      </c>
      <c r="CM492" s="13" t="str">
        <f t="shared" si="90"/>
        <v>2.3. 2. CONTRATACION DE SERVICIOS</v>
      </c>
      <c r="CN492" s="13" t="str">
        <f t="shared" si="91"/>
        <v>2.3. 2. 4. 7. 1. DE MAQUINARIAS Y EQUIPOS</v>
      </c>
      <c r="CO492" s="13">
        <f t="shared" si="92"/>
        <v>0</v>
      </c>
      <c r="CP492" s="13">
        <f t="shared" si="93"/>
        <v>38777</v>
      </c>
      <c r="CQ492" s="13"/>
      <c r="CR492" s="13"/>
      <c r="CS492" s="13">
        <f t="shared" si="87"/>
        <v>38777</v>
      </c>
      <c r="CT492" s="13"/>
    </row>
    <row r="493" spans="1:98" hidden="1" x14ac:dyDescent="0.2">
      <c r="A493" t="s">
        <v>93</v>
      </c>
      <c r="B493" t="s">
        <v>94</v>
      </c>
      <c r="C493" t="s">
        <v>95</v>
      </c>
      <c r="D493" t="s">
        <v>96</v>
      </c>
      <c r="E493" t="s">
        <v>97</v>
      </c>
      <c r="F493" t="s">
        <v>98</v>
      </c>
      <c r="G493" t="s">
        <v>170</v>
      </c>
      <c r="H493" t="s">
        <v>100</v>
      </c>
      <c r="I493" t="s">
        <v>101</v>
      </c>
      <c r="J493" t="s">
        <v>102</v>
      </c>
      <c r="K493" t="s">
        <v>180</v>
      </c>
      <c r="L493" t="s">
        <v>104</v>
      </c>
      <c r="M493" t="s">
        <v>132</v>
      </c>
      <c r="N493" t="s">
        <v>133</v>
      </c>
      <c r="O493" t="s">
        <v>107</v>
      </c>
      <c r="P493" t="s">
        <v>181</v>
      </c>
      <c r="Q493" t="s">
        <v>168</v>
      </c>
      <c r="R493">
        <v>47000</v>
      </c>
      <c r="S493">
        <v>26240</v>
      </c>
      <c r="T493">
        <v>26237</v>
      </c>
      <c r="U493">
        <v>26237</v>
      </c>
      <c r="V493" t="s">
        <v>182</v>
      </c>
      <c r="W493" t="s">
        <v>111</v>
      </c>
      <c r="X493" t="s">
        <v>112</v>
      </c>
      <c r="Y493" t="s">
        <v>112</v>
      </c>
      <c r="Z493" t="s">
        <v>371</v>
      </c>
      <c r="AA493" t="s">
        <v>372</v>
      </c>
      <c r="AB493" t="s">
        <v>115</v>
      </c>
      <c r="AC493" t="s">
        <v>116</v>
      </c>
      <c r="AD493" t="s">
        <v>225</v>
      </c>
      <c r="AE493" t="s">
        <v>274</v>
      </c>
      <c r="AF493" t="s">
        <v>378</v>
      </c>
      <c r="AG493" t="s">
        <v>379</v>
      </c>
      <c r="AH493" t="s">
        <v>380</v>
      </c>
      <c r="AI493" t="s">
        <v>314</v>
      </c>
      <c r="AJ493">
        <v>0</v>
      </c>
      <c r="AK493">
        <v>68400</v>
      </c>
      <c r="AL493">
        <v>68400</v>
      </c>
      <c r="AM493">
        <v>68400</v>
      </c>
      <c r="AN493">
        <v>68400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 s="13" t="str">
        <f t="shared" si="88"/>
        <v>4 - 13. DONACIONES Y TRANSFERENCIAS</v>
      </c>
      <c r="CL493" s="13" t="str">
        <f t="shared" si="89"/>
        <v>2.3. BIENES Y SERVICIOS</v>
      </c>
      <c r="CM493" s="13" t="str">
        <f t="shared" si="90"/>
        <v>2.3. 2. CONTRATACION DE SERVICIOS</v>
      </c>
      <c r="CN493" s="13" t="str">
        <f t="shared" si="91"/>
        <v>2.3. 2. 5. 1. 1. DE EDIFICIOS Y ESTRUCTURAS</v>
      </c>
      <c r="CO493" s="13">
        <f t="shared" si="92"/>
        <v>0</v>
      </c>
      <c r="CP493" s="13">
        <f t="shared" si="93"/>
        <v>68400</v>
      </c>
      <c r="CQ493" s="13"/>
      <c r="CR493" s="13"/>
      <c r="CS493" s="13">
        <f t="shared" si="87"/>
        <v>68400</v>
      </c>
      <c r="CT493" s="13"/>
    </row>
    <row r="494" spans="1:98" hidden="1" x14ac:dyDescent="0.2">
      <c r="A494" t="s">
        <v>93</v>
      </c>
      <c r="B494" t="s">
        <v>94</v>
      </c>
      <c r="C494" t="s">
        <v>95</v>
      </c>
      <c r="D494" t="s">
        <v>96</v>
      </c>
      <c r="E494" t="s">
        <v>97</v>
      </c>
      <c r="F494" t="s">
        <v>98</v>
      </c>
      <c r="G494" t="s">
        <v>170</v>
      </c>
      <c r="H494" t="s">
        <v>100</v>
      </c>
      <c r="I494" t="s">
        <v>101</v>
      </c>
      <c r="J494" t="s">
        <v>102</v>
      </c>
      <c r="K494" t="s">
        <v>187</v>
      </c>
      <c r="L494" t="s">
        <v>104</v>
      </c>
      <c r="M494" t="s">
        <v>132</v>
      </c>
      <c r="N494" t="s">
        <v>176</v>
      </c>
      <c r="O494" t="s">
        <v>107</v>
      </c>
      <c r="P494" t="s">
        <v>188</v>
      </c>
      <c r="Q494" t="s">
        <v>189</v>
      </c>
      <c r="R494">
        <v>105000</v>
      </c>
      <c r="S494">
        <v>29200</v>
      </c>
      <c r="T494">
        <v>29143</v>
      </c>
      <c r="U494">
        <v>29143</v>
      </c>
      <c r="V494" t="s">
        <v>190</v>
      </c>
      <c r="W494" t="s">
        <v>111</v>
      </c>
      <c r="X494" t="s">
        <v>112</v>
      </c>
      <c r="Y494" t="s">
        <v>112</v>
      </c>
      <c r="Z494" t="s">
        <v>371</v>
      </c>
      <c r="AA494" t="s">
        <v>372</v>
      </c>
      <c r="AB494" t="s">
        <v>115</v>
      </c>
      <c r="AC494" t="s">
        <v>116</v>
      </c>
      <c r="AD494" t="s">
        <v>225</v>
      </c>
      <c r="AE494" t="s">
        <v>274</v>
      </c>
      <c r="AF494" t="s">
        <v>378</v>
      </c>
      <c r="AG494" t="s">
        <v>379</v>
      </c>
      <c r="AH494" t="s">
        <v>380</v>
      </c>
      <c r="AI494" t="s">
        <v>314</v>
      </c>
      <c r="AJ494">
        <v>0</v>
      </c>
      <c r="AK494">
        <v>34800</v>
      </c>
      <c r="AL494">
        <v>34800</v>
      </c>
      <c r="AM494">
        <v>34800</v>
      </c>
      <c r="AN494">
        <v>34800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 s="13" t="str">
        <f t="shared" si="88"/>
        <v>4 - 13. DONACIONES Y TRANSFERENCIAS</v>
      </c>
      <c r="CL494" s="13" t="str">
        <f t="shared" si="89"/>
        <v>2.3. BIENES Y SERVICIOS</v>
      </c>
      <c r="CM494" s="13" t="str">
        <f t="shared" si="90"/>
        <v>2.3. 2. CONTRATACION DE SERVICIOS</v>
      </c>
      <c r="CN494" s="13" t="str">
        <f t="shared" si="91"/>
        <v>2.3. 2. 5. 1. 1. DE EDIFICIOS Y ESTRUCTURAS</v>
      </c>
      <c r="CO494" s="13">
        <f t="shared" si="92"/>
        <v>0</v>
      </c>
      <c r="CP494" s="13">
        <f t="shared" si="93"/>
        <v>34800</v>
      </c>
      <c r="CQ494" s="13"/>
      <c r="CR494" s="13"/>
      <c r="CS494" s="13">
        <f t="shared" si="87"/>
        <v>34800</v>
      </c>
      <c r="CT494" s="13"/>
    </row>
    <row r="495" spans="1:98" hidden="1" x14ac:dyDescent="0.2">
      <c r="A495" t="s">
        <v>93</v>
      </c>
      <c r="B495" t="s">
        <v>94</v>
      </c>
      <c r="C495" t="s">
        <v>95</v>
      </c>
      <c r="D495" t="s">
        <v>96</v>
      </c>
      <c r="E495" t="s">
        <v>97</v>
      </c>
      <c r="F495" t="s">
        <v>98</v>
      </c>
      <c r="G495" t="s">
        <v>170</v>
      </c>
      <c r="H495" t="s">
        <v>100</v>
      </c>
      <c r="I495" t="s">
        <v>101</v>
      </c>
      <c r="J495" t="s">
        <v>102</v>
      </c>
      <c r="K495" t="s">
        <v>171</v>
      </c>
      <c r="L495" t="s">
        <v>104</v>
      </c>
      <c r="M495" t="s">
        <v>132</v>
      </c>
      <c r="N495" t="s">
        <v>133</v>
      </c>
      <c r="O495" t="s">
        <v>423</v>
      </c>
      <c r="P495" t="s">
        <v>172</v>
      </c>
      <c r="Q495" t="s">
        <v>173</v>
      </c>
      <c r="R495">
        <v>1</v>
      </c>
      <c r="S495">
        <v>0</v>
      </c>
      <c r="T495">
        <v>0</v>
      </c>
      <c r="U495">
        <v>0</v>
      </c>
      <c r="V495" t="s">
        <v>424</v>
      </c>
      <c r="W495" t="s">
        <v>111</v>
      </c>
      <c r="X495" t="s">
        <v>112</v>
      </c>
      <c r="Y495" t="s">
        <v>112</v>
      </c>
      <c r="Z495" t="s">
        <v>371</v>
      </c>
      <c r="AA495" t="s">
        <v>372</v>
      </c>
      <c r="AB495" t="s">
        <v>115</v>
      </c>
      <c r="AC495" t="s">
        <v>116</v>
      </c>
      <c r="AD495" t="s">
        <v>225</v>
      </c>
      <c r="AE495" t="s">
        <v>274</v>
      </c>
      <c r="AF495" t="s">
        <v>291</v>
      </c>
      <c r="AG495" t="s">
        <v>425</v>
      </c>
      <c r="AH495" t="s">
        <v>426</v>
      </c>
      <c r="AI495" t="s">
        <v>314</v>
      </c>
      <c r="AJ495">
        <v>0</v>
      </c>
      <c r="AK495">
        <v>878</v>
      </c>
      <c r="AL495">
        <v>878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 s="13" t="str">
        <f t="shared" si="88"/>
        <v>4 - 13. DONACIONES Y TRANSFERENCIAS</v>
      </c>
      <c r="CL495" s="13" t="str">
        <f t="shared" si="89"/>
        <v>2.3. BIENES Y SERVICIOS</v>
      </c>
      <c r="CM495" s="13" t="str">
        <f t="shared" si="90"/>
        <v>2.3. 2. CONTRATACION DE SERVICIOS</v>
      </c>
      <c r="CN495" s="13" t="str">
        <f t="shared" si="91"/>
        <v>2.3. 2. 6. 2. 1. CARGOS BANCARIOS</v>
      </c>
      <c r="CO495" s="13">
        <f t="shared" si="92"/>
        <v>0</v>
      </c>
      <c r="CP495" s="13">
        <f t="shared" si="93"/>
        <v>878</v>
      </c>
      <c r="CQ495" s="13"/>
      <c r="CR495" s="13"/>
      <c r="CS495" s="13">
        <f t="shared" si="87"/>
        <v>878</v>
      </c>
      <c r="CT495" s="13"/>
    </row>
    <row r="496" spans="1:98" hidden="1" x14ac:dyDescent="0.2">
      <c r="A496" t="s">
        <v>93</v>
      </c>
      <c r="B496" t="s">
        <v>94</v>
      </c>
      <c r="C496" t="s">
        <v>95</v>
      </c>
      <c r="D496" t="s">
        <v>96</v>
      </c>
      <c r="E496" t="s">
        <v>97</v>
      </c>
      <c r="F496" t="s">
        <v>98</v>
      </c>
      <c r="G496" t="s">
        <v>170</v>
      </c>
      <c r="H496" t="s">
        <v>100</v>
      </c>
      <c r="I496" t="s">
        <v>101</v>
      </c>
      <c r="J496" t="s">
        <v>102</v>
      </c>
      <c r="K496" t="s">
        <v>175</v>
      </c>
      <c r="L496" t="s">
        <v>104</v>
      </c>
      <c r="M496" t="s">
        <v>132</v>
      </c>
      <c r="N496" t="s">
        <v>176</v>
      </c>
      <c r="O496" t="s">
        <v>430</v>
      </c>
      <c r="P496" t="s">
        <v>177</v>
      </c>
      <c r="Q496" t="s">
        <v>178</v>
      </c>
      <c r="R496">
        <v>1</v>
      </c>
      <c r="S496">
        <v>0</v>
      </c>
      <c r="T496">
        <v>0</v>
      </c>
      <c r="U496">
        <v>0</v>
      </c>
      <c r="V496" t="s">
        <v>431</v>
      </c>
      <c r="W496" t="s">
        <v>111</v>
      </c>
      <c r="X496" t="s">
        <v>112</v>
      </c>
      <c r="Y496" t="s">
        <v>112</v>
      </c>
      <c r="Z496" t="s">
        <v>371</v>
      </c>
      <c r="AA496" t="s">
        <v>372</v>
      </c>
      <c r="AB496" t="s">
        <v>115</v>
      </c>
      <c r="AC496" t="s">
        <v>116</v>
      </c>
      <c r="AD496" t="s">
        <v>225</v>
      </c>
      <c r="AE496" t="s">
        <v>274</v>
      </c>
      <c r="AF496" t="s">
        <v>291</v>
      </c>
      <c r="AG496" t="s">
        <v>414</v>
      </c>
      <c r="AH496" t="s">
        <v>422</v>
      </c>
      <c r="AI496" t="s">
        <v>314</v>
      </c>
      <c r="AJ496">
        <v>0</v>
      </c>
      <c r="AK496">
        <v>367776</v>
      </c>
      <c r="AL496">
        <v>367776</v>
      </c>
      <c r="AM496">
        <v>362673.45</v>
      </c>
      <c r="AN496">
        <v>362673.45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 s="13" t="str">
        <f t="shared" si="88"/>
        <v>4 - 13. DONACIONES Y TRANSFERENCIAS</v>
      </c>
      <c r="CL496" s="13" t="str">
        <f t="shared" si="89"/>
        <v>2.3. BIENES Y SERVICIOS</v>
      </c>
      <c r="CM496" s="13" t="str">
        <f t="shared" si="90"/>
        <v>2.3. 2. CONTRATACION DE SERVICIOS</v>
      </c>
      <c r="CN496" s="13" t="str">
        <f t="shared" si="91"/>
        <v>2.3. 2. 6. 4. 1. GASTOS POR PRESTACIONES DE SALUD</v>
      </c>
      <c r="CO496" s="13">
        <f t="shared" si="92"/>
        <v>0</v>
      </c>
      <c r="CP496" s="13">
        <f t="shared" si="93"/>
        <v>367776</v>
      </c>
      <c r="CQ496" s="13"/>
      <c r="CR496" s="13"/>
      <c r="CS496" s="13">
        <f t="shared" si="87"/>
        <v>367776</v>
      </c>
      <c r="CT496" s="13"/>
    </row>
    <row r="497" spans="1:98" hidden="1" x14ac:dyDescent="0.2">
      <c r="A497" t="s">
        <v>93</v>
      </c>
      <c r="B497" t="s">
        <v>94</v>
      </c>
      <c r="C497" t="s">
        <v>95</v>
      </c>
      <c r="D497" t="s">
        <v>96</v>
      </c>
      <c r="E497" t="s">
        <v>97</v>
      </c>
      <c r="F497" t="s">
        <v>98</v>
      </c>
      <c r="G497" t="s">
        <v>170</v>
      </c>
      <c r="H497" t="s">
        <v>100</v>
      </c>
      <c r="I497" t="s">
        <v>101</v>
      </c>
      <c r="J497" t="s">
        <v>102</v>
      </c>
      <c r="K497" t="s">
        <v>183</v>
      </c>
      <c r="L497" t="s">
        <v>104</v>
      </c>
      <c r="M497" t="s">
        <v>132</v>
      </c>
      <c r="N497" t="s">
        <v>133</v>
      </c>
      <c r="O497" t="s">
        <v>107</v>
      </c>
      <c r="P497" t="s">
        <v>184</v>
      </c>
      <c r="Q497" t="s">
        <v>185</v>
      </c>
      <c r="R497">
        <v>3636</v>
      </c>
      <c r="S497">
        <v>1441</v>
      </c>
      <c r="T497">
        <v>1441</v>
      </c>
      <c r="U497">
        <v>1441</v>
      </c>
      <c r="V497" t="s">
        <v>186</v>
      </c>
      <c r="W497" t="s">
        <v>111</v>
      </c>
      <c r="X497" t="s">
        <v>112</v>
      </c>
      <c r="Y497" t="s">
        <v>112</v>
      </c>
      <c r="Z497" t="s">
        <v>371</v>
      </c>
      <c r="AA497" t="s">
        <v>372</v>
      </c>
      <c r="AB497" t="s">
        <v>115</v>
      </c>
      <c r="AC497" t="s">
        <v>116</v>
      </c>
      <c r="AD497" t="s">
        <v>225</v>
      </c>
      <c r="AE497" t="s">
        <v>274</v>
      </c>
      <c r="AF497" t="s">
        <v>300</v>
      </c>
      <c r="AG497" t="s">
        <v>301</v>
      </c>
      <c r="AH497" t="s">
        <v>302</v>
      </c>
      <c r="AI497" t="s">
        <v>314</v>
      </c>
      <c r="AJ497">
        <v>0</v>
      </c>
      <c r="AK497">
        <v>82865</v>
      </c>
      <c r="AL497">
        <v>82865</v>
      </c>
      <c r="AM497">
        <v>80864.86</v>
      </c>
      <c r="AN497">
        <v>56864.86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 s="13" t="str">
        <f t="shared" si="88"/>
        <v>4 - 13. DONACIONES Y TRANSFERENCIAS</v>
      </c>
      <c r="CL497" s="13" t="str">
        <f t="shared" si="89"/>
        <v>2.3. BIENES Y SERVICIOS</v>
      </c>
      <c r="CM497" s="13" t="str">
        <f t="shared" si="90"/>
        <v>2.3. 2. CONTRATACION DE SERVICIOS</v>
      </c>
      <c r="CN497" s="13" t="str">
        <f t="shared" si="91"/>
        <v>2.3. 2. 7.11. 2. TRANSPORTE Y TRASLADO DE CARGA, BIENES Y MATERIALES</v>
      </c>
      <c r="CO497" s="13">
        <f t="shared" si="92"/>
        <v>0</v>
      </c>
      <c r="CP497" s="13">
        <f t="shared" si="93"/>
        <v>82865</v>
      </c>
      <c r="CQ497" s="13"/>
      <c r="CR497" s="13"/>
      <c r="CS497" s="13">
        <f t="shared" si="87"/>
        <v>82865</v>
      </c>
      <c r="CT497" s="13"/>
    </row>
    <row r="498" spans="1:98" hidden="1" x14ac:dyDescent="0.2">
      <c r="A498" t="s">
        <v>93</v>
      </c>
      <c r="B498" t="s">
        <v>94</v>
      </c>
      <c r="C498" t="s">
        <v>95</v>
      </c>
      <c r="D498" t="s">
        <v>96</v>
      </c>
      <c r="E498" t="s">
        <v>97</v>
      </c>
      <c r="F498" t="s">
        <v>98</v>
      </c>
      <c r="G498" t="s">
        <v>164</v>
      </c>
      <c r="H498" t="s">
        <v>100</v>
      </c>
      <c r="I498" t="s">
        <v>165</v>
      </c>
      <c r="J498" t="s">
        <v>102</v>
      </c>
      <c r="K498" t="s">
        <v>166</v>
      </c>
      <c r="L498" t="s">
        <v>104</v>
      </c>
      <c r="M498" t="s">
        <v>132</v>
      </c>
      <c r="N498" t="s">
        <v>133</v>
      </c>
      <c r="O498" t="s">
        <v>107</v>
      </c>
      <c r="P498" t="s">
        <v>167</v>
      </c>
      <c r="Q498" t="s">
        <v>168</v>
      </c>
      <c r="R498">
        <v>6000</v>
      </c>
      <c r="S498">
        <v>3940</v>
      </c>
      <c r="T498">
        <v>3939</v>
      </c>
      <c r="U498">
        <v>3939</v>
      </c>
      <c r="V498" t="s">
        <v>169</v>
      </c>
      <c r="W498" t="s">
        <v>111</v>
      </c>
      <c r="X498" t="s">
        <v>112</v>
      </c>
      <c r="Y498" t="s">
        <v>112</v>
      </c>
      <c r="Z498" t="s">
        <v>371</v>
      </c>
      <c r="AA498" t="s">
        <v>372</v>
      </c>
      <c r="AB498" t="s">
        <v>115</v>
      </c>
      <c r="AC498" t="s">
        <v>116</v>
      </c>
      <c r="AD498" t="s">
        <v>225</v>
      </c>
      <c r="AE498" t="s">
        <v>274</v>
      </c>
      <c r="AF498" t="s">
        <v>300</v>
      </c>
      <c r="AG498" t="s">
        <v>301</v>
      </c>
      <c r="AH498" t="s">
        <v>303</v>
      </c>
      <c r="AI498" t="s">
        <v>314</v>
      </c>
      <c r="AJ498">
        <v>0</v>
      </c>
      <c r="AK498">
        <v>33200</v>
      </c>
      <c r="AL498">
        <v>33200</v>
      </c>
      <c r="AM498">
        <v>25522</v>
      </c>
      <c r="AN498">
        <v>25522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 s="13" t="str">
        <f t="shared" si="88"/>
        <v>4 - 13. DONACIONES Y TRANSFERENCIAS</v>
      </c>
      <c r="CL498" s="13" t="str">
        <f t="shared" si="89"/>
        <v>2.3. BIENES Y SERVICIOS</v>
      </c>
      <c r="CM498" s="13" t="str">
        <f t="shared" si="90"/>
        <v>2.3. 2. CONTRATACION DE SERVICIOS</v>
      </c>
      <c r="CN498" s="13" t="str">
        <f t="shared" si="91"/>
        <v>2.3. 2. 7.11. 6. SERVICIO DE IMPRESIONES, ENCUADERNACION Y EMPASTADO</v>
      </c>
      <c r="CO498" s="13">
        <f t="shared" si="92"/>
        <v>0</v>
      </c>
      <c r="CP498" s="13">
        <f t="shared" si="93"/>
        <v>33200</v>
      </c>
      <c r="CQ498" s="13"/>
      <c r="CR498" s="13"/>
      <c r="CS498" s="13">
        <f t="shared" si="87"/>
        <v>33200</v>
      </c>
      <c r="CT498" s="13"/>
    </row>
    <row r="499" spans="1:98" hidden="1" x14ac:dyDescent="0.2">
      <c r="A499" t="s">
        <v>93</v>
      </c>
      <c r="B499" t="s">
        <v>94</v>
      </c>
      <c r="C499" t="s">
        <v>95</v>
      </c>
      <c r="D499" t="s">
        <v>96</v>
      </c>
      <c r="E499" t="s">
        <v>97</v>
      </c>
      <c r="F499" t="s">
        <v>98</v>
      </c>
      <c r="G499" t="s">
        <v>170</v>
      </c>
      <c r="H499" t="s">
        <v>100</v>
      </c>
      <c r="I499" t="s">
        <v>101</v>
      </c>
      <c r="J499" t="s">
        <v>102</v>
      </c>
      <c r="K499" t="s">
        <v>180</v>
      </c>
      <c r="L499" t="s">
        <v>104</v>
      </c>
      <c r="M499" t="s">
        <v>132</v>
      </c>
      <c r="N499" t="s">
        <v>133</v>
      </c>
      <c r="O499" t="s">
        <v>107</v>
      </c>
      <c r="P499" t="s">
        <v>181</v>
      </c>
      <c r="Q499" t="s">
        <v>168</v>
      </c>
      <c r="R499">
        <v>47000</v>
      </c>
      <c r="S499">
        <v>26240</v>
      </c>
      <c r="T499">
        <v>26237</v>
      </c>
      <c r="U499">
        <v>26237</v>
      </c>
      <c r="V499" t="s">
        <v>182</v>
      </c>
      <c r="W499" t="s">
        <v>111</v>
      </c>
      <c r="X499" t="s">
        <v>112</v>
      </c>
      <c r="Y499" t="s">
        <v>112</v>
      </c>
      <c r="Z499" t="s">
        <v>371</v>
      </c>
      <c r="AA499" t="s">
        <v>372</v>
      </c>
      <c r="AB499" t="s">
        <v>115</v>
      </c>
      <c r="AC499" t="s">
        <v>116</v>
      </c>
      <c r="AD499" t="s">
        <v>225</v>
      </c>
      <c r="AE499" t="s">
        <v>274</v>
      </c>
      <c r="AF499" t="s">
        <v>300</v>
      </c>
      <c r="AG499" t="s">
        <v>301</v>
      </c>
      <c r="AH499" t="s">
        <v>303</v>
      </c>
      <c r="AI499" t="s">
        <v>314</v>
      </c>
      <c r="AJ499">
        <v>0</v>
      </c>
      <c r="AK499">
        <v>22000</v>
      </c>
      <c r="AL499">
        <v>22000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 s="13" t="str">
        <f t="shared" si="88"/>
        <v>4 - 13. DONACIONES Y TRANSFERENCIAS</v>
      </c>
      <c r="CL499" s="13" t="str">
        <f t="shared" si="89"/>
        <v>2.3. BIENES Y SERVICIOS</v>
      </c>
      <c r="CM499" s="13" t="str">
        <f t="shared" si="90"/>
        <v>2.3. 2. CONTRATACION DE SERVICIOS</v>
      </c>
      <c r="CN499" s="13" t="str">
        <f t="shared" si="91"/>
        <v>2.3. 2. 7.11. 6. SERVICIO DE IMPRESIONES, ENCUADERNACION Y EMPASTADO</v>
      </c>
      <c r="CO499" s="13">
        <f t="shared" si="92"/>
        <v>0</v>
      </c>
      <c r="CP499" s="13">
        <f t="shared" si="93"/>
        <v>22000</v>
      </c>
      <c r="CQ499" s="13"/>
      <c r="CR499" s="13"/>
      <c r="CS499" s="13">
        <f t="shared" si="87"/>
        <v>22000</v>
      </c>
      <c r="CT499" s="13"/>
    </row>
    <row r="500" spans="1:98" hidden="1" x14ac:dyDescent="0.2">
      <c r="A500" t="s">
        <v>93</v>
      </c>
      <c r="B500" t="s">
        <v>94</v>
      </c>
      <c r="C500" t="s">
        <v>95</v>
      </c>
      <c r="D500" t="s">
        <v>96</v>
      </c>
      <c r="E500" t="s">
        <v>97</v>
      </c>
      <c r="F500" t="s">
        <v>98</v>
      </c>
      <c r="G500" t="s">
        <v>170</v>
      </c>
      <c r="H500" t="s">
        <v>100</v>
      </c>
      <c r="I500" t="s">
        <v>101</v>
      </c>
      <c r="J500" t="s">
        <v>102</v>
      </c>
      <c r="K500" t="s">
        <v>180</v>
      </c>
      <c r="L500" t="s">
        <v>104</v>
      </c>
      <c r="M500" t="s">
        <v>132</v>
      </c>
      <c r="N500" t="s">
        <v>133</v>
      </c>
      <c r="O500" t="s">
        <v>423</v>
      </c>
      <c r="P500" t="s">
        <v>181</v>
      </c>
      <c r="Q500" t="s">
        <v>168</v>
      </c>
      <c r="R500">
        <v>1</v>
      </c>
      <c r="S500">
        <v>0</v>
      </c>
      <c r="T500">
        <v>0</v>
      </c>
      <c r="U500">
        <v>0</v>
      </c>
      <c r="V500" t="s">
        <v>432</v>
      </c>
      <c r="W500" t="s">
        <v>111</v>
      </c>
      <c r="X500" t="s">
        <v>112</v>
      </c>
      <c r="Y500" t="s">
        <v>112</v>
      </c>
      <c r="Z500" t="s">
        <v>371</v>
      </c>
      <c r="AA500" t="s">
        <v>372</v>
      </c>
      <c r="AB500" t="s">
        <v>115</v>
      </c>
      <c r="AC500" t="s">
        <v>116</v>
      </c>
      <c r="AD500" t="s">
        <v>225</v>
      </c>
      <c r="AE500" t="s">
        <v>274</v>
      </c>
      <c r="AF500" t="s">
        <v>300</v>
      </c>
      <c r="AG500" t="s">
        <v>301</v>
      </c>
      <c r="AH500" t="s">
        <v>303</v>
      </c>
      <c r="AI500" t="s">
        <v>314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 s="13" t="str">
        <f t="shared" si="88"/>
        <v>4 - 13. DONACIONES Y TRANSFERENCIAS</v>
      </c>
      <c r="CL500" s="13" t="str">
        <f t="shared" si="89"/>
        <v>2.3. BIENES Y SERVICIOS</v>
      </c>
      <c r="CM500" s="13" t="str">
        <f t="shared" si="90"/>
        <v>2.3. 2. CONTRATACION DE SERVICIOS</v>
      </c>
      <c r="CN500" s="13" t="str">
        <f t="shared" si="91"/>
        <v>2.3. 2. 7.11. 6. SERVICIO DE IMPRESIONES, ENCUADERNACION Y EMPASTADO</v>
      </c>
      <c r="CO500" s="13">
        <f t="shared" si="92"/>
        <v>0</v>
      </c>
      <c r="CP500" s="13">
        <f t="shared" si="93"/>
        <v>0</v>
      </c>
      <c r="CQ500" s="13"/>
      <c r="CR500" s="13"/>
      <c r="CS500" s="13">
        <f t="shared" si="87"/>
        <v>0</v>
      </c>
      <c r="CT500" s="13"/>
    </row>
    <row r="501" spans="1:98" hidden="1" x14ac:dyDescent="0.2">
      <c r="A501" t="s">
        <v>93</v>
      </c>
      <c r="B501" t="s">
        <v>94</v>
      </c>
      <c r="C501" t="s">
        <v>95</v>
      </c>
      <c r="D501" t="s">
        <v>96</v>
      </c>
      <c r="E501" t="s">
        <v>97</v>
      </c>
      <c r="F501" t="s">
        <v>98</v>
      </c>
      <c r="G501" t="s">
        <v>170</v>
      </c>
      <c r="H501" t="s">
        <v>100</v>
      </c>
      <c r="I501" t="s">
        <v>101</v>
      </c>
      <c r="J501" t="s">
        <v>102</v>
      </c>
      <c r="K501" t="s">
        <v>183</v>
      </c>
      <c r="L501" t="s">
        <v>104</v>
      </c>
      <c r="M501" t="s">
        <v>132</v>
      </c>
      <c r="N501" t="s">
        <v>133</v>
      </c>
      <c r="O501" t="s">
        <v>107</v>
      </c>
      <c r="P501" t="s">
        <v>184</v>
      </c>
      <c r="Q501" t="s">
        <v>185</v>
      </c>
      <c r="R501">
        <v>3636</v>
      </c>
      <c r="S501">
        <v>1441</v>
      </c>
      <c r="T501">
        <v>1441</v>
      </c>
      <c r="U501">
        <v>1441</v>
      </c>
      <c r="V501" t="s">
        <v>186</v>
      </c>
      <c r="W501" t="s">
        <v>111</v>
      </c>
      <c r="X501" t="s">
        <v>112</v>
      </c>
      <c r="Y501" t="s">
        <v>112</v>
      </c>
      <c r="Z501" t="s">
        <v>371</v>
      </c>
      <c r="AA501" t="s">
        <v>372</v>
      </c>
      <c r="AB501" t="s">
        <v>115</v>
      </c>
      <c r="AC501" t="s">
        <v>116</v>
      </c>
      <c r="AD501" t="s">
        <v>225</v>
      </c>
      <c r="AE501" t="s">
        <v>274</v>
      </c>
      <c r="AF501" t="s">
        <v>300</v>
      </c>
      <c r="AG501" t="s">
        <v>301</v>
      </c>
      <c r="AH501" t="s">
        <v>304</v>
      </c>
      <c r="AI501" t="s">
        <v>314</v>
      </c>
      <c r="AJ501">
        <v>0</v>
      </c>
      <c r="AK501">
        <v>37200</v>
      </c>
      <c r="AL501">
        <v>37200</v>
      </c>
      <c r="AM501">
        <v>37194.910000000003</v>
      </c>
      <c r="AN501">
        <v>34034.910000000003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 s="13" t="str">
        <f t="shared" si="88"/>
        <v>4 - 13. DONACIONES Y TRANSFERENCIAS</v>
      </c>
      <c r="CL501" s="13" t="str">
        <f t="shared" si="89"/>
        <v>2.3. BIENES Y SERVICIOS</v>
      </c>
      <c r="CM501" s="13" t="str">
        <f t="shared" si="90"/>
        <v>2.3. 2. CONTRATACION DE SERVICIOS</v>
      </c>
      <c r="CN501" s="13" t="str">
        <f t="shared" si="91"/>
        <v>2.3. 2. 7.11.99. SERVICIOS DIVERSOS</v>
      </c>
      <c r="CO501" s="13">
        <f t="shared" si="92"/>
        <v>0</v>
      </c>
      <c r="CP501" s="13">
        <f t="shared" si="93"/>
        <v>37200</v>
      </c>
      <c r="CQ501" s="13"/>
      <c r="CR501" s="13"/>
      <c r="CS501" s="13">
        <f t="shared" si="87"/>
        <v>37200</v>
      </c>
      <c r="CT501" s="13"/>
    </row>
    <row r="502" spans="1:98" hidden="1" x14ac:dyDescent="0.2">
      <c r="A502" t="s">
        <v>93</v>
      </c>
      <c r="B502" t="s">
        <v>94</v>
      </c>
      <c r="C502" t="s">
        <v>95</v>
      </c>
      <c r="D502" t="s">
        <v>96</v>
      </c>
      <c r="E502" t="s">
        <v>97</v>
      </c>
      <c r="F502" t="s">
        <v>98</v>
      </c>
      <c r="G502" t="s">
        <v>170</v>
      </c>
      <c r="H502" t="s">
        <v>100</v>
      </c>
      <c r="I502" t="s">
        <v>101</v>
      </c>
      <c r="J502" t="s">
        <v>102</v>
      </c>
      <c r="K502" t="s">
        <v>183</v>
      </c>
      <c r="L502" t="s">
        <v>104</v>
      </c>
      <c r="M502" t="s">
        <v>132</v>
      </c>
      <c r="N502" t="s">
        <v>133</v>
      </c>
      <c r="O502" t="s">
        <v>423</v>
      </c>
      <c r="P502" t="s">
        <v>184</v>
      </c>
      <c r="Q502" t="s">
        <v>185</v>
      </c>
      <c r="R502">
        <v>1</v>
      </c>
      <c r="S502">
        <v>0</v>
      </c>
      <c r="T502">
        <v>0</v>
      </c>
      <c r="U502">
        <v>0</v>
      </c>
      <c r="V502" t="s">
        <v>433</v>
      </c>
      <c r="W502" t="s">
        <v>111</v>
      </c>
      <c r="X502" t="s">
        <v>112</v>
      </c>
      <c r="Y502" t="s">
        <v>112</v>
      </c>
      <c r="Z502" t="s">
        <v>371</v>
      </c>
      <c r="AA502" t="s">
        <v>372</v>
      </c>
      <c r="AB502" t="s">
        <v>115</v>
      </c>
      <c r="AC502" t="s">
        <v>116</v>
      </c>
      <c r="AD502" t="s">
        <v>225</v>
      </c>
      <c r="AE502" t="s">
        <v>274</v>
      </c>
      <c r="AF502" t="s">
        <v>300</v>
      </c>
      <c r="AG502" t="s">
        <v>301</v>
      </c>
      <c r="AH502" t="s">
        <v>304</v>
      </c>
      <c r="AI502" t="s">
        <v>314</v>
      </c>
      <c r="AJ502">
        <v>0</v>
      </c>
      <c r="AK502">
        <v>420</v>
      </c>
      <c r="AL502">
        <v>420</v>
      </c>
      <c r="AM502">
        <v>420</v>
      </c>
      <c r="AN502">
        <v>420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 s="13" t="str">
        <f t="shared" si="88"/>
        <v>4 - 13. DONACIONES Y TRANSFERENCIAS</v>
      </c>
      <c r="CL502" s="13" t="str">
        <f t="shared" si="89"/>
        <v>2.3. BIENES Y SERVICIOS</v>
      </c>
      <c r="CM502" s="13" t="str">
        <f t="shared" si="90"/>
        <v>2.3. 2. CONTRATACION DE SERVICIOS</v>
      </c>
      <c r="CN502" s="13" t="str">
        <f t="shared" si="91"/>
        <v>2.3. 2. 7.11.99. SERVICIOS DIVERSOS</v>
      </c>
      <c r="CO502" s="13">
        <f t="shared" si="92"/>
        <v>0</v>
      </c>
      <c r="CP502" s="13">
        <f t="shared" si="93"/>
        <v>420</v>
      </c>
      <c r="CQ502" s="13"/>
      <c r="CR502" s="13"/>
      <c r="CS502" s="13">
        <f t="shared" si="87"/>
        <v>420</v>
      </c>
      <c r="CT502" s="13"/>
    </row>
    <row r="503" spans="1:98" hidden="1" x14ac:dyDescent="0.2">
      <c r="A503" t="s">
        <v>93</v>
      </c>
      <c r="B503" t="s">
        <v>94</v>
      </c>
      <c r="C503" t="s">
        <v>95</v>
      </c>
      <c r="D503" t="s">
        <v>96</v>
      </c>
      <c r="E503" t="s">
        <v>97</v>
      </c>
      <c r="F503" t="s">
        <v>98</v>
      </c>
      <c r="G503" t="s">
        <v>164</v>
      </c>
      <c r="H503" t="s">
        <v>100</v>
      </c>
      <c r="I503" t="s">
        <v>165</v>
      </c>
      <c r="J503" t="s">
        <v>102</v>
      </c>
      <c r="K503" t="s">
        <v>166</v>
      </c>
      <c r="L503" t="s">
        <v>104</v>
      </c>
      <c r="M503" t="s">
        <v>132</v>
      </c>
      <c r="N503" t="s">
        <v>133</v>
      </c>
      <c r="O503" t="s">
        <v>107</v>
      </c>
      <c r="P503" t="s">
        <v>167</v>
      </c>
      <c r="Q503" t="s">
        <v>168</v>
      </c>
      <c r="R503">
        <v>6000</v>
      </c>
      <c r="S503">
        <v>3940</v>
      </c>
      <c r="T503">
        <v>3939</v>
      </c>
      <c r="U503">
        <v>3939</v>
      </c>
      <c r="V503" t="s">
        <v>169</v>
      </c>
      <c r="W503" t="s">
        <v>111</v>
      </c>
      <c r="X503" t="s">
        <v>112</v>
      </c>
      <c r="Y503" t="s">
        <v>112</v>
      </c>
      <c r="Z503" t="s">
        <v>371</v>
      </c>
      <c r="AA503" t="s">
        <v>372</v>
      </c>
      <c r="AB503" t="s">
        <v>115</v>
      </c>
      <c r="AC503" t="s">
        <v>116</v>
      </c>
      <c r="AD503" t="s">
        <v>225</v>
      </c>
      <c r="AE503" t="s">
        <v>274</v>
      </c>
      <c r="AF503" t="s">
        <v>309</v>
      </c>
      <c r="AG503" t="s">
        <v>310</v>
      </c>
      <c r="AH503" t="s">
        <v>311</v>
      </c>
      <c r="AI503" t="s">
        <v>314</v>
      </c>
      <c r="AJ503">
        <v>0</v>
      </c>
      <c r="AK503">
        <v>98339</v>
      </c>
      <c r="AL503">
        <v>98339</v>
      </c>
      <c r="AM503">
        <v>82500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 s="13" t="str">
        <f t="shared" si="88"/>
        <v>4 - 13. DONACIONES Y TRANSFERENCIAS</v>
      </c>
      <c r="CL503" s="13" t="str">
        <f t="shared" si="89"/>
        <v>2.3. BIENES Y SERVICIOS</v>
      </c>
      <c r="CM503" s="13" t="str">
        <f t="shared" si="90"/>
        <v>2.3. 2. CONTRATACION DE SERVICIOS</v>
      </c>
      <c r="CN503" s="13" t="str">
        <f t="shared" si="91"/>
        <v>2.3. 2. 9. 1. 1. LOCACIÓN DE SERVICIOS REALIZADOS POR PERSONAS NATURALES RELACIONADAS AL ROL DE LA ENTIDAD</v>
      </c>
      <c r="CO503" s="13">
        <f t="shared" si="92"/>
        <v>0</v>
      </c>
      <c r="CP503" s="13">
        <f t="shared" si="93"/>
        <v>98339</v>
      </c>
      <c r="CQ503" s="13"/>
      <c r="CR503" s="13"/>
      <c r="CS503" s="13">
        <f t="shared" si="87"/>
        <v>98339</v>
      </c>
      <c r="CT503" s="13"/>
    </row>
    <row r="504" spans="1:98" hidden="1" x14ac:dyDescent="0.2">
      <c r="A504" t="s">
        <v>93</v>
      </c>
      <c r="B504" t="s">
        <v>94</v>
      </c>
      <c r="C504" t="s">
        <v>95</v>
      </c>
      <c r="D504" t="s">
        <v>96</v>
      </c>
      <c r="E504" t="s">
        <v>97</v>
      </c>
      <c r="F504" t="s">
        <v>98</v>
      </c>
      <c r="G504" t="s">
        <v>170</v>
      </c>
      <c r="H504" t="s">
        <v>100</v>
      </c>
      <c r="I504" t="s">
        <v>101</v>
      </c>
      <c r="J504" t="s">
        <v>102</v>
      </c>
      <c r="K504" t="s">
        <v>191</v>
      </c>
      <c r="L504" t="s">
        <v>104</v>
      </c>
      <c r="M504" t="s">
        <v>132</v>
      </c>
      <c r="N504" t="s">
        <v>133</v>
      </c>
      <c r="O504" t="s">
        <v>107</v>
      </c>
      <c r="P504" t="s">
        <v>192</v>
      </c>
      <c r="Q504" t="s">
        <v>168</v>
      </c>
      <c r="R504">
        <v>7247</v>
      </c>
      <c r="S504">
        <v>3940</v>
      </c>
      <c r="T504">
        <v>3939</v>
      </c>
      <c r="U504">
        <v>3939</v>
      </c>
      <c r="V504" t="s">
        <v>193</v>
      </c>
      <c r="W504" t="s">
        <v>111</v>
      </c>
      <c r="X504" t="s">
        <v>112</v>
      </c>
      <c r="Y504" t="s">
        <v>112</v>
      </c>
      <c r="Z504" t="s">
        <v>371</v>
      </c>
      <c r="AA504" t="s">
        <v>372</v>
      </c>
      <c r="AB504" t="s">
        <v>115</v>
      </c>
      <c r="AC504" t="s">
        <v>116</v>
      </c>
      <c r="AD504" t="s">
        <v>225</v>
      </c>
      <c r="AE504" t="s">
        <v>274</v>
      </c>
      <c r="AF504" t="s">
        <v>309</v>
      </c>
      <c r="AG504" t="s">
        <v>310</v>
      </c>
      <c r="AH504" t="s">
        <v>311</v>
      </c>
      <c r="AI504" t="s">
        <v>314</v>
      </c>
      <c r="AJ504">
        <v>0</v>
      </c>
      <c r="AK504">
        <v>23375</v>
      </c>
      <c r="AL504">
        <v>23375</v>
      </c>
      <c r="AM504">
        <v>23375</v>
      </c>
      <c r="AN504">
        <v>23375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 s="13" t="str">
        <f t="shared" si="88"/>
        <v>4 - 13. DONACIONES Y TRANSFERENCIAS</v>
      </c>
      <c r="CL504" s="13" t="str">
        <f t="shared" si="89"/>
        <v>2.3. BIENES Y SERVICIOS</v>
      </c>
      <c r="CM504" s="13" t="str">
        <f t="shared" si="90"/>
        <v>2.3. 2. CONTRATACION DE SERVICIOS</v>
      </c>
      <c r="CN504" s="13" t="str">
        <f t="shared" si="91"/>
        <v>2.3. 2. 9. 1. 1. LOCACIÓN DE SERVICIOS REALIZADOS POR PERSONAS NATURALES RELACIONADAS AL ROL DE LA ENTIDAD</v>
      </c>
      <c r="CO504" s="13">
        <f t="shared" si="92"/>
        <v>0</v>
      </c>
      <c r="CP504" s="13">
        <f t="shared" si="93"/>
        <v>23375</v>
      </c>
      <c r="CQ504" s="13"/>
      <c r="CR504" s="13"/>
      <c r="CS504" s="13">
        <f t="shared" si="87"/>
        <v>23375</v>
      </c>
      <c r="CT504" s="13"/>
    </row>
    <row r="505" spans="1:98" hidden="1" x14ac:dyDescent="0.2">
      <c r="A505" t="s">
        <v>93</v>
      </c>
      <c r="B505" t="s">
        <v>94</v>
      </c>
      <c r="C505" t="s">
        <v>95</v>
      </c>
      <c r="D505" t="s">
        <v>96</v>
      </c>
      <c r="E505" t="s">
        <v>97</v>
      </c>
      <c r="F505" t="s">
        <v>98</v>
      </c>
      <c r="G505" t="s">
        <v>170</v>
      </c>
      <c r="H505" t="s">
        <v>100</v>
      </c>
      <c r="I505" t="s">
        <v>101</v>
      </c>
      <c r="J505" t="s">
        <v>102</v>
      </c>
      <c r="K505" t="s">
        <v>180</v>
      </c>
      <c r="L505" t="s">
        <v>104</v>
      </c>
      <c r="M505" t="s">
        <v>132</v>
      </c>
      <c r="N505" t="s">
        <v>133</v>
      </c>
      <c r="O505" t="s">
        <v>107</v>
      </c>
      <c r="P505" t="s">
        <v>181</v>
      </c>
      <c r="Q505" t="s">
        <v>168</v>
      </c>
      <c r="R505">
        <v>47000</v>
      </c>
      <c r="S505">
        <v>26240</v>
      </c>
      <c r="T505">
        <v>26237</v>
      </c>
      <c r="U505">
        <v>26237</v>
      </c>
      <c r="V505" t="s">
        <v>182</v>
      </c>
      <c r="W505" t="s">
        <v>111</v>
      </c>
      <c r="X505" t="s">
        <v>112</v>
      </c>
      <c r="Y505" t="s">
        <v>112</v>
      </c>
      <c r="Z505" t="s">
        <v>371</v>
      </c>
      <c r="AA505" t="s">
        <v>372</v>
      </c>
      <c r="AB505" t="s">
        <v>115</v>
      </c>
      <c r="AC505" t="s">
        <v>116</v>
      </c>
      <c r="AD505" t="s">
        <v>225</v>
      </c>
      <c r="AE505" t="s">
        <v>274</v>
      </c>
      <c r="AF505" t="s">
        <v>309</v>
      </c>
      <c r="AG505" t="s">
        <v>310</v>
      </c>
      <c r="AH505" t="s">
        <v>311</v>
      </c>
      <c r="AI505" t="s">
        <v>314</v>
      </c>
      <c r="AJ505">
        <v>0</v>
      </c>
      <c r="AK505">
        <v>576882</v>
      </c>
      <c r="AL505">
        <v>576882</v>
      </c>
      <c r="AM505">
        <v>567800</v>
      </c>
      <c r="AN505">
        <v>565500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 s="13" t="str">
        <f t="shared" si="88"/>
        <v>4 - 13. DONACIONES Y TRANSFERENCIAS</v>
      </c>
      <c r="CL505" s="13" t="str">
        <f t="shared" si="89"/>
        <v>2.3. BIENES Y SERVICIOS</v>
      </c>
      <c r="CM505" s="13" t="str">
        <f t="shared" si="90"/>
        <v>2.3. 2. CONTRATACION DE SERVICIOS</v>
      </c>
      <c r="CN505" s="13" t="str">
        <f t="shared" si="91"/>
        <v>2.3. 2. 9. 1. 1. LOCACIÓN DE SERVICIOS REALIZADOS POR PERSONAS NATURALES RELACIONADAS AL ROL DE LA ENTIDAD</v>
      </c>
      <c r="CO505" s="13">
        <f t="shared" si="92"/>
        <v>0</v>
      </c>
      <c r="CP505" s="13">
        <f t="shared" si="93"/>
        <v>576882</v>
      </c>
      <c r="CQ505" s="13"/>
      <c r="CR505" s="13"/>
      <c r="CS505" s="13">
        <f t="shared" si="87"/>
        <v>576882</v>
      </c>
      <c r="CT505" s="13"/>
    </row>
    <row r="506" spans="1:98" hidden="1" x14ac:dyDescent="0.2">
      <c r="A506" t="s">
        <v>93</v>
      </c>
      <c r="B506" t="s">
        <v>94</v>
      </c>
      <c r="C506" t="s">
        <v>95</v>
      </c>
      <c r="D506" t="s">
        <v>96</v>
      </c>
      <c r="E506" t="s">
        <v>97</v>
      </c>
      <c r="F506" t="s">
        <v>98</v>
      </c>
      <c r="G506" t="s">
        <v>164</v>
      </c>
      <c r="H506" t="s">
        <v>100</v>
      </c>
      <c r="I506" t="s">
        <v>165</v>
      </c>
      <c r="J506" t="s">
        <v>102</v>
      </c>
      <c r="K506" t="s">
        <v>375</v>
      </c>
      <c r="L506" t="s">
        <v>104</v>
      </c>
      <c r="M506" t="s">
        <v>132</v>
      </c>
      <c r="N506" t="s">
        <v>133</v>
      </c>
      <c r="O506" t="s">
        <v>107</v>
      </c>
      <c r="P506" t="s">
        <v>376</v>
      </c>
      <c r="Q506" t="s">
        <v>168</v>
      </c>
      <c r="R506">
        <v>95</v>
      </c>
      <c r="S506">
        <v>45</v>
      </c>
      <c r="T506">
        <v>38</v>
      </c>
      <c r="U506">
        <v>38</v>
      </c>
      <c r="V506" t="s">
        <v>377</v>
      </c>
      <c r="W506" t="s">
        <v>111</v>
      </c>
      <c r="X506" t="s">
        <v>112</v>
      </c>
      <c r="Y506" t="s">
        <v>112</v>
      </c>
      <c r="Z506" t="s">
        <v>371</v>
      </c>
      <c r="AA506" t="s">
        <v>372</v>
      </c>
      <c r="AB506" t="s">
        <v>115</v>
      </c>
      <c r="AC506" t="s">
        <v>116</v>
      </c>
      <c r="AD506" t="s">
        <v>225</v>
      </c>
      <c r="AE506" t="s">
        <v>274</v>
      </c>
      <c r="AF506" t="s">
        <v>309</v>
      </c>
      <c r="AG506" t="s">
        <v>310</v>
      </c>
      <c r="AH506" t="s">
        <v>311</v>
      </c>
      <c r="AI506" t="s">
        <v>314</v>
      </c>
      <c r="AJ506">
        <v>0</v>
      </c>
      <c r="AK506">
        <v>36000</v>
      </c>
      <c r="AL506">
        <v>36000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 s="13" t="str">
        <f t="shared" si="88"/>
        <v>4 - 13. DONACIONES Y TRANSFERENCIAS</v>
      </c>
      <c r="CL506" s="13" t="str">
        <f t="shared" si="89"/>
        <v>2.3. BIENES Y SERVICIOS</v>
      </c>
      <c r="CM506" s="13" t="str">
        <f t="shared" si="90"/>
        <v>2.3. 2. CONTRATACION DE SERVICIOS</v>
      </c>
      <c r="CN506" s="13" t="str">
        <f t="shared" si="91"/>
        <v>2.3. 2. 9. 1. 1. LOCACIÓN DE SERVICIOS REALIZADOS POR PERSONAS NATURALES RELACIONADAS AL ROL DE LA ENTIDAD</v>
      </c>
      <c r="CO506" s="13">
        <f t="shared" si="92"/>
        <v>0</v>
      </c>
      <c r="CP506" s="13">
        <f t="shared" si="93"/>
        <v>36000</v>
      </c>
      <c r="CQ506" s="13"/>
      <c r="CR506" s="13"/>
      <c r="CS506" s="13">
        <f t="shared" si="87"/>
        <v>36000</v>
      </c>
      <c r="CT506" s="13"/>
    </row>
    <row r="507" spans="1:98" hidden="1" x14ac:dyDescent="0.2">
      <c r="A507" t="s">
        <v>93</v>
      </c>
      <c r="B507" t="s">
        <v>94</v>
      </c>
      <c r="C507" t="s">
        <v>95</v>
      </c>
      <c r="D507" t="s">
        <v>96</v>
      </c>
      <c r="E507" t="s">
        <v>97</v>
      </c>
      <c r="F507" t="s">
        <v>98</v>
      </c>
      <c r="G507" t="s">
        <v>170</v>
      </c>
      <c r="H507" t="s">
        <v>100</v>
      </c>
      <c r="I507" t="s">
        <v>101</v>
      </c>
      <c r="J507" t="s">
        <v>102</v>
      </c>
      <c r="K507" t="s">
        <v>180</v>
      </c>
      <c r="L507" t="s">
        <v>104</v>
      </c>
      <c r="M507" t="s">
        <v>132</v>
      </c>
      <c r="N507" t="s">
        <v>133</v>
      </c>
      <c r="O507" t="s">
        <v>423</v>
      </c>
      <c r="P507" t="s">
        <v>181</v>
      </c>
      <c r="Q507" t="s">
        <v>168</v>
      </c>
      <c r="R507">
        <v>1</v>
      </c>
      <c r="S507">
        <v>0</v>
      </c>
      <c r="T507">
        <v>0</v>
      </c>
      <c r="U507">
        <v>0</v>
      </c>
      <c r="V507" t="s">
        <v>432</v>
      </c>
      <c r="W507" t="s">
        <v>111</v>
      </c>
      <c r="X507" t="s">
        <v>112</v>
      </c>
      <c r="Y507" t="s">
        <v>112</v>
      </c>
      <c r="Z507" t="s">
        <v>371</v>
      </c>
      <c r="AA507" t="s">
        <v>372</v>
      </c>
      <c r="AB507" t="s">
        <v>115</v>
      </c>
      <c r="AC507" t="s">
        <v>116</v>
      </c>
      <c r="AD507" t="s">
        <v>225</v>
      </c>
      <c r="AE507" t="s">
        <v>274</v>
      </c>
      <c r="AF507" t="s">
        <v>309</v>
      </c>
      <c r="AG507" t="s">
        <v>310</v>
      </c>
      <c r="AH507" t="s">
        <v>311</v>
      </c>
      <c r="AI507" t="s">
        <v>314</v>
      </c>
      <c r="AJ507">
        <v>0</v>
      </c>
      <c r="AK507">
        <v>368717</v>
      </c>
      <c r="AL507">
        <v>368717</v>
      </c>
      <c r="AM507">
        <v>83500</v>
      </c>
      <c r="AN507">
        <v>83500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 s="13" t="str">
        <f t="shared" ref="CK507:CK539" si="94">CONCATENATE(LEFT(Z507,1)," ","- ",AA507)</f>
        <v>4 - 13. DONACIONES Y TRANSFERENCIAS</v>
      </c>
      <c r="CL507" s="13" t="str">
        <f t="shared" ref="CL507:CL539" si="95">CONCATENATE(LEFT(AC507,2),AD507)</f>
        <v>2.3. BIENES Y SERVICIOS</v>
      </c>
      <c r="CM507" s="13" t="str">
        <f t="shared" ref="CM507:CM538" si="96">CONCATENATE(LEFT(CL507,4),AE507)</f>
        <v>2.3. 2. CONTRATACION DE SERVICIOS</v>
      </c>
      <c r="CN507" s="13" t="str">
        <f t="shared" ref="CN507:CN538" si="97">CONCATENATE(LEFT(CM507,7)&amp;LEFT(AF507,3)&amp;LEFT(AG507,3),AH507)</f>
        <v>2.3. 2. 9. 1. 1. LOCACIÓN DE SERVICIOS REALIZADOS POR PERSONAS NATURALES RELACIONADAS AL ROL DE LA ENTIDAD</v>
      </c>
      <c r="CO507" s="13">
        <f t="shared" ref="CO507:CO539" si="98">SUM(AZ507:BL507)</f>
        <v>0</v>
      </c>
      <c r="CP507" s="13">
        <f t="shared" ref="CP507:CP538" si="99">AL507-CO507</f>
        <v>368717</v>
      </c>
      <c r="CQ507" s="13"/>
      <c r="CR507" s="13"/>
      <c r="CS507" s="13">
        <f t="shared" si="87"/>
        <v>368717</v>
      </c>
      <c r="CT507" s="13"/>
    </row>
    <row r="508" spans="1:98" hidden="1" x14ac:dyDescent="0.2">
      <c r="A508" t="s">
        <v>93</v>
      </c>
      <c r="B508" t="s">
        <v>94</v>
      </c>
      <c r="C508" t="s">
        <v>95</v>
      </c>
      <c r="D508" t="s">
        <v>96</v>
      </c>
      <c r="E508" t="s">
        <v>97</v>
      </c>
      <c r="F508" t="s">
        <v>98</v>
      </c>
      <c r="G508" t="s">
        <v>170</v>
      </c>
      <c r="H508" t="s">
        <v>100</v>
      </c>
      <c r="I508" t="s">
        <v>101</v>
      </c>
      <c r="J508" t="s">
        <v>102</v>
      </c>
      <c r="K508" t="s">
        <v>367</v>
      </c>
      <c r="L508" t="s">
        <v>104</v>
      </c>
      <c r="M508" t="s">
        <v>132</v>
      </c>
      <c r="N508" t="s">
        <v>133</v>
      </c>
      <c r="O508" t="s">
        <v>107</v>
      </c>
      <c r="P508" t="s">
        <v>452</v>
      </c>
      <c r="Q508" t="s">
        <v>168</v>
      </c>
      <c r="R508">
        <v>1</v>
      </c>
      <c r="S508">
        <v>0</v>
      </c>
      <c r="T508">
        <v>0</v>
      </c>
      <c r="U508">
        <v>0</v>
      </c>
      <c r="V508" t="s">
        <v>453</v>
      </c>
      <c r="W508" t="s">
        <v>111</v>
      </c>
      <c r="X508" t="s">
        <v>112</v>
      </c>
      <c r="Y508" t="s">
        <v>112</v>
      </c>
      <c r="Z508" t="s">
        <v>371</v>
      </c>
      <c r="AA508" t="s">
        <v>372</v>
      </c>
      <c r="AB508" t="s">
        <v>115</v>
      </c>
      <c r="AC508" t="s">
        <v>116</v>
      </c>
      <c r="AD508" t="s">
        <v>225</v>
      </c>
      <c r="AE508" t="s">
        <v>274</v>
      </c>
      <c r="AF508" t="s">
        <v>309</v>
      </c>
      <c r="AG508" t="s">
        <v>310</v>
      </c>
      <c r="AH508" t="s">
        <v>311</v>
      </c>
      <c r="AI508" t="s">
        <v>314</v>
      </c>
      <c r="AJ508">
        <v>0</v>
      </c>
      <c r="AK508">
        <v>120932</v>
      </c>
      <c r="AL508">
        <v>120932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 s="13" t="str">
        <f t="shared" si="94"/>
        <v>4 - 13. DONACIONES Y TRANSFERENCIAS</v>
      </c>
      <c r="CL508" s="13" t="str">
        <f t="shared" si="95"/>
        <v>2.3. BIENES Y SERVICIOS</v>
      </c>
      <c r="CM508" s="13" t="str">
        <f t="shared" si="96"/>
        <v>2.3. 2. CONTRATACION DE SERVICIOS</v>
      </c>
      <c r="CN508" s="13" t="str">
        <f t="shared" si="97"/>
        <v>2.3. 2. 9. 1. 1. LOCACIÓN DE SERVICIOS REALIZADOS POR PERSONAS NATURALES RELACIONADAS AL ROL DE LA ENTIDAD</v>
      </c>
      <c r="CO508" s="13">
        <f t="shared" si="98"/>
        <v>0</v>
      </c>
      <c r="CP508" s="13">
        <f t="shared" si="99"/>
        <v>120932</v>
      </c>
      <c r="CQ508" s="13"/>
      <c r="CR508" s="13"/>
      <c r="CS508" s="13">
        <f t="shared" si="87"/>
        <v>120932</v>
      </c>
      <c r="CT508" s="13"/>
    </row>
    <row r="509" spans="1:98" hidden="1" x14ac:dyDescent="0.2">
      <c r="A509" t="s">
        <v>93</v>
      </c>
      <c r="B509" t="s">
        <v>94</v>
      </c>
      <c r="C509" t="s">
        <v>95</v>
      </c>
      <c r="D509" t="s">
        <v>96</v>
      </c>
      <c r="E509" t="s">
        <v>97</v>
      </c>
      <c r="F509" t="s">
        <v>98</v>
      </c>
      <c r="G509" t="s">
        <v>164</v>
      </c>
      <c r="H509" t="s">
        <v>100</v>
      </c>
      <c r="I509" t="s">
        <v>165</v>
      </c>
      <c r="J509" t="s">
        <v>102</v>
      </c>
      <c r="K509" t="s">
        <v>166</v>
      </c>
      <c r="L509" t="s">
        <v>104</v>
      </c>
      <c r="M509" t="s">
        <v>132</v>
      </c>
      <c r="N509" t="s">
        <v>133</v>
      </c>
      <c r="O509" t="s">
        <v>107</v>
      </c>
      <c r="P509" t="s">
        <v>167</v>
      </c>
      <c r="Q509" t="s">
        <v>168</v>
      </c>
      <c r="R509">
        <v>6000</v>
      </c>
      <c r="S509">
        <v>3940</v>
      </c>
      <c r="T509">
        <v>3939</v>
      </c>
      <c r="U509">
        <v>3939</v>
      </c>
      <c r="V509" t="s">
        <v>169</v>
      </c>
      <c r="W509" t="s">
        <v>111</v>
      </c>
      <c r="X509" t="s">
        <v>112</v>
      </c>
      <c r="Y509" t="s">
        <v>112</v>
      </c>
      <c r="Z509" t="s">
        <v>371</v>
      </c>
      <c r="AA509" t="s">
        <v>372</v>
      </c>
      <c r="AB509" t="s">
        <v>381</v>
      </c>
      <c r="AC509" t="s">
        <v>116</v>
      </c>
      <c r="AD509" t="s">
        <v>382</v>
      </c>
      <c r="AE509" t="s">
        <v>383</v>
      </c>
      <c r="AF509" t="s">
        <v>384</v>
      </c>
      <c r="AG509" t="s">
        <v>454</v>
      </c>
      <c r="AH509" t="s">
        <v>455</v>
      </c>
      <c r="AI509" t="s">
        <v>314</v>
      </c>
      <c r="AJ509">
        <v>0</v>
      </c>
      <c r="AK509">
        <v>9220</v>
      </c>
      <c r="AL509">
        <v>9220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 s="13" t="str">
        <f t="shared" si="94"/>
        <v>4 - 13. DONACIONES Y TRANSFERENCIAS</v>
      </c>
      <c r="CL509" s="13" t="str">
        <f t="shared" si="95"/>
        <v>2.6. ADQUISICION DE ACTIVOS NO FINANCIEROS</v>
      </c>
      <c r="CM509" s="13" t="str">
        <f t="shared" si="96"/>
        <v>2.6. 3. ADQUISICION DE VEHICULOS, MAQUINARIAS Y OTROS</v>
      </c>
      <c r="CN509" s="13" t="str">
        <f t="shared" si="97"/>
        <v>2.6. 3. 2. 1. 2. MOBILIARIO</v>
      </c>
      <c r="CO509" s="13">
        <f t="shared" si="98"/>
        <v>0</v>
      </c>
      <c r="CP509" s="13">
        <f t="shared" si="99"/>
        <v>9220</v>
      </c>
      <c r="CQ509" s="13"/>
      <c r="CR509" s="13"/>
      <c r="CS509" s="13">
        <f t="shared" si="87"/>
        <v>9220</v>
      </c>
      <c r="CT509" s="13"/>
    </row>
    <row r="510" spans="1:98" hidden="1" x14ac:dyDescent="0.2">
      <c r="A510" t="s">
        <v>93</v>
      </c>
      <c r="B510" t="s">
        <v>94</v>
      </c>
      <c r="C510" t="s">
        <v>95</v>
      </c>
      <c r="D510" t="s">
        <v>96</v>
      </c>
      <c r="E510" t="s">
        <v>97</v>
      </c>
      <c r="F510" t="s">
        <v>98</v>
      </c>
      <c r="G510" t="s">
        <v>170</v>
      </c>
      <c r="H510" t="s">
        <v>100</v>
      </c>
      <c r="I510" t="s">
        <v>101</v>
      </c>
      <c r="J510" t="s">
        <v>102</v>
      </c>
      <c r="K510" t="s">
        <v>180</v>
      </c>
      <c r="L510" t="s">
        <v>104</v>
      </c>
      <c r="M510" t="s">
        <v>132</v>
      </c>
      <c r="N510" t="s">
        <v>133</v>
      </c>
      <c r="O510" t="s">
        <v>107</v>
      </c>
      <c r="P510" t="s">
        <v>181</v>
      </c>
      <c r="Q510" t="s">
        <v>168</v>
      </c>
      <c r="R510">
        <v>47000</v>
      </c>
      <c r="S510">
        <v>26240</v>
      </c>
      <c r="T510">
        <v>26237</v>
      </c>
      <c r="U510">
        <v>26237</v>
      </c>
      <c r="V510" t="s">
        <v>182</v>
      </c>
      <c r="W510" t="s">
        <v>111</v>
      </c>
      <c r="X510" t="s">
        <v>112</v>
      </c>
      <c r="Y510" t="s">
        <v>112</v>
      </c>
      <c r="Z510" t="s">
        <v>371</v>
      </c>
      <c r="AA510" t="s">
        <v>372</v>
      </c>
      <c r="AB510" t="s">
        <v>381</v>
      </c>
      <c r="AC510" t="s">
        <v>116</v>
      </c>
      <c r="AD510" t="s">
        <v>382</v>
      </c>
      <c r="AE510" t="s">
        <v>383</v>
      </c>
      <c r="AF510" t="s">
        <v>384</v>
      </c>
      <c r="AG510" t="s">
        <v>454</v>
      </c>
      <c r="AH510" t="s">
        <v>455</v>
      </c>
      <c r="AI510" t="s">
        <v>314</v>
      </c>
      <c r="AJ510">
        <v>0</v>
      </c>
      <c r="AK510">
        <v>15000</v>
      </c>
      <c r="AL510">
        <v>15000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 s="13" t="str">
        <f t="shared" si="94"/>
        <v>4 - 13. DONACIONES Y TRANSFERENCIAS</v>
      </c>
      <c r="CL510" s="13" t="str">
        <f t="shared" si="95"/>
        <v>2.6. ADQUISICION DE ACTIVOS NO FINANCIEROS</v>
      </c>
      <c r="CM510" s="13" t="str">
        <f t="shared" si="96"/>
        <v>2.6. 3. ADQUISICION DE VEHICULOS, MAQUINARIAS Y OTROS</v>
      </c>
      <c r="CN510" s="13" t="str">
        <f t="shared" si="97"/>
        <v>2.6. 3. 2. 1. 2. MOBILIARIO</v>
      </c>
      <c r="CO510" s="13">
        <f t="shared" si="98"/>
        <v>0</v>
      </c>
      <c r="CP510" s="13">
        <f t="shared" si="99"/>
        <v>15000</v>
      </c>
      <c r="CQ510" s="13"/>
      <c r="CR510" s="13"/>
      <c r="CS510" s="13">
        <f t="shared" si="87"/>
        <v>15000</v>
      </c>
      <c r="CT510" s="13"/>
    </row>
    <row r="511" spans="1:98" hidden="1" x14ac:dyDescent="0.2">
      <c r="A511" t="s">
        <v>93</v>
      </c>
      <c r="B511" t="s">
        <v>94</v>
      </c>
      <c r="C511" t="s">
        <v>95</v>
      </c>
      <c r="D511" t="s">
        <v>96</v>
      </c>
      <c r="E511" t="s">
        <v>97</v>
      </c>
      <c r="F511" t="s">
        <v>98</v>
      </c>
      <c r="G511" t="s">
        <v>164</v>
      </c>
      <c r="H511" t="s">
        <v>100</v>
      </c>
      <c r="I511" t="s">
        <v>165</v>
      </c>
      <c r="J511" t="s">
        <v>102</v>
      </c>
      <c r="K511" t="s">
        <v>166</v>
      </c>
      <c r="L511" t="s">
        <v>104</v>
      </c>
      <c r="M511" t="s">
        <v>132</v>
      </c>
      <c r="N511" t="s">
        <v>133</v>
      </c>
      <c r="O511" t="s">
        <v>107</v>
      </c>
      <c r="P511" t="s">
        <v>167</v>
      </c>
      <c r="Q511" t="s">
        <v>168</v>
      </c>
      <c r="R511">
        <v>6000</v>
      </c>
      <c r="S511">
        <v>3940</v>
      </c>
      <c r="T511">
        <v>3939</v>
      </c>
      <c r="U511">
        <v>3939</v>
      </c>
      <c r="V511" t="s">
        <v>169</v>
      </c>
      <c r="W511" t="s">
        <v>111</v>
      </c>
      <c r="X511" t="s">
        <v>112</v>
      </c>
      <c r="Y511" t="s">
        <v>112</v>
      </c>
      <c r="Z511" t="s">
        <v>371</v>
      </c>
      <c r="AA511" t="s">
        <v>372</v>
      </c>
      <c r="AB511" t="s">
        <v>381</v>
      </c>
      <c r="AC511" t="s">
        <v>116</v>
      </c>
      <c r="AD511" t="s">
        <v>382</v>
      </c>
      <c r="AE511" t="s">
        <v>383</v>
      </c>
      <c r="AF511" t="s">
        <v>384</v>
      </c>
      <c r="AG511" t="s">
        <v>385</v>
      </c>
      <c r="AH511" t="s">
        <v>386</v>
      </c>
      <c r="AI511" t="s">
        <v>314</v>
      </c>
      <c r="AJ511">
        <v>0</v>
      </c>
      <c r="AK511">
        <v>9000</v>
      </c>
      <c r="AL511">
        <v>9000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 s="13" t="str">
        <f t="shared" si="94"/>
        <v>4 - 13. DONACIONES Y TRANSFERENCIAS</v>
      </c>
      <c r="CL511" s="13" t="str">
        <f t="shared" si="95"/>
        <v>2.6. ADQUISICION DE ACTIVOS NO FINANCIEROS</v>
      </c>
      <c r="CM511" s="13" t="str">
        <f t="shared" si="96"/>
        <v>2.6. 3. ADQUISICION DE VEHICULOS, MAQUINARIAS Y OTROS</v>
      </c>
      <c r="CN511" s="13" t="str">
        <f t="shared" si="97"/>
        <v>2.6. 3. 2. 3. 1. EQUIPOS COMPUTACIONALES Y PERIFERICOS</v>
      </c>
      <c r="CO511" s="13">
        <f t="shared" si="98"/>
        <v>0</v>
      </c>
      <c r="CP511" s="13">
        <f t="shared" si="99"/>
        <v>9000</v>
      </c>
      <c r="CQ511" s="13"/>
      <c r="CR511" s="13"/>
      <c r="CS511" s="13">
        <f t="shared" si="87"/>
        <v>9000</v>
      </c>
      <c r="CT511" s="13"/>
    </row>
    <row r="512" spans="1:98" hidden="1" x14ac:dyDescent="0.2">
      <c r="A512" t="s">
        <v>93</v>
      </c>
      <c r="B512" t="s">
        <v>94</v>
      </c>
      <c r="C512" t="s">
        <v>95</v>
      </c>
      <c r="D512" t="s">
        <v>96</v>
      </c>
      <c r="E512" t="s">
        <v>97</v>
      </c>
      <c r="F512" t="s">
        <v>98</v>
      </c>
      <c r="G512" t="s">
        <v>170</v>
      </c>
      <c r="H512" t="s">
        <v>100</v>
      </c>
      <c r="I512" t="s">
        <v>101</v>
      </c>
      <c r="J512" t="s">
        <v>102</v>
      </c>
      <c r="K512" t="s">
        <v>175</v>
      </c>
      <c r="L512" t="s">
        <v>104</v>
      </c>
      <c r="M512" t="s">
        <v>132</v>
      </c>
      <c r="N512" t="s">
        <v>176</v>
      </c>
      <c r="O512" t="s">
        <v>107</v>
      </c>
      <c r="P512" t="s">
        <v>177</v>
      </c>
      <c r="Q512" t="s">
        <v>178</v>
      </c>
      <c r="R512">
        <v>30095</v>
      </c>
      <c r="S512">
        <v>15125</v>
      </c>
      <c r="T512">
        <v>15125</v>
      </c>
      <c r="U512">
        <v>15125</v>
      </c>
      <c r="V512" t="s">
        <v>179</v>
      </c>
      <c r="W512" t="s">
        <v>111</v>
      </c>
      <c r="X512" t="s">
        <v>112</v>
      </c>
      <c r="Y512" t="s">
        <v>112</v>
      </c>
      <c r="Z512" t="s">
        <v>371</v>
      </c>
      <c r="AA512" t="s">
        <v>372</v>
      </c>
      <c r="AB512" t="s">
        <v>381</v>
      </c>
      <c r="AC512" t="s">
        <v>116</v>
      </c>
      <c r="AD512" t="s">
        <v>382</v>
      </c>
      <c r="AE512" t="s">
        <v>383</v>
      </c>
      <c r="AF512" t="s">
        <v>384</v>
      </c>
      <c r="AG512" t="s">
        <v>385</v>
      </c>
      <c r="AH512" t="s">
        <v>386</v>
      </c>
      <c r="AI512" t="s">
        <v>314</v>
      </c>
      <c r="AJ512">
        <v>0</v>
      </c>
      <c r="AK512">
        <v>4994</v>
      </c>
      <c r="AL512">
        <v>4994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 s="13" t="str">
        <f t="shared" si="94"/>
        <v>4 - 13. DONACIONES Y TRANSFERENCIAS</v>
      </c>
      <c r="CL512" s="13" t="str">
        <f t="shared" si="95"/>
        <v>2.6. ADQUISICION DE ACTIVOS NO FINANCIEROS</v>
      </c>
      <c r="CM512" s="13" t="str">
        <f t="shared" si="96"/>
        <v>2.6. 3. ADQUISICION DE VEHICULOS, MAQUINARIAS Y OTROS</v>
      </c>
      <c r="CN512" s="13" t="str">
        <f t="shared" si="97"/>
        <v>2.6. 3. 2. 3. 1. EQUIPOS COMPUTACIONALES Y PERIFERICOS</v>
      </c>
      <c r="CO512" s="13">
        <f t="shared" si="98"/>
        <v>0</v>
      </c>
      <c r="CP512" s="13">
        <f t="shared" si="99"/>
        <v>4994</v>
      </c>
      <c r="CQ512" s="13"/>
      <c r="CR512" s="13"/>
      <c r="CS512" s="13">
        <f t="shared" si="87"/>
        <v>4994</v>
      </c>
      <c r="CT512" s="13"/>
    </row>
    <row r="513" spans="1:98" hidden="1" x14ac:dyDescent="0.2">
      <c r="A513" t="s">
        <v>93</v>
      </c>
      <c r="B513" t="s">
        <v>94</v>
      </c>
      <c r="C513" t="s">
        <v>95</v>
      </c>
      <c r="D513" t="s">
        <v>96</v>
      </c>
      <c r="E513" t="s">
        <v>97</v>
      </c>
      <c r="F513" t="s">
        <v>98</v>
      </c>
      <c r="G513" t="s">
        <v>170</v>
      </c>
      <c r="H513" t="s">
        <v>100</v>
      </c>
      <c r="I513" t="s">
        <v>101</v>
      </c>
      <c r="J513" t="s">
        <v>102</v>
      </c>
      <c r="K513" t="s">
        <v>180</v>
      </c>
      <c r="L513" t="s">
        <v>104</v>
      </c>
      <c r="M513" t="s">
        <v>132</v>
      </c>
      <c r="N513" t="s">
        <v>133</v>
      </c>
      <c r="O513" t="s">
        <v>107</v>
      </c>
      <c r="P513" t="s">
        <v>181</v>
      </c>
      <c r="Q513" t="s">
        <v>168</v>
      </c>
      <c r="R513">
        <v>47000</v>
      </c>
      <c r="S513">
        <v>26240</v>
      </c>
      <c r="T513">
        <v>26237</v>
      </c>
      <c r="U513">
        <v>26237</v>
      </c>
      <c r="V513" t="s">
        <v>182</v>
      </c>
      <c r="W513" t="s">
        <v>111</v>
      </c>
      <c r="X513" t="s">
        <v>112</v>
      </c>
      <c r="Y513" t="s">
        <v>112</v>
      </c>
      <c r="Z513" t="s">
        <v>371</v>
      </c>
      <c r="AA513" t="s">
        <v>372</v>
      </c>
      <c r="AB513" t="s">
        <v>381</v>
      </c>
      <c r="AC513" t="s">
        <v>116</v>
      </c>
      <c r="AD513" t="s">
        <v>382</v>
      </c>
      <c r="AE513" t="s">
        <v>383</v>
      </c>
      <c r="AF513" t="s">
        <v>384</v>
      </c>
      <c r="AG513" t="s">
        <v>385</v>
      </c>
      <c r="AH513" t="s">
        <v>386</v>
      </c>
      <c r="AI513" t="s">
        <v>314</v>
      </c>
      <c r="AJ513">
        <v>0</v>
      </c>
      <c r="AK513">
        <v>42686</v>
      </c>
      <c r="AL513">
        <v>42686</v>
      </c>
      <c r="AM513">
        <v>23171.74</v>
      </c>
      <c r="AN513">
        <v>15130.2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 s="13" t="str">
        <f t="shared" si="94"/>
        <v>4 - 13. DONACIONES Y TRANSFERENCIAS</v>
      </c>
      <c r="CL513" s="13" t="str">
        <f t="shared" si="95"/>
        <v>2.6. ADQUISICION DE ACTIVOS NO FINANCIEROS</v>
      </c>
      <c r="CM513" s="13" t="str">
        <f t="shared" si="96"/>
        <v>2.6. 3. ADQUISICION DE VEHICULOS, MAQUINARIAS Y OTROS</v>
      </c>
      <c r="CN513" s="13" t="str">
        <f t="shared" si="97"/>
        <v>2.6. 3. 2. 3. 1. EQUIPOS COMPUTACIONALES Y PERIFERICOS</v>
      </c>
      <c r="CO513" s="13">
        <f t="shared" si="98"/>
        <v>0</v>
      </c>
      <c r="CP513" s="13">
        <f t="shared" si="99"/>
        <v>42686</v>
      </c>
      <c r="CQ513" s="13"/>
      <c r="CR513" s="13"/>
      <c r="CS513" s="13">
        <f t="shared" si="87"/>
        <v>42686</v>
      </c>
      <c r="CT513" s="13"/>
    </row>
    <row r="514" spans="1:98" hidden="1" x14ac:dyDescent="0.2">
      <c r="A514" t="s">
        <v>93</v>
      </c>
      <c r="B514" t="s">
        <v>94</v>
      </c>
      <c r="C514" t="s">
        <v>95</v>
      </c>
      <c r="D514" t="s">
        <v>96</v>
      </c>
      <c r="E514" t="s">
        <v>97</v>
      </c>
      <c r="F514" t="s">
        <v>98</v>
      </c>
      <c r="G514" t="s">
        <v>170</v>
      </c>
      <c r="H514" t="s">
        <v>100</v>
      </c>
      <c r="I514" t="s">
        <v>101</v>
      </c>
      <c r="J514" t="s">
        <v>102</v>
      </c>
      <c r="K514" t="s">
        <v>180</v>
      </c>
      <c r="L514" t="s">
        <v>104</v>
      </c>
      <c r="M514" t="s">
        <v>132</v>
      </c>
      <c r="N514" t="s">
        <v>133</v>
      </c>
      <c r="O514" t="s">
        <v>423</v>
      </c>
      <c r="P514" t="s">
        <v>181</v>
      </c>
      <c r="Q514" t="s">
        <v>168</v>
      </c>
      <c r="R514">
        <v>1</v>
      </c>
      <c r="S514">
        <v>0</v>
      </c>
      <c r="T514">
        <v>0</v>
      </c>
      <c r="U514">
        <v>0</v>
      </c>
      <c r="V514" t="s">
        <v>432</v>
      </c>
      <c r="W514" t="s">
        <v>111</v>
      </c>
      <c r="X514" t="s">
        <v>112</v>
      </c>
      <c r="Y514" t="s">
        <v>112</v>
      </c>
      <c r="Z514" t="s">
        <v>371</v>
      </c>
      <c r="AA514" t="s">
        <v>372</v>
      </c>
      <c r="AB514" t="s">
        <v>381</v>
      </c>
      <c r="AC514" t="s">
        <v>116</v>
      </c>
      <c r="AD514" t="s">
        <v>382</v>
      </c>
      <c r="AE514" t="s">
        <v>383</v>
      </c>
      <c r="AF514" t="s">
        <v>384</v>
      </c>
      <c r="AG514" t="s">
        <v>385</v>
      </c>
      <c r="AH514" t="s">
        <v>386</v>
      </c>
      <c r="AI514" t="s">
        <v>314</v>
      </c>
      <c r="AJ514">
        <v>0</v>
      </c>
      <c r="AK514">
        <v>22000</v>
      </c>
      <c r="AL514">
        <v>22000</v>
      </c>
      <c r="AM514">
        <v>10175.39</v>
      </c>
      <c r="AN514">
        <v>10175.39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 s="13" t="str">
        <f t="shared" si="94"/>
        <v>4 - 13. DONACIONES Y TRANSFERENCIAS</v>
      </c>
      <c r="CL514" s="13" t="str">
        <f t="shared" si="95"/>
        <v>2.6. ADQUISICION DE ACTIVOS NO FINANCIEROS</v>
      </c>
      <c r="CM514" s="13" t="str">
        <f t="shared" si="96"/>
        <v>2.6. 3. ADQUISICION DE VEHICULOS, MAQUINARIAS Y OTROS</v>
      </c>
      <c r="CN514" s="13" t="str">
        <f t="shared" si="97"/>
        <v>2.6. 3. 2. 3. 1. EQUIPOS COMPUTACIONALES Y PERIFERICOS</v>
      </c>
      <c r="CO514" s="13">
        <f t="shared" si="98"/>
        <v>0</v>
      </c>
      <c r="CP514" s="13">
        <f t="shared" si="99"/>
        <v>22000</v>
      </c>
      <c r="CQ514" s="13"/>
      <c r="CR514" s="13"/>
      <c r="CS514" s="13">
        <f t="shared" ref="CS514:CS577" si="100">CP514+CQ514+CR514</f>
        <v>22000</v>
      </c>
      <c r="CT514" s="13"/>
    </row>
    <row r="515" spans="1:98" hidden="1" x14ac:dyDescent="0.2">
      <c r="A515" t="s">
        <v>93</v>
      </c>
      <c r="B515" t="s">
        <v>94</v>
      </c>
      <c r="C515" t="s">
        <v>95</v>
      </c>
      <c r="D515" t="s">
        <v>96</v>
      </c>
      <c r="E515" t="s">
        <v>97</v>
      </c>
      <c r="F515" t="s">
        <v>98</v>
      </c>
      <c r="G515" t="s">
        <v>170</v>
      </c>
      <c r="H515" t="s">
        <v>100</v>
      </c>
      <c r="I515" t="s">
        <v>101</v>
      </c>
      <c r="J515" t="s">
        <v>102</v>
      </c>
      <c r="K515" t="s">
        <v>367</v>
      </c>
      <c r="L515" t="s">
        <v>104</v>
      </c>
      <c r="M515" t="s">
        <v>132</v>
      </c>
      <c r="N515" t="s">
        <v>133</v>
      </c>
      <c r="O515" t="s">
        <v>107</v>
      </c>
      <c r="P515" t="s">
        <v>452</v>
      </c>
      <c r="Q515" t="s">
        <v>168</v>
      </c>
      <c r="R515">
        <v>1</v>
      </c>
      <c r="S515">
        <v>0</v>
      </c>
      <c r="T515">
        <v>0</v>
      </c>
      <c r="U515">
        <v>0</v>
      </c>
      <c r="V515" t="s">
        <v>453</v>
      </c>
      <c r="W515" t="s">
        <v>111</v>
      </c>
      <c r="X515" t="s">
        <v>112</v>
      </c>
      <c r="Y515" t="s">
        <v>112</v>
      </c>
      <c r="Z515" t="s">
        <v>371</v>
      </c>
      <c r="AA515" t="s">
        <v>372</v>
      </c>
      <c r="AB515" t="s">
        <v>381</v>
      </c>
      <c r="AC515" t="s">
        <v>116</v>
      </c>
      <c r="AD515" t="s">
        <v>382</v>
      </c>
      <c r="AE515" t="s">
        <v>383</v>
      </c>
      <c r="AF515" t="s">
        <v>384</v>
      </c>
      <c r="AG515" t="s">
        <v>385</v>
      </c>
      <c r="AH515" t="s">
        <v>386</v>
      </c>
      <c r="AI515" t="s">
        <v>314</v>
      </c>
      <c r="AJ515">
        <v>0</v>
      </c>
      <c r="AK515">
        <v>174000</v>
      </c>
      <c r="AL515">
        <v>174000</v>
      </c>
      <c r="AM515">
        <v>69720.41</v>
      </c>
      <c r="AN515">
        <v>69720.41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 s="13" t="str">
        <f t="shared" si="94"/>
        <v>4 - 13. DONACIONES Y TRANSFERENCIAS</v>
      </c>
      <c r="CL515" s="13" t="str">
        <f t="shared" si="95"/>
        <v>2.6. ADQUISICION DE ACTIVOS NO FINANCIEROS</v>
      </c>
      <c r="CM515" s="13" t="str">
        <f t="shared" si="96"/>
        <v>2.6. 3. ADQUISICION DE VEHICULOS, MAQUINARIAS Y OTROS</v>
      </c>
      <c r="CN515" s="13" t="str">
        <f t="shared" si="97"/>
        <v>2.6. 3. 2. 3. 1. EQUIPOS COMPUTACIONALES Y PERIFERICOS</v>
      </c>
      <c r="CO515" s="13">
        <f t="shared" si="98"/>
        <v>0</v>
      </c>
      <c r="CP515" s="13">
        <f t="shared" si="99"/>
        <v>174000</v>
      </c>
      <c r="CQ515" s="13"/>
      <c r="CR515" s="13"/>
      <c r="CS515" s="13">
        <f t="shared" si="100"/>
        <v>174000</v>
      </c>
      <c r="CT515" s="13"/>
    </row>
    <row r="516" spans="1:98" hidden="1" x14ac:dyDescent="0.2">
      <c r="A516" t="s">
        <v>93</v>
      </c>
      <c r="B516" t="s">
        <v>94</v>
      </c>
      <c r="C516" t="s">
        <v>95</v>
      </c>
      <c r="D516" t="s">
        <v>96</v>
      </c>
      <c r="E516" t="s">
        <v>97</v>
      </c>
      <c r="F516" t="s">
        <v>98</v>
      </c>
      <c r="G516" t="s">
        <v>170</v>
      </c>
      <c r="H516" t="s">
        <v>100</v>
      </c>
      <c r="I516" t="s">
        <v>101</v>
      </c>
      <c r="J516" t="s">
        <v>102</v>
      </c>
      <c r="K516" t="s">
        <v>367</v>
      </c>
      <c r="L516" t="s">
        <v>104</v>
      </c>
      <c r="M516" t="s">
        <v>132</v>
      </c>
      <c r="N516" t="s">
        <v>133</v>
      </c>
      <c r="O516" t="s">
        <v>107</v>
      </c>
      <c r="P516" t="s">
        <v>452</v>
      </c>
      <c r="Q516" t="s">
        <v>168</v>
      </c>
      <c r="R516">
        <v>1</v>
      </c>
      <c r="S516">
        <v>0</v>
      </c>
      <c r="T516">
        <v>0</v>
      </c>
      <c r="U516">
        <v>0</v>
      </c>
      <c r="V516" t="s">
        <v>453</v>
      </c>
      <c r="W516" t="s">
        <v>111</v>
      </c>
      <c r="X516" t="s">
        <v>112</v>
      </c>
      <c r="Y516" t="s">
        <v>112</v>
      </c>
      <c r="Z516" t="s">
        <v>371</v>
      </c>
      <c r="AA516" t="s">
        <v>372</v>
      </c>
      <c r="AB516" t="s">
        <v>381</v>
      </c>
      <c r="AC516" t="s">
        <v>116</v>
      </c>
      <c r="AD516" t="s">
        <v>382</v>
      </c>
      <c r="AE516" t="s">
        <v>383</v>
      </c>
      <c r="AF516" t="s">
        <v>384</v>
      </c>
      <c r="AG516" t="s">
        <v>385</v>
      </c>
      <c r="AH516" t="s">
        <v>435</v>
      </c>
      <c r="AI516" t="s">
        <v>314</v>
      </c>
      <c r="AJ516">
        <v>0</v>
      </c>
      <c r="AK516">
        <v>7500</v>
      </c>
      <c r="AL516">
        <v>7500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 s="13" t="str">
        <f t="shared" si="94"/>
        <v>4 - 13. DONACIONES Y TRANSFERENCIAS</v>
      </c>
      <c r="CL516" s="13" t="str">
        <f t="shared" si="95"/>
        <v>2.6. ADQUISICION DE ACTIVOS NO FINANCIEROS</v>
      </c>
      <c r="CM516" s="13" t="str">
        <f t="shared" si="96"/>
        <v>2.6. 3. ADQUISICION DE VEHICULOS, MAQUINARIAS Y OTROS</v>
      </c>
      <c r="CN516" s="13" t="str">
        <f t="shared" si="97"/>
        <v>2.6. 3. 2. 3. 3. EQUIPOS DE TELECOMUNICACIONES</v>
      </c>
      <c r="CO516" s="13">
        <f t="shared" si="98"/>
        <v>0</v>
      </c>
      <c r="CP516" s="13">
        <f t="shared" si="99"/>
        <v>7500</v>
      </c>
      <c r="CQ516" s="13"/>
      <c r="CR516" s="13"/>
      <c r="CS516" s="13">
        <f t="shared" si="100"/>
        <v>7500</v>
      </c>
      <c r="CT516" s="13"/>
    </row>
    <row r="517" spans="1:98" hidden="1" x14ac:dyDescent="0.2">
      <c r="A517" t="s">
        <v>93</v>
      </c>
      <c r="B517" t="s">
        <v>94</v>
      </c>
      <c r="C517" t="s">
        <v>95</v>
      </c>
      <c r="D517" t="s">
        <v>96</v>
      </c>
      <c r="E517" t="s">
        <v>97</v>
      </c>
      <c r="F517" t="s">
        <v>98</v>
      </c>
      <c r="G517" t="s">
        <v>129</v>
      </c>
      <c r="H517" t="s">
        <v>100</v>
      </c>
      <c r="I517" t="s">
        <v>140</v>
      </c>
      <c r="J517" t="s">
        <v>102</v>
      </c>
      <c r="K517" t="s">
        <v>141</v>
      </c>
      <c r="L517" t="s">
        <v>104</v>
      </c>
      <c r="M517" t="s">
        <v>132</v>
      </c>
      <c r="N517" t="s">
        <v>133</v>
      </c>
      <c r="O517" t="s">
        <v>107</v>
      </c>
      <c r="P517" t="s">
        <v>142</v>
      </c>
      <c r="Q517" t="s">
        <v>143</v>
      </c>
      <c r="R517">
        <v>1000</v>
      </c>
      <c r="S517">
        <v>560</v>
      </c>
      <c r="T517">
        <v>566</v>
      </c>
      <c r="U517">
        <v>566</v>
      </c>
      <c r="V517" t="s">
        <v>144</v>
      </c>
      <c r="W517" t="s">
        <v>111</v>
      </c>
      <c r="X517" t="s">
        <v>112</v>
      </c>
      <c r="Y517" t="s">
        <v>112</v>
      </c>
      <c r="Z517" t="s">
        <v>371</v>
      </c>
      <c r="AA517" t="s">
        <v>372</v>
      </c>
      <c r="AB517" t="s">
        <v>381</v>
      </c>
      <c r="AC517" t="s">
        <v>116</v>
      </c>
      <c r="AD517" t="s">
        <v>382</v>
      </c>
      <c r="AE517" t="s">
        <v>383</v>
      </c>
      <c r="AF517" t="s">
        <v>384</v>
      </c>
      <c r="AG517" t="s">
        <v>387</v>
      </c>
      <c r="AH517" t="s">
        <v>388</v>
      </c>
      <c r="AI517" t="s">
        <v>314</v>
      </c>
      <c r="AJ517">
        <v>0</v>
      </c>
      <c r="AK517">
        <v>55160</v>
      </c>
      <c r="AL517">
        <v>55160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 s="13" t="str">
        <f t="shared" si="94"/>
        <v>4 - 13. DONACIONES Y TRANSFERENCIAS</v>
      </c>
      <c r="CL517" s="13" t="str">
        <f t="shared" si="95"/>
        <v>2.6. ADQUISICION DE ACTIVOS NO FINANCIEROS</v>
      </c>
      <c r="CM517" s="13" t="str">
        <f t="shared" si="96"/>
        <v>2.6. 3. ADQUISICION DE VEHICULOS, MAQUINARIAS Y OTROS</v>
      </c>
      <c r="CN517" s="13" t="str">
        <f t="shared" si="97"/>
        <v>2.6. 3. 2. 4. 1. MOBILIARIO</v>
      </c>
      <c r="CO517" s="13">
        <f t="shared" si="98"/>
        <v>0</v>
      </c>
      <c r="CP517" s="13">
        <f t="shared" si="99"/>
        <v>55160</v>
      </c>
      <c r="CQ517" s="13"/>
      <c r="CR517" s="13"/>
      <c r="CS517" s="13">
        <f t="shared" si="100"/>
        <v>55160</v>
      </c>
      <c r="CT517" s="13"/>
    </row>
    <row r="518" spans="1:98" hidden="1" x14ac:dyDescent="0.2">
      <c r="A518" t="s">
        <v>93</v>
      </c>
      <c r="B518" t="s">
        <v>94</v>
      </c>
      <c r="C518" t="s">
        <v>95</v>
      </c>
      <c r="D518" t="s">
        <v>96</v>
      </c>
      <c r="E518" t="s">
        <v>97</v>
      </c>
      <c r="F518" t="s">
        <v>98</v>
      </c>
      <c r="G518" t="s">
        <v>164</v>
      </c>
      <c r="H518" t="s">
        <v>100</v>
      </c>
      <c r="I518" t="s">
        <v>165</v>
      </c>
      <c r="J518" t="s">
        <v>102</v>
      </c>
      <c r="K518" t="s">
        <v>166</v>
      </c>
      <c r="L518" t="s">
        <v>104</v>
      </c>
      <c r="M518" t="s">
        <v>132</v>
      </c>
      <c r="N518" t="s">
        <v>133</v>
      </c>
      <c r="O518" t="s">
        <v>107</v>
      </c>
      <c r="P518" t="s">
        <v>167</v>
      </c>
      <c r="Q518" t="s">
        <v>168</v>
      </c>
      <c r="R518">
        <v>6000</v>
      </c>
      <c r="S518">
        <v>3940</v>
      </c>
      <c r="T518">
        <v>3939</v>
      </c>
      <c r="U518">
        <v>3939</v>
      </c>
      <c r="V518" t="s">
        <v>169</v>
      </c>
      <c r="W518" t="s">
        <v>111</v>
      </c>
      <c r="X518" t="s">
        <v>112</v>
      </c>
      <c r="Y518" t="s">
        <v>112</v>
      </c>
      <c r="Z518" t="s">
        <v>371</v>
      </c>
      <c r="AA518" t="s">
        <v>372</v>
      </c>
      <c r="AB518" t="s">
        <v>381</v>
      </c>
      <c r="AC518" t="s">
        <v>116</v>
      </c>
      <c r="AD518" t="s">
        <v>382</v>
      </c>
      <c r="AE518" t="s">
        <v>383</v>
      </c>
      <c r="AF518" t="s">
        <v>384</v>
      </c>
      <c r="AG518" t="s">
        <v>387</v>
      </c>
      <c r="AH518" t="s">
        <v>388</v>
      </c>
      <c r="AI518" t="s">
        <v>314</v>
      </c>
      <c r="AJ518">
        <v>0</v>
      </c>
      <c r="AK518">
        <v>11100</v>
      </c>
      <c r="AL518">
        <v>11100</v>
      </c>
      <c r="AM518">
        <v>10060</v>
      </c>
      <c r="AN518">
        <v>10060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 s="13" t="str">
        <f t="shared" si="94"/>
        <v>4 - 13. DONACIONES Y TRANSFERENCIAS</v>
      </c>
      <c r="CL518" s="13" t="str">
        <f t="shared" si="95"/>
        <v>2.6. ADQUISICION DE ACTIVOS NO FINANCIEROS</v>
      </c>
      <c r="CM518" s="13" t="str">
        <f t="shared" si="96"/>
        <v>2.6. 3. ADQUISICION DE VEHICULOS, MAQUINARIAS Y OTROS</v>
      </c>
      <c r="CN518" s="13" t="str">
        <f t="shared" si="97"/>
        <v>2.6. 3. 2. 4. 1. MOBILIARIO</v>
      </c>
      <c r="CO518" s="13">
        <f t="shared" si="98"/>
        <v>0</v>
      </c>
      <c r="CP518" s="13">
        <f t="shared" si="99"/>
        <v>11100</v>
      </c>
      <c r="CQ518" s="13"/>
      <c r="CR518" s="13"/>
      <c r="CS518" s="13">
        <f t="shared" si="100"/>
        <v>11100</v>
      </c>
      <c r="CT518" s="13"/>
    </row>
    <row r="519" spans="1:98" hidden="1" x14ac:dyDescent="0.2">
      <c r="A519" t="s">
        <v>93</v>
      </c>
      <c r="B519" t="s">
        <v>94</v>
      </c>
      <c r="C519" t="s">
        <v>95</v>
      </c>
      <c r="D519" t="s">
        <v>96</v>
      </c>
      <c r="E519" t="s">
        <v>97</v>
      </c>
      <c r="F519" t="s">
        <v>98</v>
      </c>
      <c r="G519" t="s">
        <v>170</v>
      </c>
      <c r="H519" t="s">
        <v>100</v>
      </c>
      <c r="I519" t="s">
        <v>101</v>
      </c>
      <c r="J519" t="s">
        <v>102</v>
      </c>
      <c r="K519" t="s">
        <v>175</v>
      </c>
      <c r="L519" t="s">
        <v>104</v>
      </c>
      <c r="M519" t="s">
        <v>132</v>
      </c>
      <c r="N519" t="s">
        <v>176</v>
      </c>
      <c r="O519" t="s">
        <v>107</v>
      </c>
      <c r="P519" t="s">
        <v>177</v>
      </c>
      <c r="Q519" t="s">
        <v>178</v>
      </c>
      <c r="R519">
        <v>30095</v>
      </c>
      <c r="S519">
        <v>15125</v>
      </c>
      <c r="T519">
        <v>15125</v>
      </c>
      <c r="U519">
        <v>15125</v>
      </c>
      <c r="V519" t="s">
        <v>179</v>
      </c>
      <c r="W519" t="s">
        <v>111</v>
      </c>
      <c r="X519" t="s">
        <v>112</v>
      </c>
      <c r="Y519" t="s">
        <v>112</v>
      </c>
      <c r="Z519" t="s">
        <v>371</v>
      </c>
      <c r="AA519" t="s">
        <v>372</v>
      </c>
      <c r="AB519" t="s">
        <v>381</v>
      </c>
      <c r="AC519" t="s">
        <v>116</v>
      </c>
      <c r="AD519" t="s">
        <v>382</v>
      </c>
      <c r="AE519" t="s">
        <v>383</v>
      </c>
      <c r="AF519" t="s">
        <v>384</v>
      </c>
      <c r="AG519" t="s">
        <v>387</v>
      </c>
      <c r="AH519" t="s">
        <v>388</v>
      </c>
      <c r="AI519" t="s">
        <v>314</v>
      </c>
      <c r="AJ519">
        <v>0</v>
      </c>
      <c r="AK519">
        <v>23740</v>
      </c>
      <c r="AL519">
        <v>23740</v>
      </c>
      <c r="AM519">
        <v>16950</v>
      </c>
      <c r="AN519">
        <v>16950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 s="13" t="str">
        <f t="shared" si="94"/>
        <v>4 - 13. DONACIONES Y TRANSFERENCIAS</v>
      </c>
      <c r="CL519" s="13" t="str">
        <f t="shared" si="95"/>
        <v>2.6. ADQUISICION DE ACTIVOS NO FINANCIEROS</v>
      </c>
      <c r="CM519" s="13" t="str">
        <f t="shared" si="96"/>
        <v>2.6. 3. ADQUISICION DE VEHICULOS, MAQUINARIAS Y OTROS</v>
      </c>
      <c r="CN519" s="13" t="str">
        <f t="shared" si="97"/>
        <v>2.6. 3. 2. 4. 1. MOBILIARIO</v>
      </c>
      <c r="CO519" s="13">
        <f t="shared" si="98"/>
        <v>0</v>
      </c>
      <c r="CP519" s="13">
        <f t="shared" si="99"/>
        <v>23740</v>
      </c>
      <c r="CQ519" s="13"/>
      <c r="CR519" s="13"/>
      <c r="CS519" s="13">
        <f t="shared" si="100"/>
        <v>23740</v>
      </c>
      <c r="CT519" s="13"/>
    </row>
    <row r="520" spans="1:98" hidden="1" x14ac:dyDescent="0.2">
      <c r="A520" t="s">
        <v>93</v>
      </c>
      <c r="B520" t="s">
        <v>94</v>
      </c>
      <c r="C520" t="s">
        <v>95</v>
      </c>
      <c r="D520" t="s">
        <v>96</v>
      </c>
      <c r="E520" t="s">
        <v>97</v>
      </c>
      <c r="F520" t="s">
        <v>98</v>
      </c>
      <c r="G520" t="s">
        <v>170</v>
      </c>
      <c r="H520" t="s">
        <v>100</v>
      </c>
      <c r="I520" t="s">
        <v>101</v>
      </c>
      <c r="J520" t="s">
        <v>102</v>
      </c>
      <c r="K520" t="s">
        <v>367</v>
      </c>
      <c r="L520" t="s">
        <v>104</v>
      </c>
      <c r="M520" t="s">
        <v>159</v>
      </c>
      <c r="N520" t="s">
        <v>160</v>
      </c>
      <c r="O520" t="s">
        <v>107</v>
      </c>
      <c r="P520" t="s">
        <v>368</v>
      </c>
      <c r="Q520" t="s">
        <v>185</v>
      </c>
      <c r="R520">
        <v>36</v>
      </c>
      <c r="S520">
        <v>18</v>
      </c>
      <c r="T520">
        <v>18</v>
      </c>
      <c r="U520">
        <v>18</v>
      </c>
      <c r="V520" t="s">
        <v>369</v>
      </c>
      <c r="W520" t="s">
        <v>111</v>
      </c>
      <c r="X520" t="s">
        <v>112</v>
      </c>
      <c r="Y520" t="s">
        <v>112</v>
      </c>
      <c r="Z520" t="s">
        <v>371</v>
      </c>
      <c r="AA520" t="s">
        <v>372</v>
      </c>
      <c r="AB520" t="s">
        <v>381</v>
      </c>
      <c r="AC520" t="s">
        <v>116</v>
      </c>
      <c r="AD520" t="s">
        <v>382</v>
      </c>
      <c r="AE520" t="s">
        <v>383</v>
      </c>
      <c r="AF520" t="s">
        <v>384</v>
      </c>
      <c r="AG520" t="s">
        <v>387</v>
      </c>
      <c r="AH520" t="s">
        <v>388</v>
      </c>
      <c r="AI520" t="s">
        <v>314</v>
      </c>
      <c r="AJ520">
        <v>0</v>
      </c>
      <c r="AK520">
        <v>3854</v>
      </c>
      <c r="AL520">
        <v>3854</v>
      </c>
      <c r="AM520">
        <v>3854</v>
      </c>
      <c r="AN520">
        <v>3854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 s="13" t="str">
        <f t="shared" si="94"/>
        <v>4 - 13. DONACIONES Y TRANSFERENCIAS</v>
      </c>
      <c r="CL520" s="13" t="str">
        <f t="shared" si="95"/>
        <v>2.6. ADQUISICION DE ACTIVOS NO FINANCIEROS</v>
      </c>
      <c r="CM520" s="13" t="str">
        <f t="shared" si="96"/>
        <v>2.6. 3. ADQUISICION DE VEHICULOS, MAQUINARIAS Y OTROS</v>
      </c>
      <c r="CN520" s="13" t="str">
        <f t="shared" si="97"/>
        <v>2.6. 3. 2. 4. 1. MOBILIARIO</v>
      </c>
      <c r="CO520" s="13">
        <f t="shared" si="98"/>
        <v>0</v>
      </c>
      <c r="CP520" s="13">
        <f t="shared" si="99"/>
        <v>3854</v>
      </c>
      <c r="CQ520" s="13"/>
      <c r="CR520" s="13"/>
      <c r="CS520" s="13">
        <f t="shared" si="100"/>
        <v>3854</v>
      </c>
      <c r="CT520" s="13"/>
    </row>
    <row r="521" spans="1:98" hidden="1" x14ac:dyDescent="0.2">
      <c r="A521" t="s">
        <v>93</v>
      </c>
      <c r="B521" t="s">
        <v>94</v>
      </c>
      <c r="C521" t="s">
        <v>95</v>
      </c>
      <c r="D521" t="s">
        <v>96</v>
      </c>
      <c r="E521" t="s">
        <v>97</v>
      </c>
      <c r="F521" t="s">
        <v>98</v>
      </c>
      <c r="G521" t="s">
        <v>164</v>
      </c>
      <c r="H521" t="s">
        <v>100</v>
      </c>
      <c r="I521" t="s">
        <v>165</v>
      </c>
      <c r="J521" t="s">
        <v>102</v>
      </c>
      <c r="K521" t="s">
        <v>375</v>
      </c>
      <c r="L521" t="s">
        <v>104</v>
      </c>
      <c r="M521" t="s">
        <v>132</v>
      </c>
      <c r="N521" t="s">
        <v>133</v>
      </c>
      <c r="O521" t="s">
        <v>107</v>
      </c>
      <c r="P521" t="s">
        <v>376</v>
      </c>
      <c r="Q521" t="s">
        <v>168</v>
      </c>
      <c r="R521">
        <v>95</v>
      </c>
      <c r="S521">
        <v>45</v>
      </c>
      <c r="T521">
        <v>38</v>
      </c>
      <c r="U521">
        <v>38</v>
      </c>
      <c r="V521" t="s">
        <v>377</v>
      </c>
      <c r="W521" t="s">
        <v>111</v>
      </c>
      <c r="X521" t="s">
        <v>112</v>
      </c>
      <c r="Y521" t="s">
        <v>112</v>
      </c>
      <c r="Z521" t="s">
        <v>371</v>
      </c>
      <c r="AA521" t="s">
        <v>372</v>
      </c>
      <c r="AB521" t="s">
        <v>381</v>
      </c>
      <c r="AC521" t="s">
        <v>116</v>
      </c>
      <c r="AD521" t="s">
        <v>382</v>
      </c>
      <c r="AE521" t="s">
        <v>383</v>
      </c>
      <c r="AF521" t="s">
        <v>384</v>
      </c>
      <c r="AG521" t="s">
        <v>387</v>
      </c>
      <c r="AH521" t="s">
        <v>388</v>
      </c>
      <c r="AI521" t="s">
        <v>314</v>
      </c>
      <c r="AJ521">
        <v>0</v>
      </c>
      <c r="AK521">
        <v>41750</v>
      </c>
      <c r="AL521">
        <v>41750</v>
      </c>
      <c r="AM521">
        <v>41750</v>
      </c>
      <c r="AN521">
        <v>41750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 s="13" t="str">
        <f t="shared" si="94"/>
        <v>4 - 13. DONACIONES Y TRANSFERENCIAS</v>
      </c>
      <c r="CL521" s="13" t="str">
        <f t="shared" si="95"/>
        <v>2.6. ADQUISICION DE ACTIVOS NO FINANCIEROS</v>
      </c>
      <c r="CM521" s="13" t="str">
        <f t="shared" si="96"/>
        <v>2.6. 3. ADQUISICION DE VEHICULOS, MAQUINARIAS Y OTROS</v>
      </c>
      <c r="CN521" s="13" t="str">
        <f t="shared" si="97"/>
        <v>2.6. 3. 2. 4. 1. MOBILIARIO</v>
      </c>
      <c r="CO521" s="13">
        <f t="shared" si="98"/>
        <v>0</v>
      </c>
      <c r="CP521" s="13">
        <f t="shared" si="99"/>
        <v>41750</v>
      </c>
      <c r="CQ521" s="13"/>
      <c r="CR521" s="13"/>
      <c r="CS521" s="13">
        <f t="shared" si="100"/>
        <v>41750</v>
      </c>
      <c r="CT521" s="13"/>
    </row>
    <row r="522" spans="1:98" hidden="1" x14ac:dyDescent="0.2">
      <c r="A522" t="s">
        <v>93</v>
      </c>
      <c r="B522" t="s">
        <v>94</v>
      </c>
      <c r="C522" t="s">
        <v>95</v>
      </c>
      <c r="D522" t="s">
        <v>96</v>
      </c>
      <c r="E522" t="s">
        <v>97</v>
      </c>
      <c r="F522" t="s">
        <v>98</v>
      </c>
      <c r="G522" t="s">
        <v>129</v>
      </c>
      <c r="H522" t="s">
        <v>100</v>
      </c>
      <c r="I522" t="s">
        <v>140</v>
      </c>
      <c r="J522" t="s">
        <v>102</v>
      </c>
      <c r="K522" t="s">
        <v>141</v>
      </c>
      <c r="L522" t="s">
        <v>104</v>
      </c>
      <c r="M522" t="s">
        <v>132</v>
      </c>
      <c r="N522" t="s">
        <v>133</v>
      </c>
      <c r="O522" t="s">
        <v>107</v>
      </c>
      <c r="P522" t="s">
        <v>142</v>
      </c>
      <c r="Q522" t="s">
        <v>143</v>
      </c>
      <c r="R522">
        <v>1000</v>
      </c>
      <c r="S522">
        <v>560</v>
      </c>
      <c r="T522">
        <v>566</v>
      </c>
      <c r="U522">
        <v>566</v>
      </c>
      <c r="V522" t="s">
        <v>144</v>
      </c>
      <c r="W522" t="s">
        <v>111</v>
      </c>
      <c r="X522" t="s">
        <v>112</v>
      </c>
      <c r="Y522" t="s">
        <v>112</v>
      </c>
      <c r="Z522" t="s">
        <v>371</v>
      </c>
      <c r="AA522" t="s">
        <v>372</v>
      </c>
      <c r="AB522" t="s">
        <v>381</v>
      </c>
      <c r="AC522" t="s">
        <v>116</v>
      </c>
      <c r="AD522" t="s">
        <v>382</v>
      </c>
      <c r="AE522" t="s">
        <v>383</v>
      </c>
      <c r="AF522" t="s">
        <v>384</v>
      </c>
      <c r="AG522" t="s">
        <v>387</v>
      </c>
      <c r="AH522" t="s">
        <v>389</v>
      </c>
      <c r="AI522" t="s">
        <v>314</v>
      </c>
      <c r="AJ522">
        <v>0</v>
      </c>
      <c r="AK522">
        <v>772113</v>
      </c>
      <c r="AL522">
        <v>772113</v>
      </c>
      <c r="AM522">
        <v>757500</v>
      </c>
      <c r="AN522">
        <v>307500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 s="13" t="str">
        <f t="shared" si="94"/>
        <v>4 - 13. DONACIONES Y TRANSFERENCIAS</v>
      </c>
      <c r="CL522" s="13" t="str">
        <f t="shared" si="95"/>
        <v>2.6. ADQUISICION DE ACTIVOS NO FINANCIEROS</v>
      </c>
      <c r="CM522" s="13" t="str">
        <f t="shared" si="96"/>
        <v>2.6. 3. ADQUISICION DE VEHICULOS, MAQUINARIAS Y OTROS</v>
      </c>
      <c r="CN522" s="13" t="str">
        <f t="shared" si="97"/>
        <v>2.6. 3. 2. 4. 2. EQUIPOS</v>
      </c>
      <c r="CO522" s="13">
        <f t="shared" si="98"/>
        <v>0</v>
      </c>
      <c r="CP522" s="13">
        <f t="shared" si="99"/>
        <v>772113</v>
      </c>
      <c r="CQ522" s="13"/>
      <c r="CR522" s="13"/>
      <c r="CS522" s="13">
        <f t="shared" si="100"/>
        <v>772113</v>
      </c>
      <c r="CT522" s="13"/>
    </row>
    <row r="523" spans="1:98" hidden="1" x14ac:dyDescent="0.2">
      <c r="A523" t="s">
        <v>93</v>
      </c>
      <c r="B523" t="s">
        <v>94</v>
      </c>
      <c r="C523" t="s">
        <v>95</v>
      </c>
      <c r="D523" t="s">
        <v>96</v>
      </c>
      <c r="E523" t="s">
        <v>97</v>
      </c>
      <c r="F523" t="s">
        <v>98</v>
      </c>
      <c r="G523" t="s">
        <v>164</v>
      </c>
      <c r="H523" t="s">
        <v>100</v>
      </c>
      <c r="I523" t="s">
        <v>165</v>
      </c>
      <c r="J523" t="s">
        <v>102</v>
      </c>
      <c r="K523" t="s">
        <v>166</v>
      </c>
      <c r="L523" t="s">
        <v>104</v>
      </c>
      <c r="M523" t="s">
        <v>132</v>
      </c>
      <c r="N523" t="s">
        <v>133</v>
      </c>
      <c r="O523" t="s">
        <v>107</v>
      </c>
      <c r="P523" t="s">
        <v>167</v>
      </c>
      <c r="Q523" t="s">
        <v>168</v>
      </c>
      <c r="R523">
        <v>6000</v>
      </c>
      <c r="S523">
        <v>3940</v>
      </c>
      <c r="T523">
        <v>3939</v>
      </c>
      <c r="U523">
        <v>3939</v>
      </c>
      <c r="V523" t="s">
        <v>169</v>
      </c>
      <c r="W523" t="s">
        <v>111</v>
      </c>
      <c r="X523" t="s">
        <v>112</v>
      </c>
      <c r="Y523" t="s">
        <v>112</v>
      </c>
      <c r="Z523" t="s">
        <v>371</v>
      </c>
      <c r="AA523" t="s">
        <v>372</v>
      </c>
      <c r="AB523" t="s">
        <v>381</v>
      </c>
      <c r="AC523" t="s">
        <v>116</v>
      </c>
      <c r="AD523" t="s">
        <v>382</v>
      </c>
      <c r="AE523" t="s">
        <v>383</v>
      </c>
      <c r="AF523" t="s">
        <v>384</v>
      </c>
      <c r="AG523" t="s">
        <v>387</v>
      </c>
      <c r="AH523" t="s">
        <v>389</v>
      </c>
      <c r="AI523" t="s">
        <v>314</v>
      </c>
      <c r="AJ523">
        <v>0</v>
      </c>
      <c r="AK523">
        <v>750584</v>
      </c>
      <c r="AL523">
        <v>750584</v>
      </c>
      <c r="AM523">
        <v>743670</v>
      </c>
      <c r="AN523">
        <v>505070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 s="13" t="str">
        <f t="shared" si="94"/>
        <v>4 - 13. DONACIONES Y TRANSFERENCIAS</v>
      </c>
      <c r="CL523" s="13" t="str">
        <f t="shared" si="95"/>
        <v>2.6. ADQUISICION DE ACTIVOS NO FINANCIEROS</v>
      </c>
      <c r="CM523" s="13" t="str">
        <f t="shared" si="96"/>
        <v>2.6. 3. ADQUISICION DE VEHICULOS, MAQUINARIAS Y OTROS</v>
      </c>
      <c r="CN523" s="13" t="str">
        <f t="shared" si="97"/>
        <v>2.6. 3. 2. 4. 2. EQUIPOS</v>
      </c>
      <c r="CO523" s="13">
        <f t="shared" si="98"/>
        <v>0</v>
      </c>
      <c r="CP523" s="13">
        <f t="shared" si="99"/>
        <v>750584</v>
      </c>
      <c r="CQ523" s="13"/>
      <c r="CR523" s="13"/>
      <c r="CS523" s="13">
        <f t="shared" si="100"/>
        <v>750584</v>
      </c>
      <c r="CT523" s="13"/>
    </row>
    <row r="524" spans="1:98" hidden="1" x14ac:dyDescent="0.2">
      <c r="A524" t="s">
        <v>93</v>
      </c>
      <c r="B524" t="s">
        <v>94</v>
      </c>
      <c r="C524" t="s">
        <v>95</v>
      </c>
      <c r="D524" t="s">
        <v>96</v>
      </c>
      <c r="E524" t="s">
        <v>97</v>
      </c>
      <c r="F524" t="s">
        <v>98</v>
      </c>
      <c r="G524" t="s">
        <v>170</v>
      </c>
      <c r="H524" t="s">
        <v>100</v>
      </c>
      <c r="I524" t="s">
        <v>101</v>
      </c>
      <c r="J524" t="s">
        <v>102</v>
      </c>
      <c r="K524" t="s">
        <v>175</v>
      </c>
      <c r="L524" t="s">
        <v>104</v>
      </c>
      <c r="M524" t="s">
        <v>132</v>
      </c>
      <c r="N524" t="s">
        <v>176</v>
      </c>
      <c r="O524" t="s">
        <v>107</v>
      </c>
      <c r="P524" t="s">
        <v>177</v>
      </c>
      <c r="Q524" t="s">
        <v>178</v>
      </c>
      <c r="R524">
        <v>30095</v>
      </c>
      <c r="S524">
        <v>15125</v>
      </c>
      <c r="T524">
        <v>15125</v>
      </c>
      <c r="U524">
        <v>15125</v>
      </c>
      <c r="V524" t="s">
        <v>179</v>
      </c>
      <c r="W524" t="s">
        <v>111</v>
      </c>
      <c r="X524" t="s">
        <v>112</v>
      </c>
      <c r="Y524" t="s">
        <v>112</v>
      </c>
      <c r="Z524" t="s">
        <v>371</v>
      </c>
      <c r="AA524" t="s">
        <v>372</v>
      </c>
      <c r="AB524" t="s">
        <v>381</v>
      </c>
      <c r="AC524" t="s">
        <v>116</v>
      </c>
      <c r="AD524" t="s">
        <v>382</v>
      </c>
      <c r="AE524" t="s">
        <v>383</v>
      </c>
      <c r="AF524" t="s">
        <v>384</v>
      </c>
      <c r="AG524" t="s">
        <v>387</v>
      </c>
      <c r="AH524" t="s">
        <v>389</v>
      </c>
      <c r="AI524" t="s">
        <v>314</v>
      </c>
      <c r="AJ524">
        <v>0</v>
      </c>
      <c r="AK524">
        <v>1200</v>
      </c>
      <c r="AL524">
        <v>1200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 s="13" t="str">
        <f t="shared" si="94"/>
        <v>4 - 13. DONACIONES Y TRANSFERENCIAS</v>
      </c>
      <c r="CL524" s="13" t="str">
        <f t="shared" si="95"/>
        <v>2.6. ADQUISICION DE ACTIVOS NO FINANCIEROS</v>
      </c>
      <c r="CM524" s="13" t="str">
        <f t="shared" si="96"/>
        <v>2.6. 3. ADQUISICION DE VEHICULOS, MAQUINARIAS Y OTROS</v>
      </c>
      <c r="CN524" s="13" t="str">
        <f t="shared" si="97"/>
        <v>2.6. 3. 2. 4. 2. EQUIPOS</v>
      </c>
      <c r="CO524" s="13">
        <f t="shared" si="98"/>
        <v>0</v>
      </c>
      <c r="CP524" s="13">
        <f t="shared" si="99"/>
        <v>1200</v>
      </c>
      <c r="CQ524" s="13"/>
      <c r="CR524" s="13"/>
      <c r="CS524" s="13">
        <f t="shared" si="100"/>
        <v>1200</v>
      </c>
      <c r="CT524" s="13"/>
    </row>
    <row r="525" spans="1:98" hidden="1" x14ac:dyDescent="0.2">
      <c r="A525" t="s">
        <v>93</v>
      </c>
      <c r="B525" t="s">
        <v>94</v>
      </c>
      <c r="C525" t="s">
        <v>95</v>
      </c>
      <c r="D525" t="s">
        <v>96</v>
      </c>
      <c r="E525" t="s">
        <v>97</v>
      </c>
      <c r="F525" t="s">
        <v>98</v>
      </c>
      <c r="G525" t="s">
        <v>170</v>
      </c>
      <c r="H525" t="s">
        <v>100</v>
      </c>
      <c r="I525" t="s">
        <v>101</v>
      </c>
      <c r="J525" t="s">
        <v>102</v>
      </c>
      <c r="K525" t="s">
        <v>180</v>
      </c>
      <c r="L525" t="s">
        <v>104</v>
      </c>
      <c r="M525" t="s">
        <v>132</v>
      </c>
      <c r="N525" t="s">
        <v>133</v>
      </c>
      <c r="O525" t="s">
        <v>107</v>
      </c>
      <c r="P525" t="s">
        <v>181</v>
      </c>
      <c r="Q525" t="s">
        <v>168</v>
      </c>
      <c r="R525">
        <v>47000</v>
      </c>
      <c r="S525">
        <v>26240</v>
      </c>
      <c r="T525">
        <v>26237</v>
      </c>
      <c r="U525">
        <v>26237</v>
      </c>
      <c r="V525" t="s">
        <v>182</v>
      </c>
      <c r="W525" t="s">
        <v>111</v>
      </c>
      <c r="X525" t="s">
        <v>112</v>
      </c>
      <c r="Y525" t="s">
        <v>112</v>
      </c>
      <c r="Z525" t="s">
        <v>371</v>
      </c>
      <c r="AA525" t="s">
        <v>372</v>
      </c>
      <c r="AB525" t="s">
        <v>381</v>
      </c>
      <c r="AC525" t="s">
        <v>116</v>
      </c>
      <c r="AD525" t="s">
        <v>382</v>
      </c>
      <c r="AE525" t="s">
        <v>383</v>
      </c>
      <c r="AF525" t="s">
        <v>384</v>
      </c>
      <c r="AG525" t="s">
        <v>387</v>
      </c>
      <c r="AH525" t="s">
        <v>389</v>
      </c>
      <c r="AI525" t="s">
        <v>314</v>
      </c>
      <c r="AJ525">
        <v>0</v>
      </c>
      <c r="AK525">
        <v>389585</v>
      </c>
      <c r="AL525">
        <v>389585</v>
      </c>
      <c r="AM525">
        <v>314850</v>
      </c>
      <c r="AN525">
        <v>246250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 s="13" t="str">
        <f t="shared" si="94"/>
        <v>4 - 13. DONACIONES Y TRANSFERENCIAS</v>
      </c>
      <c r="CL525" s="13" t="str">
        <f t="shared" si="95"/>
        <v>2.6. ADQUISICION DE ACTIVOS NO FINANCIEROS</v>
      </c>
      <c r="CM525" s="13" t="str">
        <f t="shared" si="96"/>
        <v>2.6. 3. ADQUISICION DE VEHICULOS, MAQUINARIAS Y OTROS</v>
      </c>
      <c r="CN525" s="13" t="str">
        <f t="shared" si="97"/>
        <v>2.6. 3. 2. 4. 2. EQUIPOS</v>
      </c>
      <c r="CO525" s="13">
        <f t="shared" si="98"/>
        <v>0</v>
      </c>
      <c r="CP525" s="13">
        <f t="shared" si="99"/>
        <v>389585</v>
      </c>
      <c r="CQ525" s="13"/>
      <c r="CR525" s="13"/>
      <c r="CS525" s="13">
        <f t="shared" si="100"/>
        <v>389585</v>
      </c>
      <c r="CT525" s="13"/>
    </row>
    <row r="526" spans="1:98" hidden="1" x14ac:dyDescent="0.2">
      <c r="A526" t="s">
        <v>93</v>
      </c>
      <c r="B526" t="s">
        <v>94</v>
      </c>
      <c r="C526" t="s">
        <v>95</v>
      </c>
      <c r="D526" t="s">
        <v>96</v>
      </c>
      <c r="E526" t="s">
        <v>97</v>
      </c>
      <c r="F526" t="s">
        <v>98</v>
      </c>
      <c r="G526" t="s">
        <v>170</v>
      </c>
      <c r="H526" t="s">
        <v>100</v>
      </c>
      <c r="I526" t="s">
        <v>101</v>
      </c>
      <c r="J526" t="s">
        <v>102</v>
      </c>
      <c r="K526" t="s">
        <v>367</v>
      </c>
      <c r="L526" t="s">
        <v>104</v>
      </c>
      <c r="M526" t="s">
        <v>159</v>
      </c>
      <c r="N526" t="s">
        <v>160</v>
      </c>
      <c r="O526" t="s">
        <v>107</v>
      </c>
      <c r="P526" t="s">
        <v>368</v>
      </c>
      <c r="Q526" t="s">
        <v>185</v>
      </c>
      <c r="R526">
        <v>36</v>
      </c>
      <c r="S526">
        <v>18</v>
      </c>
      <c r="T526">
        <v>18</v>
      </c>
      <c r="U526">
        <v>18</v>
      </c>
      <c r="V526" t="s">
        <v>369</v>
      </c>
      <c r="W526" t="s">
        <v>111</v>
      </c>
      <c r="X526" t="s">
        <v>112</v>
      </c>
      <c r="Y526" t="s">
        <v>112</v>
      </c>
      <c r="Z526" t="s">
        <v>371</v>
      </c>
      <c r="AA526" t="s">
        <v>372</v>
      </c>
      <c r="AB526" t="s">
        <v>381</v>
      </c>
      <c r="AC526" t="s">
        <v>116</v>
      </c>
      <c r="AD526" t="s">
        <v>382</v>
      </c>
      <c r="AE526" t="s">
        <v>383</v>
      </c>
      <c r="AF526" t="s">
        <v>384</v>
      </c>
      <c r="AG526" t="s">
        <v>387</v>
      </c>
      <c r="AH526" t="s">
        <v>389</v>
      </c>
      <c r="AI526" t="s">
        <v>314</v>
      </c>
      <c r="AJ526">
        <v>0</v>
      </c>
      <c r="AK526">
        <v>128000</v>
      </c>
      <c r="AL526">
        <v>128000</v>
      </c>
      <c r="AM526">
        <v>128000</v>
      </c>
      <c r="AN526">
        <v>128000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 s="13" t="str">
        <f t="shared" si="94"/>
        <v>4 - 13. DONACIONES Y TRANSFERENCIAS</v>
      </c>
      <c r="CL526" s="13" t="str">
        <f t="shared" si="95"/>
        <v>2.6. ADQUISICION DE ACTIVOS NO FINANCIEROS</v>
      </c>
      <c r="CM526" s="13" t="str">
        <f t="shared" si="96"/>
        <v>2.6. 3. ADQUISICION DE VEHICULOS, MAQUINARIAS Y OTROS</v>
      </c>
      <c r="CN526" s="13" t="str">
        <f t="shared" si="97"/>
        <v>2.6. 3. 2. 4. 2. EQUIPOS</v>
      </c>
      <c r="CO526" s="13">
        <f t="shared" si="98"/>
        <v>0</v>
      </c>
      <c r="CP526" s="13">
        <f t="shared" si="99"/>
        <v>128000</v>
      </c>
      <c r="CQ526" s="13"/>
      <c r="CR526" s="13"/>
      <c r="CS526" s="13">
        <f t="shared" si="100"/>
        <v>128000</v>
      </c>
      <c r="CT526" s="13"/>
    </row>
    <row r="527" spans="1:98" hidden="1" x14ac:dyDescent="0.2">
      <c r="A527" t="s">
        <v>93</v>
      </c>
      <c r="B527" t="s">
        <v>94</v>
      </c>
      <c r="C527" t="s">
        <v>95</v>
      </c>
      <c r="D527" t="s">
        <v>96</v>
      </c>
      <c r="E527" t="s">
        <v>97</v>
      </c>
      <c r="F527" t="s">
        <v>98</v>
      </c>
      <c r="G527" t="s">
        <v>164</v>
      </c>
      <c r="H527" t="s">
        <v>100</v>
      </c>
      <c r="I527" t="s">
        <v>165</v>
      </c>
      <c r="J527" t="s">
        <v>102</v>
      </c>
      <c r="K527" t="s">
        <v>375</v>
      </c>
      <c r="L527" t="s">
        <v>104</v>
      </c>
      <c r="M527" t="s">
        <v>132</v>
      </c>
      <c r="N527" t="s">
        <v>133</v>
      </c>
      <c r="O527" t="s">
        <v>107</v>
      </c>
      <c r="P527" t="s">
        <v>376</v>
      </c>
      <c r="Q527" t="s">
        <v>168</v>
      </c>
      <c r="R527">
        <v>95</v>
      </c>
      <c r="S527">
        <v>45</v>
      </c>
      <c r="T527">
        <v>38</v>
      </c>
      <c r="U527">
        <v>38</v>
      </c>
      <c r="V527" t="s">
        <v>377</v>
      </c>
      <c r="W527" t="s">
        <v>111</v>
      </c>
      <c r="X527" t="s">
        <v>112</v>
      </c>
      <c r="Y527" t="s">
        <v>112</v>
      </c>
      <c r="Z527" t="s">
        <v>371</v>
      </c>
      <c r="AA527" t="s">
        <v>372</v>
      </c>
      <c r="AB527" t="s">
        <v>381</v>
      </c>
      <c r="AC527" t="s">
        <v>116</v>
      </c>
      <c r="AD527" t="s">
        <v>382</v>
      </c>
      <c r="AE527" t="s">
        <v>383</v>
      </c>
      <c r="AF527" t="s">
        <v>384</v>
      </c>
      <c r="AG527" t="s">
        <v>387</v>
      </c>
      <c r="AH527" t="s">
        <v>389</v>
      </c>
      <c r="AI527" t="s">
        <v>314</v>
      </c>
      <c r="AJ527">
        <v>0</v>
      </c>
      <c r="AK527">
        <v>579250</v>
      </c>
      <c r="AL527">
        <v>579250</v>
      </c>
      <c r="AM527">
        <v>450000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 s="13" t="str">
        <f t="shared" si="94"/>
        <v>4 - 13. DONACIONES Y TRANSFERENCIAS</v>
      </c>
      <c r="CL527" s="13" t="str">
        <f t="shared" si="95"/>
        <v>2.6. ADQUISICION DE ACTIVOS NO FINANCIEROS</v>
      </c>
      <c r="CM527" s="13" t="str">
        <f t="shared" si="96"/>
        <v>2.6. 3. ADQUISICION DE VEHICULOS, MAQUINARIAS Y OTROS</v>
      </c>
      <c r="CN527" s="13" t="str">
        <f t="shared" si="97"/>
        <v>2.6. 3. 2. 4. 2. EQUIPOS</v>
      </c>
      <c r="CO527" s="13">
        <f t="shared" si="98"/>
        <v>0</v>
      </c>
      <c r="CP527" s="13">
        <f t="shared" si="99"/>
        <v>579250</v>
      </c>
      <c r="CQ527" s="13"/>
      <c r="CR527" s="13"/>
      <c r="CS527" s="13">
        <f t="shared" si="100"/>
        <v>579250</v>
      </c>
      <c r="CT527" s="13"/>
    </row>
    <row r="528" spans="1:98" hidden="1" x14ac:dyDescent="0.2">
      <c r="A528" t="s">
        <v>93</v>
      </c>
      <c r="B528" t="s">
        <v>94</v>
      </c>
      <c r="C528" t="s">
        <v>95</v>
      </c>
      <c r="D528" t="s">
        <v>96</v>
      </c>
      <c r="E528" t="s">
        <v>97</v>
      </c>
      <c r="F528" t="s">
        <v>98</v>
      </c>
      <c r="G528" t="s">
        <v>170</v>
      </c>
      <c r="H528" t="s">
        <v>100</v>
      </c>
      <c r="I528" t="s">
        <v>101</v>
      </c>
      <c r="J528" t="s">
        <v>102</v>
      </c>
      <c r="K528" t="s">
        <v>183</v>
      </c>
      <c r="L528" t="s">
        <v>104</v>
      </c>
      <c r="M528" t="s">
        <v>132</v>
      </c>
      <c r="N528" t="s">
        <v>133</v>
      </c>
      <c r="O528" t="s">
        <v>107</v>
      </c>
      <c r="P528" t="s">
        <v>184</v>
      </c>
      <c r="Q528" t="s">
        <v>185</v>
      </c>
      <c r="R528">
        <v>3636</v>
      </c>
      <c r="S528">
        <v>1441</v>
      </c>
      <c r="T528">
        <v>1441</v>
      </c>
      <c r="U528">
        <v>1441</v>
      </c>
      <c r="V528" t="s">
        <v>186</v>
      </c>
      <c r="W528" t="s">
        <v>111</v>
      </c>
      <c r="X528" t="s">
        <v>112</v>
      </c>
      <c r="Y528" t="s">
        <v>112</v>
      </c>
      <c r="Z528" t="s">
        <v>371</v>
      </c>
      <c r="AA528" t="s">
        <v>372</v>
      </c>
      <c r="AB528" t="s">
        <v>381</v>
      </c>
      <c r="AC528" t="s">
        <v>116</v>
      </c>
      <c r="AD528" t="s">
        <v>382</v>
      </c>
      <c r="AE528" t="s">
        <v>383</v>
      </c>
      <c r="AF528" t="s">
        <v>384</v>
      </c>
      <c r="AG528" t="s">
        <v>390</v>
      </c>
      <c r="AH528" t="s">
        <v>391</v>
      </c>
      <c r="AI528" t="s">
        <v>314</v>
      </c>
      <c r="AJ528">
        <v>0</v>
      </c>
      <c r="AK528">
        <v>24500</v>
      </c>
      <c r="AL528">
        <v>24500</v>
      </c>
      <c r="AM528">
        <v>24500</v>
      </c>
      <c r="AN528">
        <v>24500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 s="13" t="str">
        <f t="shared" si="94"/>
        <v>4 - 13. DONACIONES Y TRANSFERENCIAS</v>
      </c>
      <c r="CL528" s="13" t="str">
        <f t="shared" si="95"/>
        <v>2.6. ADQUISICION DE ACTIVOS NO FINANCIEROS</v>
      </c>
      <c r="CM528" s="13" t="str">
        <f t="shared" si="96"/>
        <v>2.6. 3. ADQUISICION DE VEHICULOS, MAQUINARIAS Y OTROS</v>
      </c>
      <c r="CN528" s="13" t="str">
        <f t="shared" si="97"/>
        <v>2.6. 3. 2. 9. 1. AIRE ACONDICIONADO Y REFRIGERACION</v>
      </c>
      <c r="CO528" s="13">
        <f t="shared" si="98"/>
        <v>0</v>
      </c>
      <c r="CP528" s="13">
        <f t="shared" si="99"/>
        <v>24500</v>
      </c>
      <c r="CQ528" s="13"/>
      <c r="CR528" s="13"/>
      <c r="CS528" s="13">
        <f t="shared" si="100"/>
        <v>24500</v>
      </c>
      <c r="CT528" s="13"/>
    </row>
    <row r="529" spans="1:98" hidden="1" x14ac:dyDescent="0.2">
      <c r="A529" t="s">
        <v>93</v>
      </c>
      <c r="B529" t="s">
        <v>94</v>
      </c>
      <c r="C529" t="s">
        <v>95</v>
      </c>
      <c r="D529" t="s">
        <v>96</v>
      </c>
      <c r="E529" t="s">
        <v>97</v>
      </c>
      <c r="F529" t="s">
        <v>98</v>
      </c>
      <c r="G529" t="s">
        <v>170</v>
      </c>
      <c r="H529" t="s">
        <v>100</v>
      </c>
      <c r="I529" t="s">
        <v>101</v>
      </c>
      <c r="J529" t="s">
        <v>102</v>
      </c>
      <c r="K529" t="s">
        <v>187</v>
      </c>
      <c r="L529" t="s">
        <v>104</v>
      </c>
      <c r="M529" t="s">
        <v>132</v>
      </c>
      <c r="N529" t="s">
        <v>176</v>
      </c>
      <c r="O529" t="s">
        <v>107</v>
      </c>
      <c r="P529" t="s">
        <v>188</v>
      </c>
      <c r="Q529" t="s">
        <v>189</v>
      </c>
      <c r="R529">
        <v>105000</v>
      </c>
      <c r="S529">
        <v>29200</v>
      </c>
      <c r="T529">
        <v>29143</v>
      </c>
      <c r="U529">
        <v>29143</v>
      </c>
      <c r="V529" t="s">
        <v>190</v>
      </c>
      <c r="W529" t="s">
        <v>111</v>
      </c>
      <c r="X529" t="s">
        <v>112</v>
      </c>
      <c r="Y529" t="s">
        <v>112</v>
      </c>
      <c r="Z529" t="s">
        <v>371</v>
      </c>
      <c r="AA529" t="s">
        <v>372</v>
      </c>
      <c r="AB529" t="s">
        <v>381</v>
      </c>
      <c r="AC529" t="s">
        <v>116</v>
      </c>
      <c r="AD529" t="s">
        <v>382</v>
      </c>
      <c r="AE529" t="s">
        <v>383</v>
      </c>
      <c r="AF529" t="s">
        <v>384</v>
      </c>
      <c r="AG529" t="s">
        <v>390</v>
      </c>
      <c r="AH529" t="s">
        <v>391</v>
      </c>
      <c r="AI529" t="s">
        <v>314</v>
      </c>
      <c r="AJ529">
        <v>0</v>
      </c>
      <c r="AK529">
        <v>49000</v>
      </c>
      <c r="AL529">
        <v>49000</v>
      </c>
      <c r="AM529">
        <v>49000</v>
      </c>
      <c r="AN529">
        <v>49000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 s="13" t="str">
        <f t="shared" si="94"/>
        <v>4 - 13. DONACIONES Y TRANSFERENCIAS</v>
      </c>
      <c r="CL529" s="13" t="str">
        <f t="shared" si="95"/>
        <v>2.6. ADQUISICION DE ACTIVOS NO FINANCIEROS</v>
      </c>
      <c r="CM529" s="13" t="str">
        <f t="shared" si="96"/>
        <v>2.6. 3. ADQUISICION DE VEHICULOS, MAQUINARIAS Y OTROS</v>
      </c>
      <c r="CN529" s="13" t="str">
        <f t="shared" si="97"/>
        <v>2.6. 3. 2. 9. 1. AIRE ACONDICIONADO Y REFRIGERACION</v>
      </c>
      <c r="CO529" s="13">
        <f t="shared" si="98"/>
        <v>0</v>
      </c>
      <c r="CP529" s="13">
        <f t="shared" si="99"/>
        <v>49000</v>
      </c>
      <c r="CQ529" s="13"/>
      <c r="CR529" s="13"/>
      <c r="CS529" s="13">
        <f t="shared" si="100"/>
        <v>49000</v>
      </c>
      <c r="CT529" s="13"/>
    </row>
    <row r="530" spans="1:98" hidden="1" x14ac:dyDescent="0.2">
      <c r="A530" t="s">
        <v>93</v>
      </c>
      <c r="B530" t="s">
        <v>94</v>
      </c>
      <c r="C530" t="s">
        <v>95</v>
      </c>
      <c r="D530" t="s">
        <v>96</v>
      </c>
      <c r="E530" t="s">
        <v>97</v>
      </c>
      <c r="F530" t="s">
        <v>98</v>
      </c>
      <c r="G530" t="s">
        <v>170</v>
      </c>
      <c r="H530" t="s">
        <v>100</v>
      </c>
      <c r="I530" t="s">
        <v>101</v>
      </c>
      <c r="J530" t="s">
        <v>102</v>
      </c>
      <c r="K530" t="s">
        <v>175</v>
      </c>
      <c r="L530" t="s">
        <v>104</v>
      </c>
      <c r="M530" t="s">
        <v>132</v>
      </c>
      <c r="N530" t="s">
        <v>176</v>
      </c>
      <c r="O530" t="s">
        <v>107</v>
      </c>
      <c r="P530" t="s">
        <v>177</v>
      </c>
      <c r="Q530" t="s">
        <v>178</v>
      </c>
      <c r="R530">
        <v>30095</v>
      </c>
      <c r="S530">
        <v>15125</v>
      </c>
      <c r="T530">
        <v>15125</v>
      </c>
      <c r="U530">
        <v>15125</v>
      </c>
      <c r="V530" t="s">
        <v>179</v>
      </c>
      <c r="W530" t="s">
        <v>111</v>
      </c>
      <c r="X530" t="s">
        <v>112</v>
      </c>
      <c r="Y530" t="s">
        <v>112</v>
      </c>
      <c r="Z530" t="s">
        <v>371</v>
      </c>
      <c r="AA530" t="s">
        <v>372</v>
      </c>
      <c r="AB530" t="s">
        <v>381</v>
      </c>
      <c r="AC530" t="s">
        <v>116</v>
      </c>
      <c r="AD530" t="s">
        <v>382</v>
      </c>
      <c r="AE530" t="s">
        <v>383</v>
      </c>
      <c r="AF530" t="s">
        <v>384</v>
      </c>
      <c r="AG530" t="s">
        <v>390</v>
      </c>
      <c r="AH530" t="s">
        <v>427</v>
      </c>
      <c r="AI530" t="s">
        <v>314</v>
      </c>
      <c r="AJ530">
        <v>0</v>
      </c>
      <c r="AK530">
        <v>8201</v>
      </c>
      <c r="AL530">
        <v>8201</v>
      </c>
      <c r="AM530">
        <v>3613.16</v>
      </c>
      <c r="AN530">
        <v>3613.16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 s="13" t="str">
        <f t="shared" si="94"/>
        <v>4 - 13. DONACIONES Y TRANSFERENCIAS</v>
      </c>
      <c r="CL530" s="13" t="str">
        <f t="shared" si="95"/>
        <v>2.6. ADQUISICION DE ACTIVOS NO FINANCIEROS</v>
      </c>
      <c r="CM530" s="13" t="str">
        <f t="shared" si="96"/>
        <v>2.6. 3. ADQUISICION DE VEHICULOS, MAQUINARIAS Y OTROS</v>
      </c>
      <c r="CN530" s="13" t="str">
        <f t="shared" si="97"/>
        <v>2.6. 3. 2. 9. 4. ELECTRICIDAD Y ELECTRONICA</v>
      </c>
      <c r="CO530" s="13">
        <f t="shared" si="98"/>
        <v>0</v>
      </c>
      <c r="CP530" s="13">
        <f t="shared" si="99"/>
        <v>8201</v>
      </c>
      <c r="CQ530" s="13"/>
      <c r="CR530" s="13"/>
      <c r="CS530" s="13">
        <f t="shared" si="100"/>
        <v>8201</v>
      </c>
      <c r="CT530" s="13"/>
    </row>
    <row r="531" spans="1:98" hidden="1" x14ac:dyDescent="0.2">
      <c r="A531" t="s">
        <v>93</v>
      </c>
      <c r="B531" t="s">
        <v>94</v>
      </c>
      <c r="C531" t="s">
        <v>95</v>
      </c>
      <c r="D531" t="s">
        <v>96</v>
      </c>
      <c r="E531" t="s">
        <v>97</v>
      </c>
      <c r="F531" t="s">
        <v>98</v>
      </c>
      <c r="G531" t="s">
        <v>170</v>
      </c>
      <c r="H531" t="s">
        <v>100</v>
      </c>
      <c r="I531" t="s">
        <v>101</v>
      </c>
      <c r="J531" t="s">
        <v>102</v>
      </c>
      <c r="K531" t="s">
        <v>175</v>
      </c>
      <c r="L531" t="s">
        <v>104</v>
      </c>
      <c r="M531" t="s">
        <v>132</v>
      </c>
      <c r="N531" t="s">
        <v>176</v>
      </c>
      <c r="O531" t="s">
        <v>430</v>
      </c>
      <c r="P531" t="s">
        <v>177</v>
      </c>
      <c r="Q531" t="s">
        <v>178</v>
      </c>
      <c r="R531">
        <v>1</v>
      </c>
      <c r="S531">
        <v>0</v>
      </c>
      <c r="T531">
        <v>0</v>
      </c>
      <c r="U531">
        <v>0</v>
      </c>
      <c r="V531" t="s">
        <v>431</v>
      </c>
      <c r="W531" t="s">
        <v>111</v>
      </c>
      <c r="X531" t="s">
        <v>112</v>
      </c>
      <c r="Y531" t="s">
        <v>112</v>
      </c>
      <c r="Z531" t="s">
        <v>371</v>
      </c>
      <c r="AA531" t="s">
        <v>372</v>
      </c>
      <c r="AB531" t="s">
        <v>381</v>
      </c>
      <c r="AC531" t="s">
        <v>116</v>
      </c>
      <c r="AD531" t="s">
        <v>382</v>
      </c>
      <c r="AE531" t="s">
        <v>383</v>
      </c>
      <c r="AF531" t="s">
        <v>384</v>
      </c>
      <c r="AG531" t="s">
        <v>390</v>
      </c>
      <c r="AH531" t="s">
        <v>427</v>
      </c>
      <c r="AI531" t="s">
        <v>314</v>
      </c>
      <c r="AJ531">
        <v>0</v>
      </c>
      <c r="AK531">
        <v>16000</v>
      </c>
      <c r="AL531">
        <v>16000</v>
      </c>
      <c r="AM531">
        <v>3361.7</v>
      </c>
      <c r="AN531">
        <v>3361.7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 s="13" t="str">
        <f t="shared" si="94"/>
        <v>4 - 13. DONACIONES Y TRANSFERENCIAS</v>
      </c>
      <c r="CL531" s="13" t="str">
        <f t="shared" si="95"/>
        <v>2.6. ADQUISICION DE ACTIVOS NO FINANCIEROS</v>
      </c>
      <c r="CM531" s="13" t="str">
        <f t="shared" si="96"/>
        <v>2.6. 3. ADQUISICION DE VEHICULOS, MAQUINARIAS Y OTROS</v>
      </c>
      <c r="CN531" s="13" t="str">
        <f t="shared" si="97"/>
        <v>2.6. 3. 2. 9. 4. ELECTRICIDAD Y ELECTRONICA</v>
      </c>
      <c r="CO531" s="13">
        <f t="shared" si="98"/>
        <v>0</v>
      </c>
      <c r="CP531" s="13">
        <f t="shared" si="99"/>
        <v>16000</v>
      </c>
      <c r="CQ531" s="13"/>
      <c r="CR531" s="13"/>
      <c r="CS531" s="13">
        <f t="shared" si="100"/>
        <v>16000</v>
      </c>
      <c r="CT531" s="13"/>
    </row>
    <row r="532" spans="1:98" hidden="1" x14ac:dyDescent="0.2">
      <c r="A532" t="s">
        <v>93</v>
      </c>
      <c r="B532" t="s">
        <v>94</v>
      </c>
      <c r="C532" t="s">
        <v>95</v>
      </c>
      <c r="D532" t="s">
        <v>96</v>
      </c>
      <c r="E532" t="s">
        <v>97</v>
      </c>
      <c r="F532" t="s">
        <v>98</v>
      </c>
      <c r="G532" t="s">
        <v>170</v>
      </c>
      <c r="H532" t="s">
        <v>100</v>
      </c>
      <c r="I532" t="s">
        <v>101</v>
      </c>
      <c r="J532" t="s">
        <v>102</v>
      </c>
      <c r="K532" t="s">
        <v>180</v>
      </c>
      <c r="L532" t="s">
        <v>104</v>
      </c>
      <c r="M532" t="s">
        <v>132</v>
      </c>
      <c r="N532" t="s">
        <v>133</v>
      </c>
      <c r="O532" t="s">
        <v>423</v>
      </c>
      <c r="P532" t="s">
        <v>181</v>
      </c>
      <c r="Q532" t="s">
        <v>168</v>
      </c>
      <c r="R532">
        <v>1</v>
      </c>
      <c r="S532">
        <v>0</v>
      </c>
      <c r="T532">
        <v>0</v>
      </c>
      <c r="U532">
        <v>0</v>
      </c>
      <c r="V532" t="s">
        <v>432</v>
      </c>
      <c r="W532" t="s">
        <v>111</v>
      </c>
      <c r="X532" t="s">
        <v>112</v>
      </c>
      <c r="Y532" t="s">
        <v>112</v>
      </c>
      <c r="Z532" t="s">
        <v>371</v>
      </c>
      <c r="AA532" t="s">
        <v>372</v>
      </c>
      <c r="AB532" t="s">
        <v>381</v>
      </c>
      <c r="AC532" t="s">
        <v>116</v>
      </c>
      <c r="AD532" t="s">
        <v>382</v>
      </c>
      <c r="AE532" t="s">
        <v>383</v>
      </c>
      <c r="AF532" t="s">
        <v>384</v>
      </c>
      <c r="AG532" t="s">
        <v>390</v>
      </c>
      <c r="AH532" t="s">
        <v>427</v>
      </c>
      <c r="AI532" t="s">
        <v>314</v>
      </c>
      <c r="AJ532">
        <v>0</v>
      </c>
      <c r="AK532">
        <v>4000</v>
      </c>
      <c r="AL532">
        <v>4000</v>
      </c>
      <c r="AM532">
        <v>1683.47</v>
      </c>
      <c r="AN532">
        <v>1683.47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 s="13" t="str">
        <f t="shared" si="94"/>
        <v>4 - 13. DONACIONES Y TRANSFERENCIAS</v>
      </c>
      <c r="CL532" s="13" t="str">
        <f t="shared" si="95"/>
        <v>2.6. ADQUISICION DE ACTIVOS NO FINANCIEROS</v>
      </c>
      <c r="CM532" s="13" t="str">
        <f t="shared" si="96"/>
        <v>2.6. 3. ADQUISICION DE VEHICULOS, MAQUINARIAS Y OTROS</v>
      </c>
      <c r="CN532" s="13" t="str">
        <f t="shared" si="97"/>
        <v>2.6. 3. 2. 9. 4. ELECTRICIDAD Y ELECTRONICA</v>
      </c>
      <c r="CO532" s="13">
        <f t="shared" si="98"/>
        <v>0</v>
      </c>
      <c r="CP532" s="13">
        <f t="shared" si="99"/>
        <v>4000</v>
      </c>
      <c r="CQ532" s="13"/>
      <c r="CR532" s="13"/>
      <c r="CS532" s="13">
        <f t="shared" si="100"/>
        <v>4000</v>
      </c>
      <c r="CT532" s="13"/>
    </row>
    <row r="533" spans="1:98" hidden="1" x14ac:dyDescent="0.2">
      <c r="A533" t="s">
        <v>93</v>
      </c>
      <c r="B533" t="s">
        <v>94</v>
      </c>
      <c r="C533" t="s">
        <v>95</v>
      </c>
      <c r="D533" t="s">
        <v>96</v>
      </c>
      <c r="E533" t="s">
        <v>97</v>
      </c>
      <c r="F533" t="s">
        <v>98</v>
      </c>
      <c r="G533" t="s">
        <v>170</v>
      </c>
      <c r="H533" t="s">
        <v>100</v>
      </c>
      <c r="I533" t="s">
        <v>101</v>
      </c>
      <c r="J533" t="s">
        <v>102</v>
      </c>
      <c r="K533" t="s">
        <v>367</v>
      </c>
      <c r="L533" t="s">
        <v>104</v>
      </c>
      <c r="M533" t="s">
        <v>132</v>
      </c>
      <c r="N533" t="s">
        <v>133</v>
      </c>
      <c r="O533" t="s">
        <v>107</v>
      </c>
      <c r="P533" t="s">
        <v>452</v>
      </c>
      <c r="Q533" t="s">
        <v>168</v>
      </c>
      <c r="R533">
        <v>1</v>
      </c>
      <c r="S533">
        <v>0</v>
      </c>
      <c r="T533">
        <v>0</v>
      </c>
      <c r="U533">
        <v>0</v>
      </c>
      <c r="V533" t="s">
        <v>453</v>
      </c>
      <c r="W533" t="s">
        <v>111</v>
      </c>
      <c r="X533" t="s">
        <v>112</v>
      </c>
      <c r="Y533" t="s">
        <v>112</v>
      </c>
      <c r="Z533" t="s">
        <v>371</v>
      </c>
      <c r="AA533" t="s">
        <v>372</v>
      </c>
      <c r="AB533" t="s">
        <v>381</v>
      </c>
      <c r="AC533" t="s">
        <v>116</v>
      </c>
      <c r="AD533" t="s">
        <v>382</v>
      </c>
      <c r="AE533" t="s">
        <v>383</v>
      </c>
      <c r="AF533" t="s">
        <v>384</v>
      </c>
      <c r="AG533" t="s">
        <v>390</v>
      </c>
      <c r="AH533" t="s">
        <v>427</v>
      </c>
      <c r="AI533" t="s">
        <v>314</v>
      </c>
      <c r="AJ533">
        <v>0</v>
      </c>
      <c r="AK533">
        <v>35800</v>
      </c>
      <c r="AL533">
        <v>35800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 s="13" t="str">
        <f t="shared" si="94"/>
        <v>4 - 13. DONACIONES Y TRANSFERENCIAS</v>
      </c>
      <c r="CL533" s="13" t="str">
        <f t="shared" si="95"/>
        <v>2.6. ADQUISICION DE ACTIVOS NO FINANCIEROS</v>
      </c>
      <c r="CM533" s="13" t="str">
        <f t="shared" si="96"/>
        <v>2.6. 3. ADQUISICION DE VEHICULOS, MAQUINARIAS Y OTROS</v>
      </c>
      <c r="CN533" s="13" t="str">
        <f t="shared" si="97"/>
        <v>2.6. 3. 2. 9. 4. ELECTRICIDAD Y ELECTRONICA</v>
      </c>
      <c r="CO533" s="13">
        <f t="shared" si="98"/>
        <v>0</v>
      </c>
      <c r="CP533" s="13">
        <f t="shared" si="99"/>
        <v>35800</v>
      </c>
      <c r="CQ533" s="13"/>
      <c r="CR533" s="13"/>
      <c r="CS533" s="13">
        <f t="shared" si="100"/>
        <v>35800</v>
      </c>
      <c r="CT533" s="13"/>
    </row>
    <row r="534" spans="1:98" hidden="1" x14ac:dyDescent="0.2">
      <c r="A534" t="s">
        <v>93</v>
      </c>
      <c r="B534" t="s">
        <v>94</v>
      </c>
      <c r="C534" t="s">
        <v>95</v>
      </c>
      <c r="D534" t="s">
        <v>96</v>
      </c>
      <c r="E534" t="s">
        <v>97</v>
      </c>
      <c r="F534" t="s">
        <v>98</v>
      </c>
      <c r="G534" t="s">
        <v>170</v>
      </c>
      <c r="H534" t="s">
        <v>100</v>
      </c>
      <c r="I534" t="s">
        <v>101</v>
      </c>
      <c r="J534" t="s">
        <v>102</v>
      </c>
      <c r="K534" t="s">
        <v>180</v>
      </c>
      <c r="L534" t="s">
        <v>104</v>
      </c>
      <c r="M534" t="s">
        <v>132</v>
      </c>
      <c r="N534" t="s">
        <v>133</v>
      </c>
      <c r="O534" t="s">
        <v>107</v>
      </c>
      <c r="P534" t="s">
        <v>181</v>
      </c>
      <c r="Q534" t="s">
        <v>168</v>
      </c>
      <c r="R534">
        <v>124679</v>
      </c>
      <c r="S534">
        <v>26240</v>
      </c>
      <c r="T534">
        <v>0</v>
      </c>
      <c r="U534">
        <v>0</v>
      </c>
      <c r="V534" t="s">
        <v>182</v>
      </c>
      <c r="W534" t="s">
        <v>111</v>
      </c>
      <c r="X534" t="s">
        <v>112</v>
      </c>
      <c r="Y534" t="s">
        <v>112</v>
      </c>
      <c r="Z534" t="s">
        <v>371</v>
      </c>
      <c r="AA534" t="s">
        <v>372</v>
      </c>
      <c r="AB534" t="s">
        <v>115</v>
      </c>
      <c r="AC534" t="s">
        <v>116</v>
      </c>
      <c r="AD534" t="s">
        <v>225</v>
      </c>
      <c r="AE534" t="s">
        <v>226</v>
      </c>
      <c r="AF534" t="s">
        <v>236</v>
      </c>
      <c r="AG534" t="s">
        <v>237</v>
      </c>
      <c r="AH534" t="s">
        <v>269</v>
      </c>
      <c r="AI534" t="s">
        <v>392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300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300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300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300</v>
      </c>
      <c r="CH534">
        <v>0</v>
      </c>
      <c r="CI534">
        <v>0</v>
      </c>
      <c r="CJ534">
        <v>0</v>
      </c>
      <c r="CK534" s="13" t="str">
        <f t="shared" si="94"/>
        <v>4 - 13. DONACIONES Y TRANSFERENCIAS</v>
      </c>
      <c r="CL534" s="13" t="str">
        <f t="shared" si="95"/>
        <v>2.3. BIENES Y SERVICIOS</v>
      </c>
      <c r="CM534" s="13" t="str">
        <f t="shared" si="96"/>
        <v>2.3. 1. COMPRA DE BIENES</v>
      </c>
      <c r="CN534" s="13" t="str">
        <f t="shared" si="97"/>
        <v>2.3. 1. 5. 1. 1. REPUESTOS Y ACCESORIOS</v>
      </c>
      <c r="CO534" s="13">
        <f t="shared" si="98"/>
        <v>300</v>
      </c>
      <c r="CP534" s="13">
        <f t="shared" si="99"/>
        <v>-300</v>
      </c>
      <c r="CQ534" s="13"/>
      <c r="CR534" s="13"/>
      <c r="CS534" s="13">
        <f t="shared" si="100"/>
        <v>-300</v>
      </c>
      <c r="CT534" s="13"/>
    </row>
    <row r="535" spans="1:98" hidden="1" x14ac:dyDescent="0.2">
      <c r="A535" t="s">
        <v>93</v>
      </c>
      <c r="B535" t="s">
        <v>94</v>
      </c>
      <c r="C535" t="s">
        <v>95</v>
      </c>
      <c r="D535" t="s">
        <v>96</v>
      </c>
      <c r="E535" t="s">
        <v>97</v>
      </c>
      <c r="F535" t="s">
        <v>98</v>
      </c>
      <c r="G535" t="s">
        <v>170</v>
      </c>
      <c r="H535" t="s">
        <v>100</v>
      </c>
      <c r="I535" t="s">
        <v>101</v>
      </c>
      <c r="J535" t="s">
        <v>102</v>
      </c>
      <c r="K535" t="s">
        <v>180</v>
      </c>
      <c r="L535" t="s">
        <v>104</v>
      </c>
      <c r="M535" t="s">
        <v>132</v>
      </c>
      <c r="N535" t="s">
        <v>133</v>
      </c>
      <c r="O535" t="s">
        <v>107</v>
      </c>
      <c r="P535" t="s">
        <v>181</v>
      </c>
      <c r="Q535" t="s">
        <v>168</v>
      </c>
      <c r="R535">
        <v>124679</v>
      </c>
      <c r="S535">
        <v>26240</v>
      </c>
      <c r="T535">
        <v>0</v>
      </c>
      <c r="U535">
        <v>0</v>
      </c>
      <c r="V535" t="s">
        <v>182</v>
      </c>
      <c r="W535" t="s">
        <v>111</v>
      </c>
      <c r="X535" t="s">
        <v>112</v>
      </c>
      <c r="Y535" t="s">
        <v>112</v>
      </c>
      <c r="Z535" t="s">
        <v>371</v>
      </c>
      <c r="AA535" t="s">
        <v>372</v>
      </c>
      <c r="AB535" t="s">
        <v>115</v>
      </c>
      <c r="AC535" t="s">
        <v>116</v>
      </c>
      <c r="AD535" t="s">
        <v>225</v>
      </c>
      <c r="AE535" t="s">
        <v>226</v>
      </c>
      <c r="AF535" t="s">
        <v>236</v>
      </c>
      <c r="AG535" t="s">
        <v>237</v>
      </c>
      <c r="AH535" t="s">
        <v>238</v>
      </c>
      <c r="AI535" t="s">
        <v>392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87.55</v>
      </c>
      <c r="AS535">
        <v>250.16</v>
      </c>
      <c r="AT535">
        <v>0</v>
      </c>
      <c r="AU535">
        <v>23601.15</v>
      </c>
      <c r="AV535">
        <v>8595.76</v>
      </c>
      <c r="AW535">
        <v>12720.48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337.71</v>
      </c>
      <c r="BF535">
        <v>0</v>
      </c>
      <c r="BG535">
        <v>4216.46</v>
      </c>
      <c r="BH535">
        <v>23610.76</v>
      </c>
      <c r="BI535">
        <v>13114.69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337.71</v>
      </c>
      <c r="BR535">
        <v>0</v>
      </c>
      <c r="BS535">
        <v>4216.46</v>
      </c>
      <c r="BT535">
        <v>23610.76</v>
      </c>
      <c r="BU535">
        <v>13114.69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337.71</v>
      </c>
      <c r="CD535">
        <v>0</v>
      </c>
      <c r="CE535">
        <v>4216.46</v>
      </c>
      <c r="CF535">
        <v>23610.76</v>
      </c>
      <c r="CG535">
        <v>13114.69</v>
      </c>
      <c r="CH535">
        <v>0</v>
      </c>
      <c r="CI535">
        <v>0</v>
      </c>
      <c r="CJ535">
        <v>0</v>
      </c>
      <c r="CK535" s="13" t="str">
        <f t="shared" si="94"/>
        <v>4 - 13. DONACIONES Y TRANSFERENCIAS</v>
      </c>
      <c r="CL535" s="13" t="str">
        <f t="shared" si="95"/>
        <v>2.3. BIENES Y SERVICIOS</v>
      </c>
      <c r="CM535" s="13" t="str">
        <f t="shared" si="96"/>
        <v>2.3. 1. COMPRA DE BIENES</v>
      </c>
      <c r="CN535" s="13" t="str">
        <f t="shared" si="97"/>
        <v>2.3. 1. 5. 1. 2. PAPELERIA EN GENERAL, UTILES Y MATERIALES DE OFICINA</v>
      </c>
      <c r="CO535" s="13">
        <f t="shared" si="98"/>
        <v>41279.620000000003</v>
      </c>
      <c r="CP535" s="13">
        <f t="shared" si="99"/>
        <v>-41279.620000000003</v>
      </c>
      <c r="CQ535" s="13"/>
      <c r="CR535" s="13"/>
      <c r="CS535" s="13">
        <f t="shared" si="100"/>
        <v>-41279.620000000003</v>
      </c>
      <c r="CT535" s="13"/>
    </row>
    <row r="536" spans="1:98" hidden="1" x14ac:dyDescent="0.2">
      <c r="A536" t="s">
        <v>93</v>
      </c>
      <c r="B536" t="s">
        <v>94</v>
      </c>
      <c r="C536" t="s">
        <v>95</v>
      </c>
      <c r="D536" t="s">
        <v>96</v>
      </c>
      <c r="E536" t="s">
        <v>97</v>
      </c>
      <c r="F536" t="s">
        <v>98</v>
      </c>
      <c r="G536" t="s">
        <v>170</v>
      </c>
      <c r="H536" t="s">
        <v>100</v>
      </c>
      <c r="I536" t="s">
        <v>101</v>
      </c>
      <c r="J536" t="s">
        <v>102</v>
      </c>
      <c r="K536" t="s">
        <v>180</v>
      </c>
      <c r="L536" t="s">
        <v>104</v>
      </c>
      <c r="M536" t="s">
        <v>132</v>
      </c>
      <c r="N536" t="s">
        <v>133</v>
      </c>
      <c r="O536" t="s">
        <v>423</v>
      </c>
      <c r="P536" t="s">
        <v>181</v>
      </c>
      <c r="Q536" t="s">
        <v>168</v>
      </c>
      <c r="R536">
        <v>1</v>
      </c>
      <c r="S536">
        <v>0</v>
      </c>
      <c r="T536">
        <v>0</v>
      </c>
      <c r="U536">
        <v>0</v>
      </c>
      <c r="V536" t="s">
        <v>432</v>
      </c>
      <c r="W536" t="s">
        <v>111</v>
      </c>
      <c r="X536" t="s">
        <v>112</v>
      </c>
      <c r="Y536" t="s">
        <v>112</v>
      </c>
      <c r="Z536" t="s">
        <v>371</v>
      </c>
      <c r="AA536" t="s">
        <v>372</v>
      </c>
      <c r="AB536" t="s">
        <v>115</v>
      </c>
      <c r="AC536" t="s">
        <v>116</v>
      </c>
      <c r="AD536" t="s">
        <v>225</v>
      </c>
      <c r="AE536" t="s">
        <v>226</v>
      </c>
      <c r="AF536" t="s">
        <v>236</v>
      </c>
      <c r="AG536" t="s">
        <v>237</v>
      </c>
      <c r="AH536" t="s">
        <v>238</v>
      </c>
      <c r="AI536" t="s">
        <v>392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13119</v>
      </c>
      <c r="AT536">
        <v>0</v>
      </c>
      <c r="AU536">
        <v>0</v>
      </c>
      <c r="AV536">
        <v>140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5243.92</v>
      </c>
      <c r="BF536">
        <v>7875.08</v>
      </c>
      <c r="BG536">
        <v>0</v>
      </c>
      <c r="BH536">
        <v>140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5243.92</v>
      </c>
      <c r="BR536">
        <v>7875.08</v>
      </c>
      <c r="BS536">
        <v>0</v>
      </c>
      <c r="BT536">
        <v>140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5243.92</v>
      </c>
      <c r="CD536">
        <v>7875.08</v>
      </c>
      <c r="CE536">
        <v>0</v>
      </c>
      <c r="CF536">
        <v>140</v>
      </c>
      <c r="CG536">
        <v>0</v>
      </c>
      <c r="CH536">
        <v>0</v>
      </c>
      <c r="CI536">
        <v>0</v>
      </c>
      <c r="CJ536">
        <v>0</v>
      </c>
      <c r="CK536" s="13" t="str">
        <f t="shared" si="94"/>
        <v>4 - 13. DONACIONES Y TRANSFERENCIAS</v>
      </c>
      <c r="CL536" s="13" t="str">
        <f t="shared" si="95"/>
        <v>2.3. BIENES Y SERVICIOS</v>
      </c>
      <c r="CM536" s="13" t="str">
        <f t="shared" si="96"/>
        <v>2.3. 1. COMPRA DE BIENES</v>
      </c>
      <c r="CN536" s="13" t="str">
        <f t="shared" si="97"/>
        <v>2.3. 1. 5. 1. 2. PAPELERIA EN GENERAL, UTILES Y MATERIALES DE OFICINA</v>
      </c>
      <c r="CO536" s="13">
        <f t="shared" si="98"/>
        <v>13259</v>
      </c>
      <c r="CP536" s="13">
        <f t="shared" si="99"/>
        <v>-13259</v>
      </c>
      <c r="CQ536" s="13"/>
      <c r="CR536" s="13"/>
      <c r="CS536" s="13">
        <f t="shared" si="100"/>
        <v>-13259</v>
      </c>
      <c r="CT536" s="13"/>
    </row>
    <row r="537" spans="1:98" hidden="1" x14ac:dyDescent="0.2">
      <c r="A537" t="s">
        <v>93</v>
      </c>
      <c r="B537" t="s">
        <v>94</v>
      </c>
      <c r="C537" t="s">
        <v>95</v>
      </c>
      <c r="D537" t="s">
        <v>96</v>
      </c>
      <c r="E537" t="s">
        <v>97</v>
      </c>
      <c r="F537" t="s">
        <v>98</v>
      </c>
      <c r="G537" t="s">
        <v>170</v>
      </c>
      <c r="H537" t="s">
        <v>100</v>
      </c>
      <c r="I537" t="s">
        <v>101</v>
      </c>
      <c r="J537" t="s">
        <v>102</v>
      </c>
      <c r="K537" t="s">
        <v>367</v>
      </c>
      <c r="L537" t="s">
        <v>104</v>
      </c>
      <c r="M537" t="s">
        <v>159</v>
      </c>
      <c r="N537" t="s">
        <v>160</v>
      </c>
      <c r="O537" t="s">
        <v>107</v>
      </c>
      <c r="P537" t="s">
        <v>368</v>
      </c>
      <c r="Q537" t="s">
        <v>185</v>
      </c>
      <c r="R537">
        <v>200</v>
      </c>
      <c r="S537">
        <v>18</v>
      </c>
      <c r="T537">
        <v>0</v>
      </c>
      <c r="U537">
        <v>0</v>
      </c>
      <c r="V537" t="s">
        <v>369</v>
      </c>
      <c r="W537" t="s">
        <v>111</v>
      </c>
      <c r="X537" t="s">
        <v>112</v>
      </c>
      <c r="Y537" t="s">
        <v>112</v>
      </c>
      <c r="Z537" t="s">
        <v>371</v>
      </c>
      <c r="AA537" t="s">
        <v>372</v>
      </c>
      <c r="AB537" t="s">
        <v>115</v>
      </c>
      <c r="AC537" t="s">
        <v>116</v>
      </c>
      <c r="AD537" t="s">
        <v>225</v>
      </c>
      <c r="AE537" t="s">
        <v>226</v>
      </c>
      <c r="AF537" t="s">
        <v>236</v>
      </c>
      <c r="AG537" t="s">
        <v>248</v>
      </c>
      <c r="AH537" t="s">
        <v>249</v>
      </c>
      <c r="AI537" t="s">
        <v>392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34650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34650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34650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34650</v>
      </c>
      <c r="CG537">
        <v>0</v>
      </c>
      <c r="CH537">
        <v>0</v>
      </c>
      <c r="CI537">
        <v>0</v>
      </c>
      <c r="CJ537">
        <v>0</v>
      </c>
      <c r="CK537" s="13" t="str">
        <f t="shared" si="94"/>
        <v>4 - 13. DONACIONES Y TRANSFERENCIAS</v>
      </c>
      <c r="CL537" s="13" t="str">
        <f t="shared" si="95"/>
        <v>2.3. BIENES Y SERVICIOS</v>
      </c>
      <c r="CM537" s="13" t="str">
        <f t="shared" si="96"/>
        <v>2.3. 1. COMPRA DE BIENES</v>
      </c>
      <c r="CN537" s="13" t="str">
        <f t="shared" si="97"/>
        <v>2.3. 1. 5. 3. 1. ASEO, LIMPIEZA Y TOCADOR</v>
      </c>
      <c r="CO537" s="13">
        <f t="shared" si="98"/>
        <v>34650</v>
      </c>
      <c r="CP537" s="13">
        <f t="shared" si="99"/>
        <v>-34650</v>
      </c>
      <c r="CQ537" s="13"/>
      <c r="CR537" s="13"/>
      <c r="CS537" s="13">
        <f t="shared" si="100"/>
        <v>-34650</v>
      </c>
      <c r="CT537" s="13"/>
    </row>
    <row r="538" spans="1:98" hidden="1" x14ac:dyDescent="0.2">
      <c r="A538" t="s">
        <v>93</v>
      </c>
      <c r="B538" t="s">
        <v>94</v>
      </c>
      <c r="C538" t="s">
        <v>95</v>
      </c>
      <c r="D538" t="s">
        <v>96</v>
      </c>
      <c r="E538" t="s">
        <v>97</v>
      </c>
      <c r="F538" t="s">
        <v>98</v>
      </c>
      <c r="G538" t="s">
        <v>170</v>
      </c>
      <c r="H538" t="s">
        <v>100</v>
      </c>
      <c r="I538" t="s">
        <v>101</v>
      </c>
      <c r="J538" t="s">
        <v>102</v>
      </c>
      <c r="K538" t="s">
        <v>187</v>
      </c>
      <c r="L538" t="s">
        <v>104</v>
      </c>
      <c r="M538" t="s">
        <v>132</v>
      </c>
      <c r="N538" t="s">
        <v>176</v>
      </c>
      <c r="O538" t="s">
        <v>423</v>
      </c>
      <c r="P538" t="s">
        <v>188</v>
      </c>
      <c r="Q538" t="s">
        <v>189</v>
      </c>
      <c r="R538">
        <v>1</v>
      </c>
      <c r="S538">
        <v>0</v>
      </c>
      <c r="T538">
        <v>0</v>
      </c>
      <c r="U538">
        <v>0</v>
      </c>
      <c r="V538" t="s">
        <v>429</v>
      </c>
      <c r="W538" t="s">
        <v>111</v>
      </c>
      <c r="X538" t="s">
        <v>112</v>
      </c>
      <c r="Y538" t="s">
        <v>112</v>
      </c>
      <c r="Z538" t="s">
        <v>371</v>
      </c>
      <c r="AA538" t="s">
        <v>372</v>
      </c>
      <c r="AB538" t="s">
        <v>115</v>
      </c>
      <c r="AC538" t="s">
        <v>116</v>
      </c>
      <c r="AD538" t="s">
        <v>225</v>
      </c>
      <c r="AE538" t="s">
        <v>226</v>
      </c>
      <c r="AF538" t="s">
        <v>236</v>
      </c>
      <c r="AG538" t="s">
        <v>248</v>
      </c>
      <c r="AH538" t="s">
        <v>249</v>
      </c>
      <c r="AI538" t="s">
        <v>392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4700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4700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4700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4700</v>
      </c>
      <c r="CG538">
        <v>0</v>
      </c>
      <c r="CH538">
        <v>0</v>
      </c>
      <c r="CI538">
        <v>0</v>
      </c>
      <c r="CJ538">
        <v>0</v>
      </c>
      <c r="CK538" s="13" t="str">
        <f t="shared" si="94"/>
        <v>4 - 13. DONACIONES Y TRANSFERENCIAS</v>
      </c>
      <c r="CL538" s="13" t="str">
        <f t="shared" si="95"/>
        <v>2.3. BIENES Y SERVICIOS</v>
      </c>
      <c r="CM538" s="13" t="str">
        <f t="shared" si="96"/>
        <v>2.3. 1. COMPRA DE BIENES</v>
      </c>
      <c r="CN538" s="13" t="str">
        <f t="shared" si="97"/>
        <v>2.3. 1. 5. 3. 1. ASEO, LIMPIEZA Y TOCADOR</v>
      </c>
      <c r="CO538" s="13">
        <f t="shared" si="98"/>
        <v>4700</v>
      </c>
      <c r="CP538" s="13">
        <f t="shared" si="99"/>
        <v>-4700</v>
      </c>
      <c r="CQ538" s="13"/>
      <c r="CR538" s="13"/>
      <c r="CS538" s="13">
        <f t="shared" si="100"/>
        <v>-4700</v>
      </c>
      <c r="CT538" s="13"/>
    </row>
    <row r="539" spans="1:98" hidden="1" x14ac:dyDescent="0.2">
      <c r="A539" t="s">
        <v>93</v>
      </c>
      <c r="B539" t="s">
        <v>94</v>
      </c>
      <c r="C539" t="s">
        <v>95</v>
      </c>
      <c r="D539" t="s">
        <v>96</v>
      </c>
      <c r="E539" t="s">
        <v>97</v>
      </c>
      <c r="F539" t="s">
        <v>98</v>
      </c>
      <c r="G539" t="s">
        <v>170</v>
      </c>
      <c r="H539" t="s">
        <v>100</v>
      </c>
      <c r="I539" t="s">
        <v>101</v>
      </c>
      <c r="J539" t="s">
        <v>102</v>
      </c>
      <c r="K539" t="s">
        <v>180</v>
      </c>
      <c r="L539" t="s">
        <v>104</v>
      </c>
      <c r="M539" t="s">
        <v>132</v>
      </c>
      <c r="N539" t="s">
        <v>133</v>
      </c>
      <c r="O539" t="s">
        <v>423</v>
      </c>
      <c r="P539" t="s">
        <v>181</v>
      </c>
      <c r="Q539" t="s">
        <v>168</v>
      </c>
      <c r="R539">
        <v>1</v>
      </c>
      <c r="S539">
        <v>0</v>
      </c>
      <c r="T539">
        <v>0</v>
      </c>
      <c r="U539">
        <v>0</v>
      </c>
      <c r="V539" t="s">
        <v>432</v>
      </c>
      <c r="W539" t="s">
        <v>111</v>
      </c>
      <c r="X539" t="s">
        <v>112</v>
      </c>
      <c r="Y539" t="s">
        <v>112</v>
      </c>
      <c r="Z539" t="s">
        <v>371</v>
      </c>
      <c r="AA539" t="s">
        <v>372</v>
      </c>
      <c r="AB539" t="s">
        <v>115</v>
      </c>
      <c r="AC539" t="s">
        <v>116</v>
      </c>
      <c r="AD539" t="s">
        <v>225</v>
      </c>
      <c r="AE539" t="s">
        <v>226</v>
      </c>
      <c r="AF539" t="s">
        <v>236</v>
      </c>
      <c r="AG539" t="s">
        <v>248</v>
      </c>
      <c r="AH539" t="s">
        <v>249</v>
      </c>
      <c r="AI539" t="s">
        <v>392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2626.68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 s="13" t="str">
        <f t="shared" si="94"/>
        <v>4 - 13. DONACIONES Y TRANSFERENCIAS</v>
      </c>
      <c r="CL539" s="13" t="str">
        <f t="shared" si="95"/>
        <v>2.3. BIENES Y SERVICIOS</v>
      </c>
      <c r="CM539" s="13" t="str">
        <f t="shared" ref="CM539" si="101">CONCATENATE(LEFT(CL539,4),AE539)</f>
        <v>2.3. 1. COMPRA DE BIENES</v>
      </c>
      <c r="CN539" s="13" t="str">
        <f t="shared" ref="CN539" si="102">CONCATENATE(LEFT(CM539,7)&amp;LEFT(AF539,3)&amp;LEFT(AG539,3),AH539)</f>
        <v>2.3. 1. 5. 3. 1. ASEO, LIMPIEZA Y TOCADOR</v>
      </c>
      <c r="CO539" s="13">
        <f t="shared" si="98"/>
        <v>0</v>
      </c>
      <c r="CP539" s="13">
        <f t="shared" ref="CP539" si="103">AL539-CO539</f>
        <v>0</v>
      </c>
      <c r="CQ539" s="13"/>
      <c r="CR539" s="13"/>
      <c r="CS539" s="13">
        <f t="shared" si="100"/>
        <v>0</v>
      </c>
      <c r="CT539" s="13"/>
    </row>
    <row r="540" spans="1:98" hidden="1" x14ac:dyDescent="0.2">
      <c r="A540" t="s">
        <v>93</v>
      </c>
      <c r="B540" t="s">
        <v>94</v>
      </c>
      <c r="C540" t="s">
        <v>95</v>
      </c>
      <c r="D540" t="s">
        <v>96</v>
      </c>
      <c r="E540" t="s">
        <v>97</v>
      </c>
      <c r="F540" t="s">
        <v>98</v>
      </c>
      <c r="G540" t="s">
        <v>170</v>
      </c>
      <c r="H540" t="s">
        <v>100</v>
      </c>
      <c r="I540" t="s">
        <v>101</v>
      </c>
      <c r="J540" t="s">
        <v>102</v>
      </c>
      <c r="K540" t="s">
        <v>180</v>
      </c>
      <c r="L540" t="s">
        <v>104</v>
      </c>
      <c r="M540" t="s">
        <v>132</v>
      </c>
      <c r="N540" t="s">
        <v>133</v>
      </c>
      <c r="O540" t="s">
        <v>107</v>
      </c>
      <c r="P540" t="s">
        <v>181</v>
      </c>
      <c r="Q540" t="s">
        <v>168</v>
      </c>
      <c r="R540">
        <v>124679</v>
      </c>
      <c r="S540">
        <v>26240</v>
      </c>
      <c r="T540">
        <v>0</v>
      </c>
      <c r="U540">
        <v>0</v>
      </c>
      <c r="V540" t="s">
        <v>182</v>
      </c>
      <c r="W540" t="s">
        <v>111</v>
      </c>
      <c r="X540" t="s">
        <v>112</v>
      </c>
      <c r="Y540" t="s">
        <v>112</v>
      </c>
      <c r="Z540" t="s">
        <v>371</v>
      </c>
      <c r="AA540" t="s">
        <v>372</v>
      </c>
      <c r="AB540" t="s">
        <v>115</v>
      </c>
      <c r="AC540" t="s">
        <v>116</v>
      </c>
      <c r="AD540" t="s">
        <v>225</v>
      </c>
      <c r="AE540" t="s">
        <v>226</v>
      </c>
      <c r="AF540" t="s">
        <v>236</v>
      </c>
      <c r="AG540" t="s">
        <v>373</v>
      </c>
      <c r="AH540" t="s">
        <v>374</v>
      </c>
      <c r="AI540" t="s">
        <v>392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2396.4</v>
      </c>
      <c r="AR540">
        <v>0</v>
      </c>
      <c r="AS540">
        <v>3387.72</v>
      </c>
      <c r="AT540">
        <v>1111.0899999999999</v>
      </c>
      <c r="AU540">
        <v>54540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2396.4</v>
      </c>
      <c r="BE540">
        <v>2478</v>
      </c>
      <c r="BF540">
        <v>909.72</v>
      </c>
      <c r="BG540">
        <v>1111.0899999999999</v>
      </c>
      <c r="BH540">
        <v>48780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2396.4</v>
      </c>
      <c r="BQ540">
        <v>2478</v>
      </c>
      <c r="BR540">
        <v>909.72</v>
      </c>
      <c r="BS540">
        <v>1111.0899999999999</v>
      </c>
      <c r="BT540">
        <v>20780</v>
      </c>
      <c r="BU540">
        <v>28000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2396.4</v>
      </c>
      <c r="CC540">
        <v>2478</v>
      </c>
      <c r="CD540">
        <v>909.72</v>
      </c>
      <c r="CE540">
        <v>1111.0899999999999</v>
      </c>
      <c r="CF540">
        <v>20780</v>
      </c>
      <c r="CG540">
        <v>28000</v>
      </c>
      <c r="CH540">
        <v>0</v>
      </c>
      <c r="CI540">
        <v>0</v>
      </c>
      <c r="CJ540">
        <v>0</v>
      </c>
      <c r="CK540" s="13" t="str">
        <f t="shared" ref="CK540:CK542" si="104">CONCATENATE(LEFT(Z540,1)," ","- ",AA540)</f>
        <v>4 - 13. DONACIONES Y TRANSFERENCIAS</v>
      </c>
      <c r="CL540" s="13" t="str">
        <f t="shared" ref="CL540:CL542" si="105">CONCATENATE(LEFT(AC540,2),AD540)</f>
        <v>2.3. BIENES Y SERVICIOS</v>
      </c>
      <c r="CM540" s="13" t="str">
        <f t="shared" ref="CM540:CM542" si="106">CONCATENATE(LEFT(CL540,4),AE540)</f>
        <v>2.3. 1. COMPRA DE BIENES</v>
      </c>
      <c r="CN540" s="13" t="str">
        <f t="shared" ref="CN540:CN542" si="107">CONCATENATE(LEFT(CM540,7)&amp;LEFT(AF540,3)&amp;LEFT(AG540,3),AH540)</f>
        <v>2.3. 1. 5. 4. 1. ELECTRICIDAD, ILUMINACION Y ELECTRONICA</v>
      </c>
      <c r="CO540" s="13">
        <f t="shared" ref="CO540:CO542" si="108">SUM(AZ540:BL540)</f>
        <v>55675.21</v>
      </c>
      <c r="CP540" s="13">
        <f t="shared" ref="CP540:CP542" si="109">AL540-CO540</f>
        <v>-55675.21</v>
      </c>
      <c r="CQ540" s="13"/>
      <c r="CR540" s="13"/>
      <c r="CS540" s="13">
        <f t="shared" si="100"/>
        <v>-55675.21</v>
      </c>
      <c r="CT540" s="13"/>
    </row>
    <row r="541" spans="1:98" hidden="1" x14ac:dyDescent="0.2">
      <c r="A541" t="s">
        <v>93</v>
      </c>
      <c r="B541" t="s">
        <v>94</v>
      </c>
      <c r="C541" t="s">
        <v>95</v>
      </c>
      <c r="D541" t="s">
        <v>96</v>
      </c>
      <c r="E541" t="s">
        <v>97</v>
      </c>
      <c r="F541" t="s">
        <v>98</v>
      </c>
      <c r="G541" t="s">
        <v>170</v>
      </c>
      <c r="H541" t="s">
        <v>100</v>
      </c>
      <c r="I541" t="s">
        <v>101</v>
      </c>
      <c r="J541" t="s">
        <v>102</v>
      </c>
      <c r="K541" t="s">
        <v>187</v>
      </c>
      <c r="L541" t="s">
        <v>104</v>
      </c>
      <c r="M541" t="s">
        <v>132</v>
      </c>
      <c r="N541" t="s">
        <v>176</v>
      </c>
      <c r="O541" t="s">
        <v>107</v>
      </c>
      <c r="P541" t="s">
        <v>188</v>
      </c>
      <c r="Q541" t="s">
        <v>189</v>
      </c>
      <c r="R541">
        <v>105000</v>
      </c>
      <c r="S541">
        <v>29200</v>
      </c>
      <c r="T541">
        <v>0</v>
      </c>
      <c r="U541">
        <v>0</v>
      </c>
      <c r="V541" t="s">
        <v>190</v>
      </c>
      <c r="W541" t="s">
        <v>111</v>
      </c>
      <c r="X541" t="s">
        <v>112</v>
      </c>
      <c r="Y541" t="s">
        <v>112</v>
      </c>
      <c r="Z541" t="s">
        <v>371</v>
      </c>
      <c r="AA541" t="s">
        <v>372</v>
      </c>
      <c r="AB541" t="s">
        <v>115</v>
      </c>
      <c r="AC541" t="s">
        <v>116</v>
      </c>
      <c r="AD541" t="s">
        <v>225</v>
      </c>
      <c r="AE541" t="s">
        <v>226</v>
      </c>
      <c r="AF541" t="s">
        <v>271</v>
      </c>
      <c r="AG541" t="s">
        <v>315</v>
      </c>
      <c r="AH541" t="s">
        <v>316</v>
      </c>
      <c r="AI541" t="s">
        <v>392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6400</v>
      </c>
      <c r="AQ541">
        <v>0</v>
      </c>
      <c r="AR541">
        <v>11600</v>
      </c>
      <c r="AS541">
        <v>12500</v>
      </c>
      <c r="AT541">
        <v>6360</v>
      </c>
      <c r="AU541">
        <v>41267.5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6400</v>
      </c>
      <c r="BD541">
        <v>0</v>
      </c>
      <c r="BE541">
        <v>11600</v>
      </c>
      <c r="BF541">
        <v>12500</v>
      </c>
      <c r="BG541">
        <v>28977.5</v>
      </c>
      <c r="BH541">
        <v>18650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6400</v>
      </c>
      <c r="BP541">
        <v>0</v>
      </c>
      <c r="BQ541">
        <v>11600</v>
      </c>
      <c r="BR541">
        <v>12500</v>
      </c>
      <c r="BS541">
        <v>24477.5</v>
      </c>
      <c r="BT541">
        <v>23150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6400</v>
      </c>
      <c r="CB541">
        <v>0</v>
      </c>
      <c r="CC541">
        <v>11600</v>
      </c>
      <c r="CD541">
        <v>12500</v>
      </c>
      <c r="CE541">
        <v>24477.5</v>
      </c>
      <c r="CF541">
        <v>23150</v>
      </c>
      <c r="CG541">
        <v>0</v>
      </c>
      <c r="CH541">
        <v>0</v>
      </c>
      <c r="CI541">
        <v>0</v>
      </c>
      <c r="CJ541">
        <v>0</v>
      </c>
      <c r="CK541" s="13" t="str">
        <f t="shared" si="104"/>
        <v>4 - 13. DONACIONES Y TRANSFERENCIAS</v>
      </c>
      <c r="CL541" s="13" t="str">
        <f t="shared" si="105"/>
        <v>2.3. BIENES Y SERVICIOS</v>
      </c>
      <c r="CM541" s="13" t="str">
        <f t="shared" si="106"/>
        <v>2.3. 1. COMPRA DE BIENES</v>
      </c>
      <c r="CN541" s="13" t="str">
        <f t="shared" si="107"/>
        <v>2.3. 1. 8. 1. 2. MEDICAMENTOS</v>
      </c>
      <c r="CO541" s="13">
        <f t="shared" si="108"/>
        <v>78127.5</v>
      </c>
      <c r="CP541" s="13">
        <f t="shared" si="109"/>
        <v>-78127.5</v>
      </c>
      <c r="CQ541" s="13"/>
      <c r="CR541" s="13"/>
      <c r="CS541" s="13">
        <f t="shared" si="100"/>
        <v>-78127.5</v>
      </c>
      <c r="CT541" s="13"/>
    </row>
    <row r="542" spans="1:98" hidden="1" x14ac:dyDescent="0.2">
      <c r="A542" t="s">
        <v>93</v>
      </c>
      <c r="B542" t="s">
        <v>94</v>
      </c>
      <c r="C542" t="s">
        <v>95</v>
      </c>
      <c r="D542" t="s">
        <v>96</v>
      </c>
      <c r="E542" t="s">
        <v>97</v>
      </c>
      <c r="F542" t="s">
        <v>98</v>
      </c>
      <c r="G542" t="s">
        <v>170</v>
      </c>
      <c r="H542" t="s">
        <v>100</v>
      </c>
      <c r="I542" t="s">
        <v>101</v>
      </c>
      <c r="J542" t="s">
        <v>102</v>
      </c>
      <c r="K542" t="s">
        <v>187</v>
      </c>
      <c r="L542" t="s">
        <v>104</v>
      </c>
      <c r="M542" t="s">
        <v>132</v>
      </c>
      <c r="N542" t="s">
        <v>176</v>
      </c>
      <c r="O542" t="s">
        <v>423</v>
      </c>
      <c r="P542" t="s">
        <v>188</v>
      </c>
      <c r="Q542" t="s">
        <v>189</v>
      </c>
      <c r="R542">
        <v>1</v>
      </c>
      <c r="S542">
        <v>0</v>
      </c>
      <c r="T542">
        <v>0</v>
      </c>
      <c r="U542">
        <v>0</v>
      </c>
      <c r="V542" t="s">
        <v>429</v>
      </c>
      <c r="W542" t="s">
        <v>111</v>
      </c>
      <c r="X542" t="s">
        <v>112</v>
      </c>
      <c r="Y542" t="s">
        <v>112</v>
      </c>
      <c r="Z542" t="s">
        <v>371</v>
      </c>
      <c r="AA542" t="s">
        <v>372</v>
      </c>
      <c r="AB542" t="s">
        <v>115</v>
      </c>
      <c r="AC542" t="s">
        <v>116</v>
      </c>
      <c r="AD542" t="s">
        <v>225</v>
      </c>
      <c r="AE542" t="s">
        <v>226</v>
      </c>
      <c r="AF542" t="s">
        <v>271</v>
      </c>
      <c r="AG542" t="s">
        <v>315</v>
      </c>
      <c r="AH542" t="s">
        <v>316</v>
      </c>
      <c r="AI542" t="s">
        <v>392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575</v>
      </c>
      <c r="AT542">
        <v>237695.7</v>
      </c>
      <c r="AU542">
        <v>62030.5</v>
      </c>
      <c r="AV542">
        <v>68146</v>
      </c>
      <c r="AW542">
        <v>197500</v>
      </c>
      <c r="AX542">
        <v>127380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226270.7</v>
      </c>
      <c r="BG542">
        <v>34050.5</v>
      </c>
      <c r="BH542">
        <v>108126</v>
      </c>
      <c r="BI542">
        <v>197500</v>
      </c>
      <c r="BJ542">
        <v>2300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192111</v>
      </c>
      <c r="BS542">
        <v>56262.2</v>
      </c>
      <c r="BT542">
        <v>87464</v>
      </c>
      <c r="BU542">
        <v>230110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192111</v>
      </c>
      <c r="CE542">
        <v>56262.2</v>
      </c>
      <c r="CF542">
        <v>87464</v>
      </c>
      <c r="CG542">
        <v>230110</v>
      </c>
      <c r="CH542">
        <v>0</v>
      </c>
      <c r="CI542">
        <v>0</v>
      </c>
      <c r="CJ542">
        <v>0</v>
      </c>
      <c r="CK542" s="13" t="str">
        <f t="shared" si="104"/>
        <v>4 - 13. DONACIONES Y TRANSFERENCIAS</v>
      </c>
      <c r="CL542" s="13" t="str">
        <f t="shared" si="105"/>
        <v>2.3. BIENES Y SERVICIOS</v>
      </c>
      <c r="CM542" s="13" t="str">
        <f t="shared" si="106"/>
        <v>2.3. 1. COMPRA DE BIENES</v>
      </c>
      <c r="CN542" s="13" t="str">
        <f t="shared" si="107"/>
        <v>2.3. 1. 8. 1. 2. MEDICAMENTOS</v>
      </c>
      <c r="CO542" s="13">
        <f t="shared" si="108"/>
        <v>568247.19999999995</v>
      </c>
      <c r="CP542" s="13">
        <f t="shared" si="109"/>
        <v>-568247.19999999995</v>
      </c>
      <c r="CQ542" s="13"/>
      <c r="CR542" s="13"/>
      <c r="CS542" s="13">
        <f t="shared" si="100"/>
        <v>-568247.19999999995</v>
      </c>
      <c r="CT542" s="13"/>
    </row>
    <row r="543" spans="1:98" hidden="1" x14ac:dyDescent="0.2">
      <c r="A543" t="s">
        <v>93</v>
      </c>
      <c r="B543" t="s">
        <v>94</v>
      </c>
      <c r="C543" t="s">
        <v>95</v>
      </c>
      <c r="D543" t="s">
        <v>96</v>
      </c>
      <c r="E543" t="s">
        <v>97</v>
      </c>
      <c r="F543" t="s">
        <v>98</v>
      </c>
      <c r="G543" t="s">
        <v>170</v>
      </c>
      <c r="H543" t="s">
        <v>100</v>
      </c>
      <c r="I543" t="s">
        <v>101</v>
      </c>
      <c r="J543" t="s">
        <v>102</v>
      </c>
      <c r="K543" t="s">
        <v>367</v>
      </c>
      <c r="L543" t="s">
        <v>104</v>
      </c>
      <c r="M543" t="s">
        <v>132</v>
      </c>
      <c r="N543" t="s">
        <v>133</v>
      </c>
      <c r="O543" t="s">
        <v>107</v>
      </c>
      <c r="P543" t="s">
        <v>452</v>
      </c>
      <c r="Q543" t="s">
        <v>168</v>
      </c>
      <c r="R543">
        <v>1</v>
      </c>
      <c r="S543">
        <v>0</v>
      </c>
      <c r="T543">
        <v>0</v>
      </c>
      <c r="U543">
        <v>0</v>
      </c>
      <c r="V543" t="s">
        <v>453</v>
      </c>
      <c r="W543" t="s">
        <v>111</v>
      </c>
      <c r="X543" t="s">
        <v>112</v>
      </c>
      <c r="Y543" t="s">
        <v>112</v>
      </c>
      <c r="Z543" t="s">
        <v>371</v>
      </c>
      <c r="AA543" t="s">
        <v>372</v>
      </c>
      <c r="AB543" t="s">
        <v>115</v>
      </c>
      <c r="AC543" t="s">
        <v>116</v>
      </c>
      <c r="AD543" t="s">
        <v>225</v>
      </c>
      <c r="AE543" t="s">
        <v>226</v>
      </c>
      <c r="AF543" t="s">
        <v>271</v>
      </c>
      <c r="AG543" t="s">
        <v>315</v>
      </c>
      <c r="AH543" t="s">
        <v>316</v>
      </c>
      <c r="AI543" t="s">
        <v>392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17010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17010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17010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17010</v>
      </c>
      <c r="CH543">
        <v>0</v>
      </c>
      <c r="CI543">
        <v>0</v>
      </c>
      <c r="CJ543">
        <v>0</v>
      </c>
      <c r="CK543" s="13" t="str">
        <f t="shared" ref="CK543:CK544" si="110">CONCATENATE(LEFT(Z543,1)," ","- ",AA543)</f>
        <v>4 - 13. DONACIONES Y TRANSFERENCIAS</v>
      </c>
      <c r="CL543" s="13" t="str">
        <f t="shared" ref="CL543:CL544" si="111">CONCATENATE(LEFT(AC543,2),AD543)</f>
        <v>2.3. BIENES Y SERVICIOS</v>
      </c>
      <c r="CM543" s="13" t="str">
        <f t="shared" ref="CM543:CM544" si="112">CONCATENATE(LEFT(CL543,4),AE543)</f>
        <v>2.3. 1. COMPRA DE BIENES</v>
      </c>
      <c r="CN543" s="13" t="str">
        <f t="shared" ref="CN543:CN544" si="113">CONCATENATE(LEFT(CM543,7)&amp;LEFT(AF543,3)&amp;LEFT(AG543,3),AH543)</f>
        <v>2.3. 1. 8. 1. 2. MEDICAMENTOS</v>
      </c>
      <c r="CO543" s="13">
        <f t="shared" ref="CO543:CO544" si="114">SUM(AZ543:BL543)</f>
        <v>17010</v>
      </c>
      <c r="CP543" s="13">
        <f t="shared" ref="CP543:CP544" si="115">AL543-CO543</f>
        <v>-17010</v>
      </c>
      <c r="CQ543" s="13"/>
      <c r="CR543" s="13"/>
      <c r="CS543" s="13">
        <f t="shared" si="100"/>
        <v>-17010</v>
      </c>
      <c r="CT543" s="13"/>
    </row>
    <row r="544" spans="1:98" hidden="1" x14ac:dyDescent="0.2">
      <c r="A544" t="s">
        <v>93</v>
      </c>
      <c r="B544" t="s">
        <v>94</v>
      </c>
      <c r="C544" t="s">
        <v>95</v>
      </c>
      <c r="D544" t="s">
        <v>96</v>
      </c>
      <c r="E544" t="s">
        <v>97</v>
      </c>
      <c r="F544" t="s">
        <v>98</v>
      </c>
      <c r="G544" t="s">
        <v>129</v>
      </c>
      <c r="H544" t="s">
        <v>100</v>
      </c>
      <c r="I544" t="s">
        <v>149</v>
      </c>
      <c r="J544" t="s">
        <v>102</v>
      </c>
      <c r="K544" t="s">
        <v>150</v>
      </c>
      <c r="L544" t="s">
        <v>104</v>
      </c>
      <c r="M544" t="s">
        <v>132</v>
      </c>
      <c r="N544" t="s">
        <v>133</v>
      </c>
      <c r="O544" t="s">
        <v>107</v>
      </c>
      <c r="P544" t="s">
        <v>151</v>
      </c>
      <c r="Q544" t="s">
        <v>143</v>
      </c>
      <c r="R544">
        <v>600</v>
      </c>
      <c r="S544">
        <v>100</v>
      </c>
      <c r="T544">
        <v>0</v>
      </c>
      <c r="U544">
        <v>0</v>
      </c>
      <c r="V544" t="s">
        <v>152</v>
      </c>
      <c r="W544" t="s">
        <v>111</v>
      </c>
      <c r="X544" t="s">
        <v>112</v>
      </c>
      <c r="Y544" t="s">
        <v>112</v>
      </c>
      <c r="Z544" t="s">
        <v>371</v>
      </c>
      <c r="AA544" t="s">
        <v>372</v>
      </c>
      <c r="AB544" t="s">
        <v>115</v>
      </c>
      <c r="AC544" t="s">
        <v>116</v>
      </c>
      <c r="AD544" t="s">
        <v>225</v>
      </c>
      <c r="AE544" t="s">
        <v>226</v>
      </c>
      <c r="AF544" t="s">
        <v>271</v>
      </c>
      <c r="AG544" t="s">
        <v>272</v>
      </c>
      <c r="AH544" t="s">
        <v>273</v>
      </c>
      <c r="AI544" t="s">
        <v>392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974</v>
      </c>
      <c r="AW544">
        <v>419</v>
      </c>
      <c r="AX544">
        <v>838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974</v>
      </c>
      <c r="BJ544">
        <v>419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974</v>
      </c>
      <c r="BV544">
        <v>419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974</v>
      </c>
      <c r="CH544">
        <v>419</v>
      </c>
      <c r="CI544">
        <v>0</v>
      </c>
      <c r="CJ544">
        <v>0</v>
      </c>
      <c r="CK544" s="13" t="str">
        <f t="shared" si="110"/>
        <v>4 - 13. DONACIONES Y TRANSFERENCIAS</v>
      </c>
      <c r="CL544" s="13" t="str">
        <f t="shared" si="111"/>
        <v>2.3. BIENES Y SERVICIOS</v>
      </c>
      <c r="CM544" s="13" t="str">
        <f t="shared" si="112"/>
        <v>2.3. 1. COMPRA DE BIENES</v>
      </c>
      <c r="CN544" s="13" t="str">
        <f t="shared" si="113"/>
        <v>2.3. 1. 8. 2. 1. MATERIAL, INSUMOS, INSTRUMENTAL Y ACCESORIOS  MEDICOS, QUIRURGICOS, ODONTOLOGICOS Y DE LABORATORIO</v>
      </c>
      <c r="CO544" s="13">
        <f t="shared" si="114"/>
        <v>1393</v>
      </c>
      <c r="CP544" s="13">
        <f t="shared" si="115"/>
        <v>-1393</v>
      </c>
      <c r="CQ544" s="13"/>
      <c r="CR544" s="13"/>
      <c r="CS544" s="13">
        <f t="shared" si="100"/>
        <v>-1393</v>
      </c>
      <c r="CT544" s="13"/>
    </row>
    <row r="545" spans="1:98" hidden="1" x14ac:dyDescent="0.2">
      <c r="A545" t="s">
        <v>93</v>
      </c>
      <c r="B545" t="s">
        <v>94</v>
      </c>
      <c r="C545" t="s">
        <v>95</v>
      </c>
      <c r="D545" t="s">
        <v>96</v>
      </c>
      <c r="E545" t="s">
        <v>97</v>
      </c>
      <c r="F545" t="s">
        <v>98</v>
      </c>
      <c r="G545" t="s">
        <v>164</v>
      </c>
      <c r="H545" t="s">
        <v>100</v>
      </c>
      <c r="I545" t="s">
        <v>165</v>
      </c>
      <c r="J545" t="s">
        <v>102</v>
      </c>
      <c r="K545" t="s">
        <v>166</v>
      </c>
      <c r="L545" t="s">
        <v>104</v>
      </c>
      <c r="M545" t="s">
        <v>132</v>
      </c>
      <c r="N545" t="s">
        <v>133</v>
      </c>
      <c r="O545" t="s">
        <v>107</v>
      </c>
      <c r="P545" t="s">
        <v>167</v>
      </c>
      <c r="Q545" t="s">
        <v>168</v>
      </c>
      <c r="R545">
        <v>5000</v>
      </c>
      <c r="S545">
        <v>3940</v>
      </c>
      <c r="T545">
        <v>0</v>
      </c>
      <c r="U545">
        <v>0</v>
      </c>
      <c r="V545" t="s">
        <v>169</v>
      </c>
      <c r="W545" t="s">
        <v>111</v>
      </c>
      <c r="X545" t="s">
        <v>112</v>
      </c>
      <c r="Y545" t="s">
        <v>112</v>
      </c>
      <c r="Z545" t="s">
        <v>371</v>
      </c>
      <c r="AA545" t="s">
        <v>372</v>
      </c>
      <c r="AB545" t="s">
        <v>115</v>
      </c>
      <c r="AC545" t="s">
        <v>116</v>
      </c>
      <c r="AD545" t="s">
        <v>225</v>
      </c>
      <c r="AE545" t="s">
        <v>226</v>
      </c>
      <c r="AF545" t="s">
        <v>271</v>
      </c>
      <c r="AG545" t="s">
        <v>272</v>
      </c>
      <c r="AH545" t="s">
        <v>273</v>
      </c>
      <c r="AI545" t="s">
        <v>392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195</v>
      </c>
      <c r="AU545">
        <v>70688</v>
      </c>
      <c r="AV545">
        <v>22723</v>
      </c>
      <c r="AW545">
        <v>24522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195</v>
      </c>
      <c r="BH545">
        <v>93411</v>
      </c>
      <c r="BI545">
        <v>14922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195</v>
      </c>
      <c r="BT545">
        <v>53171</v>
      </c>
      <c r="BU545">
        <v>55162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195</v>
      </c>
      <c r="CF545">
        <v>53171</v>
      </c>
      <c r="CG545">
        <v>55162</v>
      </c>
      <c r="CH545">
        <v>0</v>
      </c>
      <c r="CI545">
        <v>0</v>
      </c>
      <c r="CJ545">
        <v>0</v>
      </c>
      <c r="CK545" s="13" t="str">
        <f>CONCATENATE(LEFT(Z545,1)," ","- ",AA545)</f>
        <v>4 - 13. DONACIONES Y TRANSFERENCIAS</v>
      </c>
      <c r="CL545" s="13" t="str">
        <f>CONCATENATE(LEFT(AC545,2),AD545)</f>
        <v>2.3. BIENES Y SERVICIOS</v>
      </c>
      <c r="CM545" s="13" t="str">
        <f>CONCATENATE(LEFT(CL545,4),AE545)</f>
        <v>2.3. 1. COMPRA DE BIENES</v>
      </c>
      <c r="CN545" s="13" t="str">
        <f>CONCATENATE(LEFT(CM545,7)&amp;LEFT(AF545,3)&amp;LEFT(AG545,3),AH545)</f>
        <v>2.3. 1. 8. 2. 1. MATERIAL, INSUMOS, INSTRUMENTAL Y ACCESORIOS  MEDICOS, QUIRURGICOS, ODONTOLOGICOS Y DE LABORATORIO</v>
      </c>
      <c r="CO545" s="13">
        <f>SUM(AZ545:BL545)</f>
        <v>108528</v>
      </c>
      <c r="CP545" s="13">
        <f>AL545-CO545</f>
        <v>-108528</v>
      </c>
      <c r="CQ545" s="13"/>
      <c r="CR545" s="13"/>
      <c r="CS545" s="13">
        <f t="shared" si="100"/>
        <v>-108528</v>
      </c>
      <c r="CT545" s="13"/>
    </row>
    <row r="546" spans="1:98" hidden="1" x14ac:dyDescent="0.2">
      <c r="A546" t="s">
        <v>93</v>
      </c>
      <c r="B546" t="s">
        <v>94</v>
      </c>
      <c r="C546" t="s">
        <v>95</v>
      </c>
      <c r="D546" t="s">
        <v>96</v>
      </c>
      <c r="E546" t="s">
        <v>97</v>
      </c>
      <c r="F546" t="s">
        <v>98</v>
      </c>
      <c r="G546" t="s">
        <v>170</v>
      </c>
      <c r="H546" t="s">
        <v>100</v>
      </c>
      <c r="I546" t="s">
        <v>101</v>
      </c>
      <c r="J546" t="s">
        <v>102</v>
      </c>
      <c r="K546" t="s">
        <v>183</v>
      </c>
      <c r="L546" t="s">
        <v>104</v>
      </c>
      <c r="M546" t="s">
        <v>132</v>
      </c>
      <c r="N546" t="s">
        <v>133</v>
      </c>
      <c r="O546" t="s">
        <v>107</v>
      </c>
      <c r="P546" t="s">
        <v>184</v>
      </c>
      <c r="Q546" t="s">
        <v>185</v>
      </c>
      <c r="R546">
        <v>7271</v>
      </c>
      <c r="S546">
        <v>1441</v>
      </c>
      <c r="T546">
        <v>0</v>
      </c>
      <c r="U546">
        <v>0</v>
      </c>
      <c r="V546" t="s">
        <v>186</v>
      </c>
      <c r="W546" t="s">
        <v>111</v>
      </c>
      <c r="X546" t="s">
        <v>112</v>
      </c>
      <c r="Y546" t="s">
        <v>112</v>
      </c>
      <c r="Z546" t="s">
        <v>371</v>
      </c>
      <c r="AA546" t="s">
        <v>372</v>
      </c>
      <c r="AB546" t="s">
        <v>115</v>
      </c>
      <c r="AC546" t="s">
        <v>116</v>
      </c>
      <c r="AD546" t="s">
        <v>225</v>
      </c>
      <c r="AE546" t="s">
        <v>226</v>
      </c>
      <c r="AF546" t="s">
        <v>271</v>
      </c>
      <c r="AG546" t="s">
        <v>272</v>
      </c>
      <c r="AH546" t="s">
        <v>273</v>
      </c>
      <c r="AI546" t="s">
        <v>392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1920.6</v>
      </c>
      <c r="AQ546">
        <v>711</v>
      </c>
      <c r="AR546">
        <v>0</v>
      </c>
      <c r="AS546">
        <v>1422</v>
      </c>
      <c r="AT546">
        <v>0</v>
      </c>
      <c r="AU546">
        <v>1422</v>
      </c>
      <c r="AV546">
        <v>0</v>
      </c>
      <c r="AW546">
        <v>1706.4</v>
      </c>
      <c r="AX546">
        <v>-568.79999999999995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4053.6</v>
      </c>
      <c r="BG546">
        <v>0</v>
      </c>
      <c r="BH546">
        <v>0</v>
      </c>
      <c r="BI546">
        <v>711</v>
      </c>
      <c r="BJ546">
        <v>853.2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4053.6</v>
      </c>
      <c r="BS546">
        <v>0</v>
      </c>
      <c r="BT546">
        <v>0</v>
      </c>
      <c r="BU546">
        <v>711</v>
      </c>
      <c r="BV546">
        <v>853.2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4053.6</v>
      </c>
      <c r="CE546">
        <v>0</v>
      </c>
      <c r="CF546">
        <v>0</v>
      </c>
      <c r="CG546">
        <v>711</v>
      </c>
      <c r="CH546">
        <v>853.2</v>
      </c>
      <c r="CI546">
        <v>0</v>
      </c>
      <c r="CJ546">
        <v>0</v>
      </c>
      <c r="CK546" s="13" t="str">
        <f t="shared" ref="CK546:CK563" si="116">CONCATENATE(LEFT(Z546,1)," ","- ",AA546)</f>
        <v>4 - 13. DONACIONES Y TRANSFERENCIAS</v>
      </c>
      <c r="CL546" s="13" t="str">
        <f t="shared" ref="CL546:CL563" si="117">CONCATENATE(LEFT(AC546,2),AD546)</f>
        <v>2.3. BIENES Y SERVICIOS</v>
      </c>
      <c r="CM546" s="13" t="str">
        <f t="shared" ref="CM546:CM563" si="118">CONCATENATE(LEFT(CL546,4),AE546)</f>
        <v>2.3. 1. COMPRA DE BIENES</v>
      </c>
      <c r="CN546" s="13" t="str">
        <f t="shared" ref="CN546:CN563" si="119">CONCATENATE(LEFT(CM546,7)&amp;LEFT(AF546,3)&amp;LEFT(AG546,3),AH546)</f>
        <v>2.3. 1. 8. 2. 1. MATERIAL, INSUMOS, INSTRUMENTAL Y ACCESORIOS  MEDICOS, QUIRURGICOS, ODONTOLOGICOS Y DE LABORATORIO</v>
      </c>
      <c r="CO546" s="13">
        <f t="shared" ref="CO546:CO563" si="120">SUM(AZ546:BL546)</f>
        <v>5617.8</v>
      </c>
      <c r="CP546" s="13">
        <f t="shared" ref="CP546:CP563" si="121">AL546-CO546</f>
        <v>-5617.8</v>
      </c>
      <c r="CQ546" s="13"/>
      <c r="CR546" s="13"/>
      <c r="CS546" s="13">
        <f t="shared" si="100"/>
        <v>-5617.8</v>
      </c>
      <c r="CT546" s="13"/>
    </row>
    <row r="547" spans="1:98" hidden="1" x14ac:dyDescent="0.2">
      <c r="A547" t="s">
        <v>93</v>
      </c>
      <c r="B547" t="s">
        <v>94</v>
      </c>
      <c r="C547" t="s">
        <v>95</v>
      </c>
      <c r="D547" t="s">
        <v>96</v>
      </c>
      <c r="E547" t="s">
        <v>97</v>
      </c>
      <c r="F547" t="s">
        <v>98</v>
      </c>
      <c r="G547" t="s">
        <v>170</v>
      </c>
      <c r="H547" t="s">
        <v>100</v>
      </c>
      <c r="I547" t="s">
        <v>101</v>
      </c>
      <c r="J547" t="s">
        <v>102</v>
      </c>
      <c r="K547" t="s">
        <v>187</v>
      </c>
      <c r="L547" t="s">
        <v>104</v>
      </c>
      <c r="M547" t="s">
        <v>132</v>
      </c>
      <c r="N547" t="s">
        <v>176</v>
      </c>
      <c r="O547" t="s">
        <v>107</v>
      </c>
      <c r="P547" t="s">
        <v>188</v>
      </c>
      <c r="Q547" t="s">
        <v>189</v>
      </c>
      <c r="R547">
        <v>105000</v>
      </c>
      <c r="S547">
        <v>29200</v>
      </c>
      <c r="T547">
        <v>0</v>
      </c>
      <c r="U547">
        <v>0</v>
      </c>
      <c r="V547" t="s">
        <v>190</v>
      </c>
      <c r="W547" t="s">
        <v>111</v>
      </c>
      <c r="X547" t="s">
        <v>112</v>
      </c>
      <c r="Y547" t="s">
        <v>112</v>
      </c>
      <c r="Z547" t="s">
        <v>371</v>
      </c>
      <c r="AA547" t="s">
        <v>372</v>
      </c>
      <c r="AB547" t="s">
        <v>115</v>
      </c>
      <c r="AC547" t="s">
        <v>116</v>
      </c>
      <c r="AD547" t="s">
        <v>225</v>
      </c>
      <c r="AE547" t="s">
        <v>226</v>
      </c>
      <c r="AF547" t="s">
        <v>271</v>
      </c>
      <c r="AG547" t="s">
        <v>272</v>
      </c>
      <c r="AH547" t="s">
        <v>273</v>
      </c>
      <c r="AI547" t="s">
        <v>392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294027.65000000002</v>
      </c>
      <c r="AQ547">
        <v>16934.060000000001</v>
      </c>
      <c r="AR547">
        <v>57646.04</v>
      </c>
      <c r="AS547">
        <v>88160.38</v>
      </c>
      <c r="AT547">
        <v>324343.90000000002</v>
      </c>
      <c r="AU547">
        <v>13230.1</v>
      </c>
      <c r="AV547">
        <v>3381.72</v>
      </c>
      <c r="AW547">
        <v>0</v>
      </c>
      <c r="AX547">
        <v>3703.68</v>
      </c>
      <c r="AY547">
        <v>0</v>
      </c>
      <c r="AZ547">
        <v>0</v>
      </c>
      <c r="BA547">
        <v>0</v>
      </c>
      <c r="BB547">
        <v>0</v>
      </c>
      <c r="BC547">
        <v>306625.21000000002</v>
      </c>
      <c r="BD547">
        <v>48463.8</v>
      </c>
      <c r="BE547">
        <v>14949.68</v>
      </c>
      <c r="BF547">
        <v>84483.7</v>
      </c>
      <c r="BG547">
        <v>330906.08</v>
      </c>
      <c r="BH547">
        <v>4312.5600000000004</v>
      </c>
      <c r="BI547">
        <v>4336.5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306625.21000000002</v>
      </c>
      <c r="BP547">
        <v>46063.8</v>
      </c>
      <c r="BQ547">
        <v>14324.84</v>
      </c>
      <c r="BR547">
        <v>66495.539999999994</v>
      </c>
      <c r="BS547">
        <v>342127.58</v>
      </c>
      <c r="BT547">
        <v>14104.06</v>
      </c>
      <c r="BU547">
        <v>4336.5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306625.21000000002</v>
      </c>
      <c r="CB547">
        <v>46063.8</v>
      </c>
      <c r="CC547">
        <v>14324.84</v>
      </c>
      <c r="CD547">
        <v>66495.539999999994</v>
      </c>
      <c r="CE547">
        <v>342127.58</v>
      </c>
      <c r="CF547">
        <v>14104.06</v>
      </c>
      <c r="CG547">
        <v>4336.5</v>
      </c>
      <c r="CH547">
        <v>0</v>
      </c>
      <c r="CI547">
        <v>0</v>
      </c>
      <c r="CJ547">
        <v>0</v>
      </c>
      <c r="CK547" s="13" t="str">
        <f t="shared" si="116"/>
        <v>4 - 13. DONACIONES Y TRANSFERENCIAS</v>
      </c>
      <c r="CL547" s="13" t="str">
        <f t="shared" si="117"/>
        <v>2.3. BIENES Y SERVICIOS</v>
      </c>
      <c r="CM547" s="13" t="str">
        <f t="shared" si="118"/>
        <v>2.3. 1. COMPRA DE BIENES</v>
      </c>
      <c r="CN547" s="13" t="str">
        <f t="shared" si="119"/>
        <v>2.3. 1. 8. 2. 1. MATERIAL, INSUMOS, INSTRUMENTAL Y ACCESORIOS  MEDICOS, QUIRURGICOS, ODONTOLOGICOS Y DE LABORATORIO</v>
      </c>
      <c r="CO547" s="13">
        <f t="shared" si="120"/>
        <v>794077.53</v>
      </c>
      <c r="CP547" s="13">
        <f t="shared" si="121"/>
        <v>-794077.53</v>
      </c>
      <c r="CQ547" s="13"/>
      <c r="CR547" s="13"/>
      <c r="CS547" s="13">
        <f t="shared" si="100"/>
        <v>-794077.53</v>
      </c>
      <c r="CT547" s="13"/>
    </row>
    <row r="548" spans="1:98" hidden="1" x14ac:dyDescent="0.2">
      <c r="A548" t="s">
        <v>93</v>
      </c>
      <c r="B548" t="s">
        <v>94</v>
      </c>
      <c r="C548" t="s">
        <v>95</v>
      </c>
      <c r="D548" t="s">
        <v>96</v>
      </c>
      <c r="E548" t="s">
        <v>97</v>
      </c>
      <c r="F548" t="s">
        <v>98</v>
      </c>
      <c r="G548" t="s">
        <v>170</v>
      </c>
      <c r="H548" t="s">
        <v>100</v>
      </c>
      <c r="I548" t="s">
        <v>101</v>
      </c>
      <c r="J548" t="s">
        <v>102</v>
      </c>
      <c r="K548" t="s">
        <v>367</v>
      </c>
      <c r="L548" t="s">
        <v>104</v>
      </c>
      <c r="M548" t="s">
        <v>159</v>
      </c>
      <c r="N548" t="s">
        <v>160</v>
      </c>
      <c r="O548" t="s">
        <v>107</v>
      </c>
      <c r="P548" t="s">
        <v>368</v>
      </c>
      <c r="Q548" t="s">
        <v>185</v>
      </c>
      <c r="R548">
        <v>200</v>
      </c>
      <c r="S548">
        <v>18</v>
      </c>
      <c r="T548">
        <v>0</v>
      </c>
      <c r="U548">
        <v>0</v>
      </c>
      <c r="V548" t="s">
        <v>369</v>
      </c>
      <c r="W548" t="s">
        <v>111</v>
      </c>
      <c r="X548" t="s">
        <v>112</v>
      </c>
      <c r="Y548" t="s">
        <v>112</v>
      </c>
      <c r="Z548" t="s">
        <v>371</v>
      </c>
      <c r="AA548" t="s">
        <v>372</v>
      </c>
      <c r="AB548" t="s">
        <v>115</v>
      </c>
      <c r="AC548" t="s">
        <v>116</v>
      </c>
      <c r="AD548" t="s">
        <v>225</v>
      </c>
      <c r="AE548" t="s">
        <v>226</v>
      </c>
      <c r="AF548" t="s">
        <v>271</v>
      </c>
      <c r="AG548" t="s">
        <v>272</v>
      </c>
      <c r="AH548" t="s">
        <v>273</v>
      </c>
      <c r="AI548" t="s">
        <v>392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98394.2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98394.2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98394.2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98394.2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 s="13" t="str">
        <f t="shared" si="116"/>
        <v>4 - 13. DONACIONES Y TRANSFERENCIAS</v>
      </c>
      <c r="CL548" s="13" t="str">
        <f t="shared" si="117"/>
        <v>2.3. BIENES Y SERVICIOS</v>
      </c>
      <c r="CM548" s="13" t="str">
        <f t="shared" si="118"/>
        <v>2.3. 1. COMPRA DE BIENES</v>
      </c>
      <c r="CN548" s="13" t="str">
        <f t="shared" si="119"/>
        <v>2.3. 1. 8. 2. 1. MATERIAL, INSUMOS, INSTRUMENTAL Y ACCESORIOS  MEDICOS, QUIRURGICOS, ODONTOLOGICOS Y DE LABORATORIO</v>
      </c>
      <c r="CO548" s="13">
        <f t="shared" si="120"/>
        <v>98394.2</v>
      </c>
      <c r="CP548" s="13">
        <f t="shared" si="121"/>
        <v>-98394.2</v>
      </c>
      <c r="CQ548" s="13"/>
      <c r="CR548" s="13"/>
      <c r="CS548" s="13">
        <f t="shared" si="100"/>
        <v>-98394.2</v>
      </c>
      <c r="CT548" s="13"/>
    </row>
    <row r="549" spans="1:98" hidden="1" x14ac:dyDescent="0.2">
      <c r="A549" t="s">
        <v>93</v>
      </c>
      <c r="B549" t="s">
        <v>94</v>
      </c>
      <c r="C549" t="s">
        <v>95</v>
      </c>
      <c r="D549" t="s">
        <v>96</v>
      </c>
      <c r="E549" t="s">
        <v>97</v>
      </c>
      <c r="F549" t="s">
        <v>98</v>
      </c>
      <c r="G549" t="s">
        <v>164</v>
      </c>
      <c r="H549" t="s">
        <v>100</v>
      </c>
      <c r="I549" t="s">
        <v>165</v>
      </c>
      <c r="J549" t="s">
        <v>102</v>
      </c>
      <c r="K549" t="s">
        <v>375</v>
      </c>
      <c r="L549" t="s">
        <v>104</v>
      </c>
      <c r="M549" t="s">
        <v>132</v>
      </c>
      <c r="N549" t="s">
        <v>133</v>
      </c>
      <c r="O549" t="s">
        <v>107</v>
      </c>
      <c r="P549" t="s">
        <v>376</v>
      </c>
      <c r="Q549" t="s">
        <v>168</v>
      </c>
      <c r="R549">
        <v>90</v>
      </c>
      <c r="S549">
        <v>45</v>
      </c>
      <c r="T549">
        <v>0</v>
      </c>
      <c r="U549">
        <v>0</v>
      </c>
      <c r="V549" t="s">
        <v>377</v>
      </c>
      <c r="W549" t="s">
        <v>111</v>
      </c>
      <c r="X549" t="s">
        <v>112</v>
      </c>
      <c r="Y549" t="s">
        <v>112</v>
      </c>
      <c r="Z549" t="s">
        <v>371</v>
      </c>
      <c r="AA549" t="s">
        <v>372</v>
      </c>
      <c r="AB549" t="s">
        <v>115</v>
      </c>
      <c r="AC549" t="s">
        <v>116</v>
      </c>
      <c r="AD549" t="s">
        <v>225</v>
      </c>
      <c r="AE549" t="s">
        <v>226</v>
      </c>
      <c r="AF549" t="s">
        <v>271</v>
      </c>
      <c r="AG549" t="s">
        <v>272</v>
      </c>
      <c r="AH549" t="s">
        <v>273</v>
      </c>
      <c r="AI549" t="s">
        <v>392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39424</v>
      </c>
      <c r="AU549">
        <v>10600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1272</v>
      </c>
      <c r="BG549">
        <v>38152</v>
      </c>
      <c r="BH549">
        <v>0</v>
      </c>
      <c r="BI549">
        <v>10600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1272</v>
      </c>
      <c r="BS549">
        <v>38152</v>
      </c>
      <c r="BT549">
        <v>0</v>
      </c>
      <c r="BU549">
        <v>10600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1272</v>
      </c>
      <c r="CE549">
        <v>38152</v>
      </c>
      <c r="CF549">
        <v>0</v>
      </c>
      <c r="CG549">
        <v>10600</v>
      </c>
      <c r="CH549">
        <v>0</v>
      </c>
      <c r="CI549">
        <v>0</v>
      </c>
      <c r="CJ549">
        <v>0</v>
      </c>
      <c r="CK549" s="13" t="str">
        <f t="shared" si="116"/>
        <v>4 - 13. DONACIONES Y TRANSFERENCIAS</v>
      </c>
      <c r="CL549" s="13" t="str">
        <f t="shared" si="117"/>
        <v>2.3. BIENES Y SERVICIOS</v>
      </c>
      <c r="CM549" s="13" t="str">
        <f t="shared" si="118"/>
        <v>2.3. 1. COMPRA DE BIENES</v>
      </c>
      <c r="CN549" s="13" t="str">
        <f t="shared" si="119"/>
        <v>2.3. 1. 8. 2. 1. MATERIAL, INSUMOS, INSTRUMENTAL Y ACCESORIOS  MEDICOS, QUIRURGICOS, ODONTOLOGICOS Y DE LABORATORIO</v>
      </c>
      <c r="CO549" s="13">
        <f t="shared" si="120"/>
        <v>50024</v>
      </c>
      <c r="CP549" s="13">
        <f t="shared" si="121"/>
        <v>-50024</v>
      </c>
      <c r="CQ549" s="13"/>
      <c r="CR549" s="13"/>
      <c r="CS549" s="13">
        <f t="shared" si="100"/>
        <v>-50024</v>
      </c>
      <c r="CT549" s="13"/>
    </row>
    <row r="550" spans="1:98" hidden="1" x14ac:dyDescent="0.2">
      <c r="A550" t="s">
        <v>93</v>
      </c>
      <c r="B550" t="s">
        <v>94</v>
      </c>
      <c r="C550" t="s">
        <v>95</v>
      </c>
      <c r="D550" t="s">
        <v>96</v>
      </c>
      <c r="E550" t="s">
        <v>97</v>
      </c>
      <c r="F550" t="s">
        <v>98</v>
      </c>
      <c r="G550" t="s">
        <v>170</v>
      </c>
      <c r="H550" t="s">
        <v>100</v>
      </c>
      <c r="I550" t="s">
        <v>101</v>
      </c>
      <c r="J550" t="s">
        <v>102</v>
      </c>
      <c r="K550" t="s">
        <v>187</v>
      </c>
      <c r="L550" t="s">
        <v>104</v>
      </c>
      <c r="M550" t="s">
        <v>132</v>
      </c>
      <c r="N550" t="s">
        <v>176</v>
      </c>
      <c r="O550" t="s">
        <v>423</v>
      </c>
      <c r="P550" t="s">
        <v>188</v>
      </c>
      <c r="Q550" t="s">
        <v>189</v>
      </c>
      <c r="R550">
        <v>1</v>
      </c>
      <c r="S550">
        <v>0</v>
      </c>
      <c r="T550">
        <v>0</v>
      </c>
      <c r="U550">
        <v>0</v>
      </c>
      <c r="V550" t="s">
        <v>429</v>
      </c>
      <c r="W550" t="s">
        <v>111</v>
      </c>
      <c r="X550" t="s">
        <v>112</v>
      </c>
      <c r="Y550" t="s">
        <v>112</v>
      </c>
      <c r="Z550" t="s">
        <v>371</v>
      </c>
      <c r="AA550" t="s">
        <v>372</v>
      </c>
      <c r="AB550" t="s">
        <v>115</v>
      </c>
      <c r="AC550" t="s">
        <v>116</v>
      </c>
      <c r="AD550" t="s">
        <v>225</v>
      </c>
      <c r="AE550" t="s">
        <v>226</v>
      </c>
      <c r="AF550" t="s">
        <v>271</v>
      </c>
      <c r="AG550" t="s">
        <v>272</v>
      </c>
      <c r="AH550" t="s">
        <v>273</v>
      </c>
      <c r="AI550" t="s">
        <v>392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4033.12</v>
      </c>
      <c r="AT550">
        <v>22471.599999999999</v>
      </c>
      <c r="AU550">
        <v>104139.78</v>
      </c>
      <c r="AV550">
        <v>332063.56</v>
      </c>
      <c r="AW550">
        <v>59078.5</v>
      </c>
      <c r="AX550">
        <v>187158.32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11404.8</v>
      </c>
      <c r="BG550">
        <v>51777.08</v>
      </c>
      <c r="BH550">
        <v>399333.4</v>
      </c>
      <c r="BI550">
        <v>59115.28</v>
      </c>
      <c r="BJ550">
        <v>156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23481.88</v>
      </c>
      <c r="BT550">
        <v>341746.54</v>
      </c>
      <c r="BU550">
        <v>156258.14000000001</v>
      </c>
      <c r="BV550">
        <v>300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23481.88</v>
      </c>
      <c r="CF550">
        <v>341746.54</v>
      </c>
      <c r="CG550">
        <v>156258.14000000001</v>
      </c>
      <c r="CH550">
        <v>300</v>
      </c>
      <c r="CI550">
        <v>0</v>
      </c>
      <c r="CJ550">
        <v>0</v>
      </c>
      <c r="CK550" s="13" t="str">
        <f t="shared" si="116"/>
        <v>4 - 13. DONACIONES Y TRANSFERENCIAS</v>
      </c>
      <c r="CL550" s="13" t="str">
        <f t="shared" si="117"/>
        <v>2.3. BIENES Y SERVICIOS</v>
      </c>
      <c r="CM550" s="13" t="str">
        <f t="shared" si="118"/>
        <v>2.3. 1. COMPRA DE BIENES</v>
      </c>
      <c r="CN550" s="13" t="str">
        <f t="shared" si="119"/>
        <v>2.3. 1. 8. 2. 1. MATERIAL, INSUMOS, INSTRUMENTAL Y ACCESORIOS  MEDICOS, QUIRURGICOS, ODONTOLOGICOS Y DE LABORATORIO</v>
      </c>
      <c r="CO550" s="13">
        <f t="shared" si="120"/>
        <v>521786.56000000006</v>
      </c>
      <c r="CP550" s="13">
        <f t="shared" si="121"/>
        <v>-521786.56000000006</v>
      </c>
      <c r="CQ550" s="13"/>
      <c r="CR550" s="13"/>
      <c r="CS550" s="13">
        <f t="shared" si="100"/>
        <v>-521786.56000000006</v>
      </c>
      <c r="CT550" s="13"/>
    </row>
    <row r="551" spans="1:98" hidden="1" x14ac:dyDescent="0.2">
      <c r="A551" t="s">
        <v>93</v>
      </c>
      <c r="B551" t="s">
        <v>94</v>
      </c>
      <c r="C551" t="s">
        <v>95</v>
      </c>
      <c r="D551" t="s">
        <v>96</v>
      </c>
      <c r="E551" t="s">
        <v>97</v>
      </c>
      <c r="F551" t="s">
        <v>98</v>
      </c>
      <c r="G551" t="s">
        <v>170</v>
      </c>
      <c r="H551" t="s">
        <v>100</v>
      </c>
      <c r="I551" t="s">
        <v>101</v>
      </c>
      <c r="J551" t="s">
        <v>102</v>
      </c>
      <c r="K551" t="s">
        <v>175</v>
      </c>
      <c r="L551" t="s">
        <v>104</v>
      </c>
      <c r="M551" t="s">
        <v>132</v>
      </c>
      <c r="N551" t="s">
        <v>176</v>
      </c>
      <c r="O551" t="s">
        <v>430</v>
      </c>
      <c r="P551" t="s">
        <v>177</v>
      </c>
      <c r="Q551" t="s">
        <v>178</v>
      </c>
      <c r="R551">
        <v>1</v>
      </c>
      <c r="S551">
        <v>0</v>
      </c>
      <c r="T551">
        <v>0</v>
      </c>
      <c r="U551">
        <v>0</v>
      </c>
      <c r="V551" t="s">
        <v>431</v>
      </c>
      <c r="W551" t="s">
        <v>111</v>
      </c>
      <c r="X551" t="s">
        <v>112</v>
      </c>
      <c r="Y551" t="s">
        <v>112</v>
      </c>
      <c r="Z551" t="s">
        <v>371</v>
      </c>
      <c r="AA551" t="s">
        <v>372</v>
      </c>
      <c r="AB551" t="s">
        <v>115</v>
      </c>
      <c r="AC551" t="s">
        <v>116</v>
      </c>
      <c r="AD551" t="s">
        <v>225</v>
      </c>
      <c r="AE551" t="s">
        <v>226</v>
      </c>
      <c r="AF551" t="s">
        <v>271</v>
      </c>
      <c r="AG551" t="s">
        <v>272</v>
      </c>
      <c r="AH551" t="s">
        <v>273</v>
      </c>
      <c r="AI551" t="s">
        <v>392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9500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9500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9500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9500</v>
      </c>
      <c r="CH551">
        <v>0</v>
      </c>
      <c r="CI551">
        <v>0</v>
      </c>
      <c r="CJ551">
        <v>0</v>
      </c>
      <c r="CK551" s="13" t="str">
        <f t="shared" si="116"/>
        <v>4 - 13. DONACIONES Y TRANSFERENCIAS</v>
      </c>
      <c r="CL551" s="13" t="str">
        <f t="shared" si="117"/>
        <v>2.3. BIENES Y SERVICIOS</v>
      </c>
      <c r="CM551" s="13" t="str">
        <f t="shared" si="118"/>
        <v>2.3. 1. COMPRA DE BIENES</v>
      </c>
      <c r="CN551" s="13" t="str">
        <f t="shared" si="119"/>
        <v>2.3. 1. 8. 2. 1. MATERIAL, INSUMOS, INSTRUMENTAL Y ACCESORIOS  MEDICOS, QUIRURGICOS, ODONTOLOGICOS Y DE LABORATORIO</v>
      </c>
      <c r="CO551" s="13">
        <f t="shared" si="120"/>
        <v>9500</v>
      </c>
      <c r="CP551" s="13">
        <f t="shared" si="121"/>
        <v>-9500</v>
      </c>
      <c r="CQ551" s="13"/>
      <c r="CR551" s="13"/>
      <c r="CS551" s="13">
        <f t="shared" si="100"/>
        <v>-9500</v>
      </c>
      <c r="CT551" s="13"/>
    </row>
    <row r="552" spans="1:98" hidden="1" x14ac:dyDescent="0.2">
      <c r="A552" t="s">
        <v>93</v>
      </c>
      <c r="B552" t="s">
        <v>94</v>
      </c>
      <c r="C552" t="s">
        <v>95</v>
      </c>
      <c r="D552" t="s">
        <v>96</v>
      </c>
      <c r="E552" t="s">
        <v>97</v>
      </c>
      <c r="F552" t="s">
        <v>98</v>
      </c>
      <c r="G552" t="s">
        <v>170</v>
      </c>
      <c r="H552" t="s">
        <v>100</v>
      </c>
      <c r="I552" t="s">
        <v>101</v>
      </c>
      <c r="J552" t="s">
        <v>102</v>
      </c>
      <c r="K552" t="s">
        <v>367</v>
      </c>
      <c r="L552" t="s">
        <v>104</v>
      </c>
      <c r="M552" t="s">
        <v>132</v>
      </c>
      <c r="N552" t="s">
        <v>133</v>
      </c>
      <c r="O552" t="s">
        <v>107</v>
      </c>
      <c r="P552" t="s">
        <v>452</v>
      </c>
      <c r="Q552" t="s">
        <v>168</v>
      </c>
      <c r="R552">
        <v>1</v>
      </c>
      <c r="S552">
        <v>0</v>
      </c>
      <c r="T552">
        <v>0</v>
      </c>
      <c r="U552">
        <v>0</v>
      </c>
      <c r="V552" t="s">
        <v>453</v>
      </c>
      <c r="W552" t="s">
        <v>111</v>
      </c>
      <c r="X552" t="s">
        <v>112</v>
      </c>
      <c r="Y552" t="s">
        <v>112</v>
      </c>
      <c r="Z552" t="s">
        <v>371</v>
      </c>
      <c r="AA552" t="s">
        <v>372</v>
      </c>
      <c r="AB552" t="s">
        <v>115</v>
      </c>
      <c r="AC552" t="s">
        <v>116</v>
      </c>
      <c r="AD552" t="s">
        <v>225</v>
      </c>
      <c r="AE552" t="s">
        <v>226</v>
      </c>
      <c r="AF552" t="s">
        <v>271</v>
      </c>
      <c r="AG552" t="s">
        <v>272</v>
      </c>
      <c r="AH552" t="s">
        <v>273</v>
      </c>
      <c r="AI552" t="s">
        <v>392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127041.25</v>
      </c>
      <c r="AW552">
        <v>0</v>
      </c>
      <c r="AX552">
        <v>35000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127041.25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127041.25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127041.25</v>
      </c>
      <c r="CH552">
        <v>0</v>
      </c>
      <c r="CI552">
        <v>0</v>
      </c>
      <c r="CJ552">
        <v>0</v>
      </c>
      <c r="CK552" s="13" t="str">
        <f t="shared" si="116"/>
        <v>4 - 13. DONACIONES Y TRANSFERENCIAS</v>
      </c>
      <c r="CL552" s="13" t="str">
        <f t="shared" si="117"/>
        <v>2.3. BIENES Y SERVICIOS</v>
      </c>
      <c r="CM552" s="13" t="str">
        <f t="shared" si="118"/>
        <v>2.3. 1. COMPRA DE BIENES</v>
      </c>
      <c r="CN552" s="13" t="str">
        <f t="shared" si="119"/>
        <v>2.3. 1. 8. 2. 1. MATERIAL, INSUMOS, INSTRUMENTAL Y ACCESORIOS  MEDICOS, QUIRURGICOS, ODONTOLOGICOS Y DE LABORATORIO</v>
      </c>
      <c r="CO552" s="13">
        <f t="shared" si="120"/>
        <v>127041.25</v>
      </c>
      <c r="CP552" s="13">
        <f t="shared" si="121"/>
        <v>-127041.25</v>
      </c>
      <c r="CQ552" s="13"/>
      <c r="CR552" s="13"/>
      <c r="CS552" s="13">
        <f t="shared" si="100"/>
        <v>-127041.25</v>
      </c>
      <c r="CT552" s="13"/>
    </row>
    <row r="553" spans="1:98" hidden="1" x14ac:dyDescent="0.2">
      <c r="A553" t="s">
        <v>93</v>
      </c>
      <c r="B553" t="s">
        <v>94</v>
      </c>
      <c r="C553" t="s">
        <v>95</v>
      </c>
      <c r="D553" t="s">
        <v>96</v>
      </c>
      <c r="E553" t="s">
        <v>97</v>
      </c>
      <c r="F553" t="s">
        <v>98</v>
      </c>
      <c r="G553" t="s">
        <v>170</v>
      </c>
      <c r="H553" t="s">
        <v>100</v>
      </c>
      <c r="I553" t="s">
        <v>101</v>
      </c>
      <c r="J553" t="s">
        <v>102</v>
      </c>
      <c r="K553" t="s">
        <v>175</v>
      </c>
      <c r="L553" t="s">
        <v>104</v>
      </c>
      <c r="M553" t="s">
        <v>132</v>
      </c>
      <c r="N553" t="s">
        <v>176</v>
      </c>
      <c r="O553" t="s">
        <v>107</v>
      </c>
      <c r="P553" t="s">
        <v>177</v>
      </c>
      <c r="Q553" t="s">
        <v>178</v>
      </c>
      <c r="R553">
        <v>60189</v>
      </c>
      <c r="S553">
        <v>15125</v>
      </c>
      <c r="T553">
        <v>0</v>
      </c>
      <c r="U553">
        <v>0</v>
      </c>
      <c r="V553" t="s">
        <v>179</v>
      </c>
      <c r="W553" t="s">
        <v>111</v>
      </c>
      <c r="X553" t="s">
        <v>112</v>
      </c>
      <c r="Y553" t="s">
        <v>112</v>
      </c>
      <c r="Z553" t="s">
        <v>371</v>
      </c>
      <c r="AA553" t="s">
        <v>372</v>
      </c>
      <c r="AB553" t="s">
        <v>115</v>
      </c>
      <c r="AC553" t="s">
        <v>116</v>
      </c>
      <c r="AD553" t="s">
        <v>225</v>
      </c>
      <c r="AE553" t="s">
        <v>274</v>
      </c>
      <c r="AF553" t="s">
        <v>288</v>
      </c>
      <c r="AG553" t="s">
        <v>289</v>
      </c>
      <c r="AH553" t="s">
        <v>290</v>
      </c>
      <c r="AI553" t="s">
        <v>392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1000</v>
      </c>
      <c r="AR553">
        <v>0</v>
      </c>
      <c r="AS553">
        <v>9624</v>
      </c>
      <c r="AT553">
        <v>11600</v>
      </c>
      <c r="AU553">
        <v>0</v>
      </c>
      <c r="AV553">
        <v>0</v>
      </c>
      <c r="AW553">
        <v>0</v>
      </c>
      <c r="AX553">
        <v>1000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1000</v>
      </c>
      <c r="BE553">
        <v>0</v>
      </c>
      <c r="BF553">
        <v>12624</v>
      </c>
      <c r="BG553">
        <v>8600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1000</v>
      </c>
      <c r="BQ553">
        <v>0</v>
      </c>
      <c r="BR553">
        <v>10500</v>
      </c>
      <c r="BS553">
        <v>10724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1000</v>
      </c>
      <c r="CC553">
        <v>0</v>
      </c>
      <c r="CD553">
        <v>10500</v>
      </c>
      <c r="CE553">
        <v>10724</v>
      </c>
      <c r="CF553">
        <v>0</v>
      </c>
      <c r="CG553">
        <v>0</v>
      </c>
      <c r="CH553">
        <v>0</v>
      </c>
      <c r="CI553">
        <v>0</v>
      </c>
      <c r="CJ553">
        <v>0</v>
      </c>
      <c r="CK553" s="13" t="str">
        <f t="shared" si="116"/>
        <v>4 - 13. DONACIONES Y TRANSFERENCIAS</v>
      </c>
      <c r="CL553" s="13" t="str">
        <f t="shared" si="117"/>
        <v>2.3. BIENES Y SERVICIOS</v>
      </c>
      <c r="CM553" s="13" t="str">
        <f t="shared" si="118"/>
        <v>2.3. 2. CONTRATACION DE SERVICIOS</v>
      </c>
      <c r="CN553" s="13" t="str">
        <f t="shared" si="119"/>
        <v>2.3. 2. 4. 7. 1. DE MAQUINARIAS Y EQUIPOS</v>
      </c>
      <c r="CO553" s="13">
        <f t="shared" si="120"/>
        <v>22224</v>
      </c>
      <c r="CP553" s="13">
        <f t="shared" si="121"/>
        <v>-22224</v>
      </c>
      <c r="CQ553" s="13"/>
      <c r="CR553" s="13"/>
      <c r="CS553" s="13">
        <f t="shared" si="100"/>
        <v>-22224</v>
      </c>
      <c r="CT553" s="13"/>
    </row>
    <row r="554" spans="1:98" hidden="1" x14ac:dyDescent="0.2">
      <c r="A554" t="s">
        <v>93</v>
      </c>
      <c r="B554" t="s">
        <v>94</v>
      </c>
      <c r="C554" t="s">
        <v>95</v>
      </c>
      <c r="D554" t="s">
        <v>96</v>
      </c>
      <c r="E554" t="s">
        <v>97</v>
      </c>
      <c r="F554" t="s">
        <v>98</v>
      </c>
      <c r="G554" t="s">
        <v>170</v>
      </c>
      <c r="H554" t="s">
        <v>100</v>
      </c>
      <c r="I554" t="s">
        <v>101</v>
      </c>
      <c r="J554" t="s">
        <v>102</v>
      </c>
      <c r="K554" t="s">
        <v>180</v>
      </c>
      <c r="L554" t="s">
        <v>104</v>
      </c>
      <c r="M554" t="s">
        <v>132</v>
      </c>
      <c r="N554" t="s">
        <v>133</v>
      </c>
      <c r="O554" t="s">
        <v>107</v>
      </c>
      <c r="P554" t="s">
        <v>181</v>
      </c>
      <c r="Q554" t="s">
        <v>168</v>
      </c>
      <c r="R554">
        <v>124679</v>
      </c>
      <c r="S554">
        <v>26240</v>
      </c>
      <c r="T554">
        <v>0</v>
      </c>
      <c r="U554">
        <v>0</v>
      </c>
      <c r="V554" t="s">
        <v>182</v>
      </c>
      <c r="W554" t="s">
        <v>111</v>
      </c>
      <c r="X554" t="s">
        <v>112</v>
      </c>
      <c r="Y554" t="s">
        <v>112</v>
      </c>
      <c r="Z554" t="s">
        <v>371</v>
      </c>
      <c r="AA554" t="s">
        <v>372</v>
      </c>
      <c r="AB554" t="s">
        <v>115</v>
      </c>
      <c r="AC554" t="s">
        <v>116</v>
      </c>
      <c r="AD554" t="s">
        <v>225</v>
      </c>
      <c r="AE554" t="s">
        <v>274</v>
      </c>
      <c r="AF554" t="s">
        <v>288</v>
      </c>
      <c r="AG554" t="s">
        <v>289</v>
      </c>
      <c r="AH554" t="s">
        <v>290</v>
      </c>
      <c r="AI554" t="s">
        <v>392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33802.5</v>
      </c>
      <c r="AR554">
        <v>0</v>
      </c>
      <c r="AS554">
        <v>4248</v>
      </c>
      <c r="AT554">
        <v>-124</v>
      </c>
      <c r="AU554">
        <v>33300</v>
      </c>
      <c r="AV554">
        <v>0</v>
      </c>
      <c r="AW554">
        <v>0</v>
      </c>
      <c r="AX554">
        <v>33300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33802.5</v>
      </c>
      <c r="BE554">
        <v>0</v>
      </c>
      <c r="BF554">
        <v>4124</v>
      </c>
      <c r="BG554">
        <v>33300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33802.5</v>
      </c>
      <c r="BQ554">
        <v>0</v>
      </c>
      <c r="BR554">
        <v>2000</v>
      </c>
      <c r="BS554">
        <v>35424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33802.5</v>
      </c>
      <c r="CC554">
        <v>0</v>
      </c>
      <c r="CD554">
        <v>2000</v>
      </c>
      <c r="CE554">
        <v>35424</v>
      </c>
      <c r="CF554">
        <v>0</v>
      </c>
      <c r="CG554">
        <v>0</v>
      </c>
      <c r="CH554">
        <v>0</v>
      </c>
      <c r="CI554">
        <v>0</v>
      </c>
      <c r="CJ554">
        <v>0</v>
      </c>
      <c r="CK554" s="13" t="str">
        <f t="shared" si="116"/>
        <v>4 - 13. DONACIONES Y TRANSFERENCIAS</v>
      </c>
      <c r="CL554" s="13" t="str">
        <f t="shared" si="117"/>
        <v>2.3. BIENES Y SERVICIOS</v>
      </c>
      <c r="CM554" s="13" t="str">
        <f t="shared" si="118"/>
        <v>2.3. 2. CONTRATACION DE SERVICIOS</v>
      </c>
      <c r="CN554" s="13" t="str">
        <f t="shared" si="119"/>
        <v>2.3. 2. 4. 7. 1. DE MAQUINARIAS Y EQUIPOS</v>
      </c>
      <c r="CO554" s="13">
        <f t="shared" si="120"/>
        <v>71226.5</v>
      </c>
      <c r="CP554" s="13">
        <f t="shared" si="121"/>
        <v>-71226.5</v>
      </c>
      <c r="CQ554" s="13"/>
      <c r="CR554" s="13"/>
      <c r="CS554" s="13">
        <f t="shared" si="100"/>
        <v>-71226.5</v>
      </c>
      <c r="CT554" s="13"/>
    </row>
    <row r="555" spans="1:98" hidden="1" x14ac:dyDescent="0.2">
      <c r="A555" t="s">
        <v>93</v>
      </c>
      <c r="B555" t="s">
        <v>94</v>
      </c>
      <c r="C555" t="s">
        <v>95</v>
      </c>
      <c r="D555" t="s">
        <v>96</v>
      </c>
      <c r="E555" t="s">
        <v>97</v>
      </c>
      <c r="F555" t="s">
        <v>98</v>
      </c>
      <c r="G555" t="s">
        <v>170</v>
      </c>
      <c r="H555" t="s">
        <v>100</v>
      </c>
      <c r="I555" t="s">
        <v>101</v>
      </c>
      <c r="J555" t="s">
        <v>102</v>
      </c>
      <c r="K555" t="s">
        <v>183</v>
      </c>
      <c r="L555" t="s">
        <v>104</v>
      </c>
      <c r="M555" t="s">
        <v>132</v>
      </c>
      <c r="N555" t="s">
        <v>133</v>
      </c>
      <c r="O555" t="s">
        <v>107</v>
      </c>
      <c r="P555" t="s">
        <v>184</v>
      </c>
      <c r="Q555" t="s">
        <v>185</v>
      </c>
      <c r="R555">
        <v>7271</v>
      </c>
      <c r="S555">
        <v>1441</v>
      </c>
      <c r="T555">
        <v>0</v>
      </c>
      <c r="U555">
        <v>0</v>
      </c>
      <c r="V555" t="s">
        <v>186</v>
      </c>
      <c r="W555" t="s">
        <v>111</v>
      </c>
      <c r="X555" t="s">
        <v>112</v>
      </c>
      <c r="Y555" t="s">
        <v>112</v>
      </c>
      <c r="Z555" t="s">
        <v>371</v>
      </c>
      <c r="AA555" t="s">
        <v>372</v>
      </c>
      <c r="AB555" t="s">
        <v>115</v>
      </c>
      <c r="AC555" t="s">
        <v>116</v>
      </c>
      <c r="AD555" t="s">
        <v>225</v>
      </c>
      <c r="AE555" t="s">
        <v>274</v>
      </c>
      <c r="AF555" t="s">
        <v>288</v>
      </c>
      <c r="AG555" t="s">
        <v>289</v>
      </c>
      <c r="AH555" t="s">
        <v>290</v>
      </c>
      <c r="AI555" t="s">
        <v>392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111229.96</v>
      </c>
      <c r="AQ555">
        <v>3000</v>
      </c>
      <c r="AR555">
        <v>32783.94</v>
      </c>
      <c r="AS555">
        <v>3500</v>
      </c>
      <c r="AT555">
        <v>0</v>
      </c>
      <c r="AU555">
        <v>0</v>
      </c>
      <c r="AV555">
        <v>20827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111229.96</v>
      </c>
      <c r="BD555">
        <v>3000</v>
      </c>
      <c r="BE555">
        <v>0</v>
      </c>
      <c r="BF555">
        <v>36283.94</v>
      </c>
      <c r="BG555">
        <v>0</v>
      </c>
      <c r="BH555">
        <v>20827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111229.96</v>
      </c>
      <c r="BP555">
        <v>3000</v>
      </c>
      <c r="BQ555">
        <v>0</v>
      </c>
      <c r="BR555">
        <v>36283.94</v>
      </c>
      <c r="BS555">
        <v>0</v>
      </c>
      <c r="BT555">
        <v>20827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111229.96</v>
      </c>
      <c r="CB555">
        <v>3000</v>
      </c>
      <c r="CC555">
        <v>0</v>
      </c>
      <c r="CD555">
        <v>36283.94</v>
      </c>
      <c r="CE555">
        <v>0</v>
      </c>
      <c r="CF555">
        <v>20827</v>
      </c>
      <c r="CG555">
        <v>0</v>
      </c>
      <c r="CH555">
        <v>0</v>
      </c>
      <c r="CI555">
        <v>0</v>
      </c>
      <c r="CJ555">
        <v>0</v>
      </c>
      <c r="CK555" s="13" t="str">
        <f t="shared" si="116"/>
        <v>4 - 13. DONACIONES Y TRANSFERENCIAS</v>
      </c>
      <c r="CL555" s="13" t="str">
        <f t="shared" si="117"/>
        <v>2.3. BIENES Y SERVICIOS</v>
      </c>
      <c r="CM555" s="13" t="str">
        <f t="shared" si="118"/>
        <v>2.3. 2. CONTRATACION DE SERVICIOS</v>
      </c>
      <c r="CN555" s="13" t="str">
        <f t="shared" si="119"/>
        <v>2.3. 2. 4. 7. 1. DE MAQUINARIAS Y EQUIPOS</v>
      </c>
      <c r="CO555" s="13">
        <f t="shared" si="120"/>
        <v>171340.90000000002</v>
      </c>
      <c r="CP555" s="13">
        <f t="shared" si="121"/>
        <v>-171340.90000000002</v>
      </c>
      <c r="CQ555" s="13"/>
      <c r="CR555" s="13"/>
      <c r="CS555" s="13">
        <f t="shared" si="100"/>
        <v>-171340.90000000002</v>
      </c>
      <c r="CT555" s="13"/>
    </row>
    <row r="556" spans="1:98" hidden="1" x14ac:dyDescent="0.2">
      <c r="A556" t="s">
        <v>93</v>
      </c>
      <c r="B556" t="s">
        <v>94</v>
      </c>
      <c r="C556" t="s">
        <v>95</v>
      </c>
      <c r="D556" t="s">
        <v>96</v>
      </c>
      <c r="E556" t="s">
        <v>97</v>
      </c>
      <c r="F556" t="s">
        <v>98</v>
      </c>
      <c r="G556" t="s">
        <v>170</v>
      </c>
      <c r="H556" t="s">
        <v>100</v>
      </c>
      <c r="I556" t="s">
        <v>101</v>
      </c>
      <c r="J556" t="s">
        <v>102</v>
      </c>
      <c r="K556" t="s">
        <v>175</v>
      </c>
      <c r="L556" t="s">
        <v>104</v>
      </c>
      <c r="M556" t="s">
        <v>132</v>
      </c>
      <c r="N556" t="s">
        <v>176</v>
      </c>
      <c r="O556" t="s">
        <v>430</v>
      </c>
      <c r="P556" t="s">
        <v>177</v>
      </c>
      <c r="Q556" t="s">
        <v>178</v>
      </c>
      <c r="R556">
        <v>1</v>
      </c>
      <c r="S556">
        <v>0</v>
      </c>
      <c r="T556">
        <v>0</v>
      </c>
      <c r="U556">
        <v>0</v>
      </c>
      <c r="V556" t="s">
        <v>431</v>
      </c>
      <c r="W556" t="s">
        <v>111</v>
      </c>
      <c r="X556" t="s">
        <v>112</v>
      </c>
      <c r="Y556" t="s">
        <v>112</v>
      </c>
      <c r="Z556" t="s">
        <v>371</v>
      </c>
      <c r="AA556" t="s">
        <v>372</v>
      </c>
      <c r="AB556" t="s">
        <v>115</v>
      </c>
      <c r="AC556" t="s">
        <v>116</v>
      </c>
      <c r="AD556" t="s">
        <v>225</v>
      </c>
      <c r="AE556" t="s">
        <v>274</v>
      </c>
      <c r="AF556" t="s">
        <v>288</v>
      </c>
      <c r="AG556" t="s">
        <v>289</v>
      </c>
      <c r="AH556" t="s">
        <v>290</v>
      </c>
      <c r="AI556" t="s">
        <v>392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10570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10570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10570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10570</v>
      </c>
      <c r="CH556">
        <v>0</v>
      </c>
      <c r="CI556">
        <v>0</v>
      </c>
      <c r="CJ556">
        <v>0</v>
      </c>
      <c r="CK556" s="13" t="str">
        <f t="shared" si="116"/>
        <v>4 - 13. DONACIONES Y TRANSFERENCIAS</v>
      </c>
      <c r="CL556" s="13" t="str">
        <f t="shared" si="117"/>
        <v>2.3. BIENES Y SERVICIOS</v>
      </c>
      <c r="CM556" s="13" t="str">
        <f t="shared" si="118"/>
        <v>2.3. 2. CONTRATACION DE SERVICIOS</v>
      </c>
      <c r="CN556" s="13" t="str">
        <f t="shared" si="119"/>
        <v>2.3. 2. 4. 7. 1. DE MAQUINARIAS Y EQUIPOS</v>
      </c>
      <c r="CO556" s="13">
        <f t="shared" si="120"/>
        <v>10570</v>
      </c>
      <c r="CP556" s="13">
        <f t="shared" si="121"/>
        <v>-10570</v>
      </c>
      <c r="CQ556" s="13"/>
      <c r="CR556" s="13"/>
      <c r="CS556" s="13">
        <f t="shared" si="100"/>
        <v>-10570</v>
      </c>
      <c r="CT556" s="13"/>
    </row>
    <row r="557" spans="1:98" hidden="1" x14ac:dyDescent="0.2">
      <c r="A557" t="s">
        <v>93</v>
      </c>
      <c r="B557" t="s">
        <v>94</v>
      </c>
      <c r="C557" t="s">
        <v>95</v>
      </c>
      <c r="D557" t="s">
        <v>96</v>
      </c>
      <c r="E557" t="s">
        <v>97</v>
      </c>
      <c r="F557" t="s">
        <v>98</v>
      </c>
      <c r="G557" t="s">
        <v>170</v>
      </c>
      <c r="H557" t="s">
        <v>100</v>
      </c>
      <c r="I557" t="s">
        <v>101</v>
      </c>
      <c r="J557" t="s">
        <v>102</v>
      </c>
      <c r="K557" t="s">
        <v>180</v>
      </c>
      <c r="L557" t="s">
        <v>104</v>
      </c>
      <c r="M557" t="s">
        <v>132</v>
      </c>
      <c r="N557" t="s">
        <v>133</v>
      </c>
      <c r="O557" t="s">
        <v>423</v>
      </c>
      <c r="P557" t="s">
        <v>181</v>
      </c>
      <c r="Q557" t="s">
        <v>168</v>
      </c>
      <c r="R557">
        <v>1</v>
      </c>
      <c r="S557">
        <v>0</v>
      </c>
      <c r="T557">
        <v>0</v>
      </c>
      <c r="U557">
        <v>0</v>
      </c>
      <c r="V557" t="s">
        <v>432</v>
      </c>
      <c r="W557" t="s">
        <v>111</v>
      </c>
      <c r="X557" t="s">
        <v>112</v>
      </c>
      <c r="Y557" t="s">
        <v>112</v>
      </c>
      <c r="Z557" t="s">
        <v>371</v>
      </c>
      <c r="AA557" t="s">
        <v>372</v>
      </c>
      <c r="AB557" t="s">
        <v>115</v>
      </c>
      <c r="AC557" t="s">
        <v>116</v>
      </c>
      <c r="AD557" t="s">
        <v>225</v>
      </c>
      <c r="AE557" t="s">
        <v>274</v>
      </c>
      <c r="AF557" t="s">
        <v>288</v>
      </c>
      <c r="AG557" t="s">
        <v>289</v>
      </c>
      <c r="AH557" t="s">
        <v>290</v>
      </c>
      <c r="AI557" t="s">
        <v>392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502.5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502.5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502.5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502.5</v>
      </c>
      <c r="CG557">
        <v>0</v>
      </c>
      <c r="CH557">
        <v>0</v>
      </c>
      <c r="CI557">
        <v>0</v>
      </c>
      <c r="CJ557">
        <v>0</v>
      </c>
      <c r="CK557" s="13" t="str">
        <f t="shared" si="116"/>
        <v>4 - 13. DONACIONES Y TRANSFERENCIAS</v>
      </c>
      <c r="CL557" s="13" t="str">
        <f t="shared" si="117"/>
        <v>2.3. BIENES Y SERVICIOS</v>
      </c>
      <c r="CM557" s="13" t="str">
        <f t="shared" si="118"/>
        <v>2.3. 2. CONTRATACION DE SERVICIOS</v>
      </c>
      <c r="CN557" s="13" t="str">
        <f t="shared" si="119"/>
        <v>2.3. 2. 4. 7. 1. DE MAQUINARIAS Y EQUIPOS</v>
      </c>
      <c r="CO557" s="13">
        <f t="shared" si="120"/>
        <v>502.5</v>
      </c>
      <c r="CP557" s="13">
        <f t="shared" si="121"/>
        <v>-502.5</v>
      </c>
      <c r="CQ557" s="13"/>
      <c r="CR557" s="13"/>
      <c r="CS557" s="13">
        <f t="shared" si="100"/>
        <v>-502.5</v>
      </c>
      <c r="CT557" s="13"/>
    </row>
    <row r="558" spans="1:98" hidden="1" x14ac:dyDescent="0.2">
      <c r="A558" t="s">
        <v>93</v>
      </c>
      <c r="B558" t="s">
        <v>94</v>
      </c>
      <c r="C558" t="s">
        <v>95</v>
      </c>
      <c r="D558" t="s">
        <v>96</v>
      </c>
      <c r="E558" t="s">
        <v>97</v>
      </c>
      <c r="F558" t="s">
        <v>98</v>
      </c>
      <c r="G558" t="s">
        <v>170</v>
      </c>
      <c r="H558" t="s">
        <v>100</v>
      </c>
      <c r="I558" t="s">
        <v>101</v>
      </c>
      <c r="J558" t="s">
        <v>102</v>
      </c>
      <c r="K558" t="s">
        <v>180</v>
      </c>
      <c r="L558" t="s">
        <v>104</v>
      </c>
      <c r="M558" t="s">
        <v>132</v>
      </c>
      <c r="N558" t="s">
        <v>133</v>
      </c>
      <c r="O558" t="s">
        <v>107</v>
      </c>
      <c r="P558" t="s">
        <v>181</v>
      </c>
      <c r="Q558" t="s">
        <v>168</v>
      </c>
      <c r="R558">
        <v>124679</v>
      </c>
      <c r="S558">
        <v>26240</v>
      </c>
      <c r="T558">
        <v>0</v>
      </c>
      <c r="U558">
        <v>0</v>
      </c>
      <c r="V558" t="s">
        <v>182</v>
      </c>
      <c r="W558" t="s">
        <v>111</v>
      </c>
      <c r="X558" t="s">
        <v>112</v>
      </c>
      <c r="Y558" t="s">
        <v>112</v>
      </c>
      <c r="Z558" t="s">
        <v>371</v>
      </c>
      <c r="AA558" t="s">
        <v>372</v>
      </c>
      <c r="AB558" t="s">
        <v>115</v>
      </c>
      <c r="AC558" t="s">
        <v>116</v>
      </c>
      <c r="AD558" t="s">
        <v>225</v>
      </c>
      <c r="AE558" t="s">
        <v>274</v>
      </c>
      <c r="AF558" t="s">
        <v>378</v>
      </c>
      <c r="AG558" t="s">
        <v>379</v>
      </c>
      <c r="AH558" t="s">
        <v>380</v>
      </c>
      <c r="AI558" t="s">
        <v>392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17100</v>
      </c>
      <c r="AR558">
        <v>5700</v>
      </c>
      <c r="AS558">
        <v>5700</v>
      </c>
      <c r="AT558">
        <v>5700</v>
      </c>
      <c r="AU558">
        <v>5700</v>
      </c>
      <c r="AV558">
        <v>5700</v>
      </c>
      <c r="AW558">
        <v>5700</v>
      </c>
      <c r="AX558">
        <v>5700</v>
      </c>
      <c r="AY558">
        <v>0</v>
      </c>
      <c r="AZ558">
        <v>0</v>
      </c>
      <c r="BA558">
        <v>0</v>
      </c>
      <c r="BB558">
        <v>0</v>
      </c>
      <c r="BC558">
        <v>17100</v>
      </c>
      <c r="BD558">
        <v>5700</v>
      </c>
      <c r="BE558">
        <v>5700</v>
      </c>
      <c r="BF558">
        <v>5700</v>
      </c>
      <c r="BG558">
        <v>5700</v>
      </c>
      <c r="BH558">
        <v>5700</v>
      </c>
      <c r="BI558">
        <v>5700</v>
      </c>
      <c r="BJ558">
        <v>5700</v>
      </c>
      <c r="BK558">
        <v>0</v>
      </c>
      <c r="BL558">
        <v>0</v>
      </c>
      <c r="BM558">
        <v>0</v>
      </c>
      <c r="BN558">
        <v>0</v>
      </c>
      <c r="BO558">
        <v>17100</v>
      </c>
      <c r="BP558">
        <v>5700</v>
      </c>
      <c r="BQ558">
        <v>5700</v>
      </c>
      <c r="BR558">
        <v>5700</v>
      </c>
      <c r="BS558">
        <v>5700</v>
      </c>
      <c r="BT558">
        <v>5700</v>
      </c>
      <c r="BU558">
        <v>5700</v>
      </c>
      <c r="BV558">
        <v>5700</v>
      </c>
      <c r="BW558">
        <v>0</v>
      </c>
      <c r="BX558">
        <v>0</v>
      </c>
      <c r="BY558">
        <v>0</v>
      </c>
      <c r="BZ558">
        <v>0</v>
      </c>
      <c r="CA558">
        <v>17100</v>
      </c>
      <c r="CB558">
        <v>5700</v>
      </c>
      <c r="CC558">
        <v>5700</v>
      </c>
      <c r="CD558">
        <v>5700</v>
      </c>
      <c r="CE558">
        <v>5700</v>
      </c>
      <c r="CF558">
        <v>5700</v>
      </c>
      <c r="CG558">
        <v>5700</v>
      </c>
      <c r="CH558">
        <v>5700</v>
      </c>
      <c r="CI558">
        <v>0</v>
      </c>
      <c r="CJ558">
        <v>0</v>
      </c>
      <c r="CK558" s="13" t="str">
        <f t="shared" si="116"/>
        <v>4 - 13. DONACIONES Y TRANSFERENCIAS</v>
      </c>
      <c r="CL558" s="13" t="str">
        <f t="shared" si="117"/>
        <v>2.3. BIENES Y SERVICIOS</v>
      </c>
      <c r="CM558" s="13" t="str">
        <f t="shared" si="118"/>
        <v>2.3. 2. CONTRATACION DE SERVICIOS</v>
      </c>
      <c r="CN558" s="13" t="str">
        <f t="shared" si="119"/>
        <v>2.3. 2. 5. 1. 1. DE EDIFICIOS Y ESTRUCTURAS</v>
      </c>
      <c r="CO558" s="13">
        <f t="shared" si="120"/>
        <v>57000</v>
      </c>
      <c r="CP558" s="13">
        <f t="shared" si="121"/>
        <v>-57000</v>
      </c>
      <c r="CQ558" s="13"/>
      <c r="CR558" s="13"/>
      <c r="CS558" s="13">
        <f t="shared" si="100"/>
        <v>-57000</v>
      </c>
      <c r="CT558" s="13"/>
    </row>
    <row r="559" spans="1:98" hidden="1" x14ac:dyDescent="0.2">
      <c r="A559" t="s">
        <v>93</v>
      </c>
      <c r="B559" t="s">
        <v>94</v>
      </c>
      <c r="C559" t="s">
        <v>95</v>
      </c>
      <c r="D559" t="s">
        <v>96</v>
      </c>
      <c r="E559" t="s">
        <v>97</v>
      </c>
      <c r="F559" t="s">
        <v>98</v>
      </c>
      <c r="G559" t="s">
        <v>170</v>
      </c>
      <c r="H559" t="s">
        <v>100</v>
      </c>
      <c r="I559" t="s">
        <v>101</v>
      </c>
      <c r="J559" t="s">
        <v>102</v>
      </c>
      <c r="K559" t="s">
        <v>187</v>
      </c>
      <c r="L559" t="s">
        <v>104</v>
      </c>
      <c r="M559" t="s">
        <v>132</v>
      </c>
      <c r="N559" t="s">
        <v>176</v>
      </c>
      <c r="O559" t="s">
        <v>107</v>
      </c>
      <c r="P559" t="s">
        <v>188</v>
      </c>
      <c r="Q559" t="s">
        <v>189</v>
      </c>
      <c r="R559">
        <v>105000</v>
      </c>
      <c r="S559">
        <v>29200</v>
      </c>
      <c r="T559">
        <v>0</v>
      </c>
      <c r="U559">
        <v>0</v>
      </c>
      <c r="V559" t="s">
        <v>190</v>
      </c>
      <c r="W559" t="s">
        <v>111</v>
      </c>
      <c r="X559" t="s">
        <v>112</v>
      </c>
      <c r="Y559" t="s">
        <v>112</v>
      </c>
      <c r="Z559" t="s">
        <v>371</v>
      </c>
      <c r="AA559" t="s">
        <v>372</v>
      </c>
      <c r="AB559" t="s">
        <v>115</v>
      </c>
      <c r="AC559" t="s">
        <v>116</v>
      </c>
      <c r="AD559" t="s">
        <v>225</v>
      </c>
      <c r="AE559" t="s">
        <v>274</v>
      </c>
      <c r="AF559" t="s">
        <v>378</v>
      </c>
      <c r="AG559" t="s">
        <v>379</v>
      </c>
      <c r="AH559" t="s">
        <v>380</v>
      </c>
      <c r="AI559" t="s">
        <v>392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8700</v>
      </c>
      <c r="AR559">
        <v>2900</v>
      </c>
      <c r="AS559">
        <v>2900</v>
      </c>
      <c r="AT559">
        <v>2900</v>
      </c>
      <c r="AU559">
        <v>2900</v>
      </c>
      <c r="AV559">
        <v>2900</v>
      </c>
      <c r="AW559">
        <v>2900</v>
      </c>
      <c r="AX559">
        <v>2900</v>
      </c>
      <c r="AY559">
        <v>0</v>
      </c>
      <c r="AZ559">
        <v>0</v>
      </c>
      <c r="BA559">
        <v>0</v>
      </c>
      <c r="BB559">
        <v>0</v>
      </c>
      <c r="BC559">
        <v>8700</v>
      </c>
      <c r="BD559">
        <v>2900</v>
      </c>
      <c r="BE559">
        <v>2900</v>
      </c>
      <c r="BF559">
        <v>2900</v>
      </c>
      <c r="BG559">
        <v>2900</v>
      </c>
      <c r="BH559">
        <v>2900</v>
      </c>
      <c r="BI559">
        <v>2900</v>
      </c>
      <c r="BJ559">
        <v>2900</v>
      </c>
      <c r="BK559">
        <v>0</v>
      </c>
      <c r="BL559">
        <v>0</v>
      </c>
      <c r="BM559">
        <v>0</v>
      </c>
      <c r="BN559">
        <v>0</v>
      </c>
      <c r="BO559">
        <v>8700</v>
      </c>
      <c r="BP559">
        <v>2900</v>
      </c>
      <c r="BQ559">
        <v>2900</v>
      </c>
      <c r="BR559">
        <v>2900</v>
      </c>
      <c r="BS559">
        <v>2900</v>
      </c>
      <c r="BT559">
        <v>2900</v>
      </c>
      <c r="BU559">
        <v>2900</v>
      </c>
      <c r="BV559">
        <v>2900</v>
      </c>
      <c r="BW559">
        <v>0</v>
      </c>
      <c r="BX559">
        <v>0</v>
      </c>
      <c r="BY559">
        <v>0</v>
      </c>
      <c r="BZ559">
        <v>0</v>
      </c>
      <c r="CA559">
        <v>8700</v>
      </c>
      <c r="CB559">
        <v>2900</v>
      </c>
      <c r="CC559">
        <v>2900</v>
      </c>
      <c r="CD559">
        <v>2900</v>
      </c>
      <c r="CE559">
        <v>2900</v>
      </c>
      <c r="CF559">
        <v>2900</v>
      </c>
      <c r="CG559">
        <v>2900</v>
      </c>
      <c r="CH559">
        <v>2900</v>
      </c>
      <c r="CI559">
        <v>0</v>
      </c>
      <c r="CJ559">
        <v>0</v>
      </c>
      <c r="CK559" s="13" t="str">
        <f t="shared" si="116"/>
        <v>4 - 13. DONACIONES Y TRANSFERENCIAS</v>
      </c>
      <c r="CL559" s="13" t="str">
        <f t="shared" si="117"/>
        <v>2.3. BIENES Y SERVICIOS</v>
      </c>
      <c r="CM559" s="13" t="str">
        <f t="shared" si="118"/>
        <v>2.3. 2. CONTRATACION DE SERVICIOS</v>
      </c>
      <c r="CN559" s="13" t="str">
        <f t="shared" si="119"/>
        <v>2.3. 2. 5. 1. 1. DE EDIFICIOS Y ESTRUCTURAS</v>
      </c>
      <c r="CO559" s="13">
        <f t="shared" si="120"/>
        <v>29000</v>
      </c>
      <c r="CP559" s="13">
        <f t="shared" si="121"/>
        <v>-29000</v>
      </c>
      <c r="CQ559" s="13"/>
      <c r="CR559" s="13"/>
      <c r="CS559" s="13">
        <f t="shared" si="100"/>
        <v>-29000</v>
      </c>
      <c r="CT559" s="13"/>
    </row>
    <row r="560" spans="1:98" hidden="1" x14ac:dyDescent="0.2">
      <c r="A560" t="s">
        <v>93</v>
      </c>
      <c r="B560" t="s">
        <v>94</v>
      </c>
      <c r="C560" t="s">
        <v>95</v>
      </c>
      <c r="D560" t="s">
        <v>96</v>
      </c>
      <c r="E560" t="s">
        <v>97</v>
      </c>
      <c r="F560" t="s">
        <v>98</v>
      </c>
      <c r="G560" t="s">
        <v>170</v>
      </c>
      <c r="H560" t="s">
        <v>100</v>
      </c>
      <c r="I560" t="s">
        <v>101</v>
      </c>
      <c r="J560" t="s">
        <v>102</v>
      </c>
      <c r="K560" t="s">
        <v>175</v>
      </c>
      <c r="L560" t="s">
        <v>104</v>
      </c>
      <c r="M560" t="s">
        <v>132</v>
      </c>
      <c r="N560" t="s">
        <v>176</v>
      </c>
      <c r="O560" t="s">
        <v>430</v>
      </c>
      <c r="P560" t="s">
        <v>177</v>
      </c>
      <c r="Q560" t="s">
        <v>178</v>
      </c>
      <c r="R560">
        <v>1</v>
      </c>
      <c r="S560">
        <v>0</v>
      </c>
      <c r="T560">
        <v>0</v>
      </c>
      <c r="U560">
        <v>0</v>
      </c>
      <c r="V560" t="s">
        <v>431</v>
      </c>
      <c r="W560" t="s">
        <v>111</v>
      </c>
      <c r="X560" t="s">
        <v>112</v>
      </c>
      <c r="Y560" t="s">
        <v>112</v>
      </c>
      <c r="Z560" t="s">
        <v>371</v>
      </c>
      <c r="AA560" t="s">
        <v>372</v>
      </c>
      <c r="AB560" t="s">
        <v>115</v>
      </c>
      <c r="AC560" t="s">
        <v>116</v>
      </c>
      <c r="AD560" t="s">
        <v>225</v>
      </c>
      <c r="AE560" t="s">
        <v>274</v>
      </c>
      <c r="AF560" t="s">
        <v>291</v>
      </c>
      <c r="AG560" t="s">
        <v>414</v>
      </c>
      <c r="AH560" t="s">
        <v>422</v>
      </c>
      <c r="AI560" t="s">
        <v>392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1407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1407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1407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1407</v>
      </c>
      <c r="CI560">
        <v>0</v>
      </c>
      <c r="CJ560">
        <v>0</v>
      </c>
      <c r="CK560" s="13" t="str">
        <f t="shared" si="116"/>
        <v>4 - 13. DONACIONES Y TRANSFERENCIAS</v>
      </c>
      <c r="CL560" s="13" t="str">
        <f t="shared" si="117"/>
        <v>2.3. BIENES Y SERVICIOS</v>
      </c>
      <c r="CM560" s="13" t="str">
        <f t="shared" si="118"/>
        <v>2.3. 2. CONTRATACION DE SERVICIOS</v>
      </c>
      <c r="CN560" s="13" t="str">
        <f t="shared" si="119"/>
        <v>2.3. 2. 6. 4. 1. GASTOS POR PRESTACIONES DE SALUD</v>
      </c>
      <c r="CO560" s="13">
        <f t="shared" si="120"/>
        <v>1407</v>
      </c>
      <c r="CP560" s="13">
        <f t="shared" si="121"/>
        <v>-1407</v>
      </c>
      <c r="CQ560" s="13"/>
      <c r="CR560" s="13"/>
      <c r="CS560" s="13">
        <f t="shared" si="100"/>
        <v>-1407</v>
      </c>
      <c r="CT560" s="13"/>
    </row>
    <row r="561" spans="1:98" hidden="1" x14ac:dyDescent="0.2">
      <c r="A561" t="s">
        <v>93</v>
      </c>
      <c r="B561" t="s">
        <v>94</v>
      </c>
      <c r="C561" t="s">
        <v>95</v>
      </c>
      <c r="D561" t="s">
        <v>96</v>
      </c>
      <c r="E561" t="s">
        <v>97</v>
      </c>
      <c r="F561" t="s">
        <v>98</v>
      </c>
      <c r="G561" t="s">
        <v>170</v>
      </c>
      <c r="H561" t="s">
        <v>100</v>
      </c>
      <c r="I561" t="s">
        <v>101</v>
      </c>
      <c r="J561" t="s">
        <v>102</v>
      </c>
      <c r="K561" t="s">
        <v>183</v>
      </c>
      <c r="L561" t="s">
        <v>104</v>
      </c>
      <c r="M561" t="s">
        <v>132</v>
      </c>
      <c r="N561" t="s">
        <v>133</v>
      </c>
      <c r="O561" t="s">
        <v>107</v>
      </c>
      <c r="P561" t="s">
        <v>184</v>
      </c>
      <c r="Q561" t="s">
        <v>185</v>
      </c>
      <c r="R561">
        <v>7271</v>
      </c>
      <c r="S561">
        <v>1441</v>
      </c>
      <c r="T561">
        <v>0</v>
      </c>
      <c r="U561">
        <v>0</v>
      </c>
      <c r="V561" t="s">
        <v>186</v>
      </c>
      <c r="W561" t="s">
        <v>111</v>
      </c>
      <c r="X561" t="s">
        <v>112</v>
      </c>
      <c r="Y561" t="s">
        <v>112</v>
      </c>
      <c r="Z561" t="s">
        <v>371</v>
      </c>
      <c r="AA561" t="s">
        <v>372</v>
      </c>
      <c r="AB561" t="s">
        <v>115</v>
      </c>
      <c r="AC561" t="s">
        <v>116</v>
      </c>
      <c r="AD561" t="s">
        <v>225</v>
      </c>
      <c r="AE561" t="s">
        <v>274</v>
      </c>
      <c r="AF561" t="s">
        <v>300</v>
      </c>
      <c r="AG561" t="s">
        <v>301</v>
      </c>
      <c r="AH561" t="s">
        <v>302</v>
      </c>
      <c r="AI561" t="s">
        <v>392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19548.099999999999</v>
      </c>
      <c r="AR561">
        <v>0</v>
      </c>
      <c r="AS561">
        <v>5108.1000000000004</v>
      </c>
      <c r="AT561">
        <v>7001.25</v>
      </c>
      <c r="AU561">
        <v>5469.75</v>
      </c>
      <c r="AV561">
        <v>0</v>
      </c>
      <c r="AW561">
        <v>11515.5</v>
      </c>
      <c r="AX561">
        <v>5152.55</v>
      </c>
      <c r="AY561">
        <v>0</v>
      </c>
      <c r="AZ561">
        <v>0</v>
      </c>
      <c r="BA561">
        <v>0</v>
      </c>
      <c r="BB561">
        <v>0</v>
      </c>
      <c r="BC561">
        <v>12702.05</v>
      </c>
      <c r="BD561">
        <v>6846.05</v>
      </c>
      <c r="BE561">
        <v>5108.1000000000004</v>
      </c>
      <c r="BF561">
        <v>7001.25</v>
      </c>
      <c r="BG561">
        <v>5469.75</v>
      </c>
      <c r="BH561">
        <v>0</v>
      </c>
      <c r="BI561">
        <v>11515.5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12702.05</v>
      </c>
      <c r="BP561">
        <v>6846.05</v>
      </c>
      <c r="BQ561">
        <v>5108.1000000000004</v>
      </c>
      <c r="BR561">
        <v>0</v>
      </c>
      <c r="BS561">
        <v>7001.25</v>
      </c>
      <c r="BT561">
        <v>5469.75</v>
      </c>
      <c r="BU561">
        <v>6985.75</v>
      </c>
      <c r="BV561">
        <v>4529.75</v>
      </c>
      <c r="BW561">
        <v>0</v>
      </c>
      <c r="BX561">
        <v>0</v>
      </c>
      <c r="BY561">
        <v>0</v>
      </c>
      <c r="BZ561">
        <v>0</v>
      </c>
      <c r="CA561">
        <v>12702.05</v>
      </c>
      <c r="CB561">
        <v>6846.05</v>
      </c>
      <c r="CC561">
        <v>5108.1000000000004</v>
      </c>
      <c r="CD561">
        <v>0</v>
      </c>
      <c r="CE561">
        <v>7001.25</v>
      </c>
      <c r="CF561">
        <v>5469.75</v>
      </c>
      <c r="CG561">
        <v>6985.75</v>
      </c>
      <c r="CH561">
        <v>4529.75</v>
      </c>
      <c r="CI561">
        <v>0</v>
      </c>
      <c r="CJ561">
        <v>0</v>
      </c>
      <c r="CK561" s="13" t="str">
        <f t="shared" si="116"/>
        <v>4 - 13. DONACIONES Y TRANSFERENCIAS</v>
      </c>
      <c r="CL561" s="13" t="str">
        <f t="shared" si="117"/>
        <v>2.3. BIENES Y SERVICIOS</v>
      </c>
      <c r="CM561" s="13" t="str">
        <f t="shared" si="118"/>
        <v>2.3. 2. CONTRATACION DE SERVICIOS</v>
      </c>
      <c r="CN561" s="13" t="str">
        <f t="shared" si="119"/>
        <v>2.3. 2. 7.11. 2. TRANSPORTE Y TRASLADO DE CARGA, BIENES Y MATERIALES</v>
      </c>
      <c r="CO561" s="13">
        <f t="shared" si="120"/>
        <v>48642.7</v>
      </c>
      <c r="CP561" s="13">
        <f t="shared" si="121"/>
        <v>-48642.7</v>
      </c>
      <c r="CQ561" s="13"/>
      <c r="CR561" s="13"/>
      <c r="CS561" s="13">
        <f t="shared" si="100"/>
        <v>-48642.7</v>
      </c>
      <c r="CT561" s="13"/>
    </row>
    <row r="562" spans="1:98" hidden="1" x14ac:dyDescent="0.2">
      <c r="A562" t="s">
        <v>93</v>
      </c>
      <c r="B562" t="s">
        <v>94</v>
      </c>
      <c r="C562" t="s">
        <v>95</v>
      </c>
      <c r="D562" t="s">
        <v>96</v>
      </c>
      <c r="E562" t="s">
        <v>97</v>
      </c>
      <c r="F562" t="s">
        <v>98</v>
      </c>
      <c r="G562" t="s">
        <v>164</v>
      </c>
      <c r="H562" t="s">
        <v>100</v>
      </c>
      <c r="I562" t="s">
        <v>165</v>
      </c>
      <c r="J562" t="s">
        <v>102</v>
      </c>
      <c r="K562" t="s">
        <v>166</v>
      </c>
      <c r="L562" t="s">
        <v>104</v>
      </c>
      <c r="M562" t="s">
        <v>132</v>
      </c>
      <c r="N562" t="s">
        <v>133</v>
      </c>
      <c r="O562" t="s">
        <v>107</v>
      </c>
      <c r="P562" t="s">
        <v>167</v>
      </c>
      <c r="Q562" t="s">
        <v>168</v>
      </c>
      <c r="R562">
        <v>5000</v>
      </c>
      <c r="S562">
        <v>3940</v>
      </c>
      <c r="T562">
        <v>0</v>
      </c>
      <c r="U562">
        <v>0</v>
      </c>
      <c r="V562" t="s">
        <v>169</v>
      </c>
      <c r="W562" t="s">
        <v>111</v>
      </c>
      <c r="X562" t="s">
        <v>112</v>
      </c>
      <c r="Y562" t="s">
        <v>112</v>
      </c>
      <c r="Z562" t="s">
        <v>371</v>
      </c>
      <c r="AA562" t="s">
        <v>372</v>
      </c>
      <c r="AB562" t="s">
        <v>115</v>
      </c>
      <c r="AC562" t="s">
        <v>116</v>
      </c>
      <c r="AD562" t="s">
        <v>225</v>
      </c>
      <c r="AE562" t="s">
        <v>274</v>
      </c>
      <c r="AF562" t="s">
        <v>300</v>
      </c>
      <c r="AG562" t="s">
        <v>301</v>
      </c>
      <c r="AH562" t="s">
        <v>303</v>
      </c>
      <c r="AI562" t="s">
        <v>392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25522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 s="13" t="str">
        <f t="shared" si="116"/>
        <v>4 - 13. DONACIONES Y TRANSFERENCIAS</v>
      </c>
      <c r="CL562" s="13" t="str">
        <f t="shared" si="117"/>
        <v>2.3. BIENES Y SERVICIOS</v>
      </c>
      <c r="CM562" s="13" t="str">
        <f t="shared" si="118"/>
        <v>2.3. 2. CONTRATACION DE SERVICIOS</v>
      </c>
      <c r="CN562" s="13" t="str">
        <f t="shared" si="119"/>
        <v>2.3. 2. 7.11. 6. SERVICIO DE IMPRESIONES, ENCUADERNACION Y EMPASTADO</v>
      </c>
      <c r="CO562" s="13">
        <f t="shared" si="120"/>
        <v>0</v>
      </c>
      <c r="CP562" s="13">
        <f t="shared" si="121"/>
        <v>0</v>
      </c>
      <c r="CQ562" s="13"/>
      <c r="CR562" s="13"/>
      <c r="CS562" s="13">
        <f t="shared" si="100"/>
        <v>0</v>
      </c>
      <c r="CT562" s="13"/>
    </row>
    <row r="563" spans="1:98" hidden="1" x14ac:dyDescent="0.2">
      <c r="A563" t="s">
        <v>93</v>
      </c>
      <c r="B563" t="s">
        <v>94</v>
      </c>
      <c r="C563" t="s">
        <v>95</v>
      </c>
      <c r="D563" t="s">
        <v>96</v>
      </c>
      <c r="E563" t="s">
        <v>97</v>
      </c>
      <c r="F563" t="s">
        <v>98</v>
      </c>
      <c r="G563" t="s">
        <v>170</v>
      </c>
      <c r="H563" t="s">
        <v>100</v>
      </c>
      <c r="I563" t="s">
        <v>101</v>
      </c>
      <c r="J563" t="s">
        <v>102</v>
      </c>
      <c r="K563" t="s">
        <v>183</v>
      </c>
      <c r="L563" t="s">
        <v>104</v>
      </c>
      <c r="M563" t="s">
        <v>132</v>
      </c>
      <c r="N563" t="s">
        <v>133</v>
      </c>
      <c r="O563" t="s">
        <v>107</v>
      </c>
      <c r="P563" t="s">
        <v>184</v>
      </c>
      <c r="Q563" t="s">
        <v>185</v>
      </c>
      <c r="R563">
        <v>7271</v>
      </c>
      <c r="S563">
        <v>1441</v>
      </c>
      <c r="T563">
        <v>0</v>
      </c>
      <c r="U563">
        <v>0</v>
      </c>
      <c r="V563" t="s">
        <v>186</v>
      </c>
      <c r="W563" t="s">
        <v>111</v>
      </c>
      <c r="X563" t="s">
        <v>112</v>
      </c>
      <c r="Y563" t="s">
        <v>112</v>
      </c>
      <c r="Z563" t="s">
        <v>371</v>
      </c>
      <c r="AA563" t="s">
        <v>372</v>
      </c>
      <c r="AB563" t="s">
        <v>115</v>
      </c>
      <c r="AC563" t="s">
        <v>116</v>
      </c>
      <c r="AD563" t="s">
        <v>225</v>
      </c>
      <c r="AE563" t="s">
        <v>274</v>
      </c>
      <c r="AF563" t="s">
        <v>300</v>
      </c>
      <c r="AG563" t="s">
        <v>301</v>
      </c>
      <c r="AH563" t="s">
        <v>304</v>
      </c>
      <c r="AI563" t="s">
        <v>392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16590.75</v>
      </c>
      <c r="AV563">
        <v>3735.6</v>
      </c>
      <c r="AW563">
        <v>3574.56</v>
      </c>
      <c r="AX563">
        <v>2970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16590.75</v>
      </c>
      <c r="BH563">
        <v>3735.6</v>
      </c>
      <c r="BI563">
        <v>3574.56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16590.75</v>
      </c>
      <c r="BT563">
        <v>3735.6</v>
      </c>
      <c r="BU563">
        <v>3574.56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16590.75</v>
      </c>
      <c r="CF563">
        <v>3735.6</v>
      </c>
      <c r="CG563">
        <v>3574.56</v>
      </c>
      <c r="CH563">
        <v>0</v>
      </c>
      <c r="CI563">
        <v>0</v>
      </c>
      <c r="CJ563">
        <v>0</v>
      </c>
      <c r="CK563" s="13" t="str">
        <f t="shared" si="116"/>
        <v>4 - 13. DONACIONES Y TRANSFERENCIAS</v>
      </c>
      <c r="CL563" s="13" t="str">
        <f t="shared" si="117"/>
        <v>2.3. BIENES Y SERVICIOS</v>
      </c>
      <c r="CM563" s="13" t="str">
        <f t="shared" si="118"/>
        <v>2.3. 2. CONTRATACION DE SERVICIOS</v>
      </c>
      <c r="CN563" s="13" t="str">
        <f t="shared" si="119"/>
        <v>2.3. 2. 7.11.99. SERVICIOS DIVERSOS</v>
      </c>
      <c r="CO563" s="13">
        <f t="shared" si="120"/>
        <v>23900.91</v>
      </c>
      <c r="CP563" s="13">
        <f t="shared" si="121"/>
        <v>-23900.91</v>
      </c>
      <c r="CQ563" s="13"/>
      <c r="CR563" s="13"/>
      <c r="CS563" s="13">
        <f t="shared" si="100"/>
        <v>-23900.91</v>
      </c>
      <c r="CT563" s="13"/>
    </row>
    <row r="564" spans="1:98" hidden="1" x14ac:dyDescent="0.2">
      <c r="A564" t="s">
        <v>93</v>
      </c>
      <c r="B564" t="s">
        <v>94</v>
      </c>
      <c r="C564" t="s">
        <v>95</v>
      </c>
      <c r="D564" t="s">
        <v>96</v>
      </c>
      <c r="E564" t="s">
        <v>97</v>
      </c>
      <c r="F564" t="s">
        <v>98</v>
      </c>
      <c r="G564" t="s">
        <v>170</v>
      </c>
      <c r="H564" t="s">
        <v>100</v>
      </c>
      <c r="I564" t="s">
        <v>101</v>
      </c>
      <c r="J564" t="s">
        <v>102</v>
      </c>
      <c r="K564" t="s">
        <v>183</v>
      </c>
      <c r="L564" t="s">
        <v>104</v>
      </c>
      <c r="M564" t="s">
        <v>132</v>
      </c>
      <c r="N564" t="s">
        <v>133</v>
      </c>
      <c r="O564" t="s">
        <v>423</v>
      </c>
      <c r="P564" t="s">
        <v>184</v>
      </c>
      <c r="Q564" t="s">
        <v>185</v>
      </c>
      <c r="R564">
        <v>1</v>
      </c>
      <c r="S564">
        <v>0</v>
      </c>
      <c r="T564">
        <v>0</v>
      </c>
      <c r="U564">
        <v>0</v>
      </c>
      <c r="V564" t="s">
        <v>433</v>
      </c>
      <c r="W564" t="s">
        <v>111</v>
      </c>
      <c r="X564" t="s">
        <v>112</v>
      </c>
      <c r="Y564" t="s">
        <v>112</v>
      </c>
      <c r="Z564" t="s">
        <v>371</v>
      </c>
      <c r="AA564" t="s">
        <v>372</v>
      </c>
      <c r="AB564" t="s">
        <v>115</v>
      </c>
      <c r="AC564" t="s">
        <v>116</v>
      </c>
      <c r="AD564" t="s">
        <v>225</v>
      </c>
      <c r="AE564" t="s">
        <v>274</v>
      </c>
      <c r="AF564" t="s">
        <v>300</v>
      </c>
      <c r="AG564" t="s">
        <v>301</v>
      </c>
      <c r="AH564" t="s">
        <v>304</v>
      </c>
      <c r="AI564" t="s">
        <v>392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420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420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420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420</v>
      </c>
      <c r="CH564">
        <v>0</v>
      </c>
      <c r="CI564">
        <v>0</v>
      </c>
      <c r="CJ564">
        <v>0</v>
      </c>
      <c r="CK564" s="13" t="str">
        <f t="shared" ref="CK564:CK566" si="122">CONCATENATE(LEFT(Z564,1)," ","- ",AA564)</f>
        <v>4 - 13. DONACIONES Y TRANSFERENCIAS</v>
      </c>
      <c r="CL564" s="13" t="str">
        <f t="shared" ref="CL564:CL566" si="123">CONCATENATE(LEFT(AC564,2),AD564)</f>
        <v>2.3. BIENES Y SERVICIOS</v>
      </c>
      <c r="CM564" s="13" t="str">
        <f t="shared" ref="CM564:CM566" si="124">CONCATENATE(LEFT(CL564,4),AE564)</f>
        <v>2.3. 2. CONTRATACION DE SERVICIOS</v>
      </c>
      <c r="CN564" s="13" t="str">
        <f t="shared" ref="CN564:CN566" si="125">CONCATENATE(LEFT(CM564,7)&amp;LEFT(AF564,3)&amp;LEFT(AG564,3),AH564)</f>
        <v>2.3. 2. 7.11.99. SERVICIOS DIVERSOS</v>
      </c>
      <c r="CO564" s="13">
        <f t="shared" ref="CO564:CO566" si="126">SUM(AZ564:BL564)</f>
        <v>420</v>
      </c>
      <c r="CP564" s="13">
        <f t="shared" ref="CP564:CP566" si="127">AL564-CO564</f>
        <v>-420</v>
      </c>
      <c r="CQ564" s="13"/>
      <c r="CR564" s="13"/>
      <c r="CS564" s="13">
        <f t="shared" si="100"/>
        <v>-420</v>
      </c>
      <c r="CT564" s="13"/>
    </row>
    <row r="565" spans="1:98" hidden="1" x14ac:dyDescent="0.2">
      <c r="A565" t="s">
        <v>93</v>
      </c>
      <c r="B565" t="s">
        <v>94</v>
      </c>
      <c r="C565" t="s">
        <v>95</v>
      </c>
      <c r="D565" t="s">
        <v>96</v>
      </c>
      <c r="E565" t="s">
        <v>97</v>
      </c>
      <c r="F565" t="s">
        <v>98</v>
      </c>
      <c r="G565" t="s">
        <v>170</v>
      </c>
      <c r="H565" t="s">
        <v>100</v>
      </c>
      <c r="I565" t="s">
        <v>101</v>
      </c>
      <c r="J565" t="s">
        <v>102</v>
      </c>
      <c r="K565" t="s">
        <v>191</v>
      </c>
      <c r="L565" t="s">
        <v>104</v>
      </c>
      <c r="M565" t="s">
        <v>132</v>
      </c>
      <c r="N565" t="s">
        <v>133</v>
      </c>
      <c r="O565" t="s">
        <v>107</v>
      </c>
      <c r="P565" t="s">
        <v>192</v>
      </c>
      <c r="Q565" t="s">
        <v>168</v>
      </c>
      <c r="R565">
        <v>7247</v>
      </c>
      <c r="S565">
        <v>3940</v>
      </c>
      <c r="T565">
        <v>0</v>
      </c>
      <c r="U565">
        <v>0</v>
      </c>
      <c r="V565" t="s">
        <v>193</v>
      </c>
      <c r="W565" t="s">
        <v>111</v>
      </c>
      <c r="X565" t="s">
        <v>112</v>
      </c>
      <c r="Y565" t="s">
        <v>112</v>
      </c>
      <c r="Z565" t="s">
        <v>371</v>
      </c>
      <c r="AA565" t="s">
        <v>372</v>
      </c>
      <c r="AB565" t="s">
        <v>115</v>
      </c>
      <c r="AC565" t="s">
        <v>116</v>
      </c>
      <c r="AD565" t="s">
        <v>225</v>
      </c>
      <c r="AE565" t="s">
        <v>274</v>
      </c>
      <c r="AF565" t="s">
        <v>309</v>
      </c>
      <c r="AG565" t="s">
        <v>310</v>
      </c>
      <c r="AH565" t="s">
        <v>311</v>
      </c>
      <c r="AI565" t="s">
        <v>392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23375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23375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23375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23375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 s="13" t="str">
        <f t="shared" si="122"/>
        <v>4 - 13. DONACIONES Y TRANSFERENCIAS</v>
      </c>
      <c r="CL565" s="13" t="str">
        <f t="shared" si="123"/>
        <v>2.3. BIENES Y SERVICIOS</v>
      </c>
      <c r="CM565" s="13" t="str">
        <f t="shared" si="124"/>
        <v>2.3. 2. CONTRATACION DE SERVICIOS</v>
      </c>
      <c r="CN565" s="13" t="str">
        <f t="shared" si="125"/>
        <v>2.3. 2. 9. 1. 1. LOCACIÓN DE SERVICIOS REALIZADOS POR PERSONAS NATURALES RELACIONADAS AL ROL DE LA ENTIDAD</v>
      </c>
      <c r="CO565" s="13">
        <f t="shared" si="126"/>
        <v>23375</v>
      </c>
      <c r="CP565" s="13">
        <f t="shared" si="127"/>
        <v>-23375</v>
      </c>
      <c r="CQ565" s="13"/>
      <c r="CR565" s="13"/>
      <c r="CS565" s="13">
        <f t="shared" si="100"/>
        <v>-23375</v>
      </c>
      <c r="CT565" s="13"/>
    </row>
    <row r="566" spans="1:98" hidden="1" x14ac:dyDescent="0.2">
      <c r="A566" t="s">
        <v>93</v>
      </c>
      <c r="B566" t="s">
        <v>94</v>
      </c>
      <c r="C566" t="s">
        <v>95</v>
      </c>
      <c r="D566" t="s">
        <v>96</v>
      </c>
      <c r="E566" t="s">
        <v>97</v>
      </c>
      <c r="F566" t="s">
        <v>98</v>
      </c>
      <c r="G566" t="s">
        <v>170</v>
      </c>
      <c r="H566" t="s">
        <v>100</v>
      </c>
      <c r="I566" t="s">
        <v>101</v>
      </c>
      <c r="J566" t="s">
        <v>102</v>
      </c>
      <c r="K566" t="s">
        <v>180</v>
      </c>
      <c r="L566" t="s">
        <v>104</v>
      </c>
      <c r="M566" t="s">
        <v>132</v>
      </c>
      <c r="N566" t="s">
        <v>133</v>
      </c>
      <c r="O566" t="s">
        <v>107</v>
      </c>
      <c r="P566" t="s">
        <v>181</v>
      </c>
      <c r="Q566" t="s">
        <v>168</v>
      </c>
      <c r="R566">
        <v>124679</v>
      </c>
      <c r="S566">
        <v>26240</v>
      </c>
      <c r="T566">
        <v>0</v>
      </c>
      <c r="U566">
        <v>0</v>
      </c>
      <c r="V566" t="s">
        <v>182</v>
      </c>
      <c r="W566" t="s">
        <v>111</v>
      </c>
      <c r="X566" t="s">
        <v>112</v>
      </c>
      <c r="Y566" t="s">
        <v>112</v>
      </c>
      <c r="Z566" t="s">
        <v>371</v>
      </c>
      <c r="AA566" t="s">
        <v>372</v>
      </c>
      <c r="AB566" t="s">
        <v>115</v>
      </c>
      <c r="AC566" t="s">
        <v>116</v>
      </c>
      <c r="AD566" t="s">
        <v>225</v>
      </c>
      <c r="AE566" t="s">
        <v>274</v>
      </c>
      <c r="AF566" t="s">
        <v>309</v>
      </c>
      <c r="AG566" t="s">
        <v>310</v>
      </c>
      <c r="AH566" t="s">
        <v>311</v>
      </c>
      <c r="AI566" t="s">
        <v>392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149300</v>
      </c>
      <c r="AQ566">
        <v>77700</v>
      </c>
      <c r="AR566">
        <v>77600</v>
      </c>
      <c r="AS566">
        <v>53200</v>
      </c>
      <c r="AT566">
        <v>50800</v>
      </c>
      <c r="AU566">
        <v>43300</v>
      </c>
      <c r="AV566">
        <v>38300</v>
      </c>
      <c r="AW566">
        <v>27800</v>
      </c>
      <c r="AX566">
        <v>0</v>
      </c>
      <c r="AY566">
        <v>0</v>
      </c>
      <c r="AZ566">
        <v>0</v>
      </c>
      <c r="BA566">
        <v>0</v>
      </c>
      <c r="BB566">
        <v>57300</v>
      </c>
      <c r="BC566">
        <v>143900</v>
      </c>
      <c r="BD566">
        <v>67400</v>
      </c>
      <c r="BE566">
        <v>49900</v>
      </c>
      <c r="BF566">
        <v>60800</v>
      </c>
      <c r="BG566">
        <v>59400</v>
      </c>
      <c r="BH566">
        <v>44500</v>
      </c>
      <c r="BI566">
        <v>23600</v>
      </c>
      <c r="BJ566">
        <v>11200</v>
      </c>
      <c r="BK566">
        <v>0</v>
      </c>
      <c r="BL566">
        <v>0</v>
      </c>
      <c r="BM566">
        <v>0</v>
      </c>
      <c r="BN566">
        <v>25000</v>
      </c>
      <c r="BO566">
        <v>170100</v>
      </c>
      <c r="BP566">
        <v>59400</v>
      </c>
      <c r="BQ566">
        <v>60000</v>
      </c>
      <c r="BR566">
        <v>58800</v>
      </c>
      <c r="BS566">
        <v>65400</v>
      </c>
      <c r="BT566">
        <v>37800</v>
      </c>
      <c r="BU566">
        <v>25800</v>
      </c>
      <c r="BV566">
        <v>13700</v>
      </c>
      <c r="BW566">
        <v>0</v>
      </c>
      <c r="BX566">
        <v>0</v>
      </c>
      <c r="BY566">
        <v>0</v>
      </c>
      <c r="BZ566">
        <v>25000</v>
      </c>
      <c r="CA566">
        <v>170100</v>
      </c>
      <c r="CB566">
        <v>59400</v>
      </c>
      <c r="CC566">
        <v>60000</v>
      </c>
      <c r="CD566">
        <v>58800</v>
      </c>
      <c r="CE566">
        <v>65400</v>
      </c>
      <c r="CF566">
        <v>37800</v>
      </c>
      <c r="CG566">
        <v>25800</v>
      </c>
      <c r="CH566">
        <v>13700</v>
      </c>
      <c r="CI566">
        <v>0</v>
      </c>
      <c r="CJ566">
        <v>0</v>
      </c>
      <c r="CK566" s="13" t="str">
        <f t="shared" si="122"/>
        <v>4 - 13. DONACIONES Y TRANSFERENCIAS</v>
      </c>
      <c r="CL566" s="13" t="str">
        <f t="shared" si="123"/>
        <v>2.3. BIENES Y SERVICIOS</v>
      </c>
      <c r="CM566" s="13" t="str">
        <f t="shared" si="124"/>
        <v>2.3. 2. CONTRATACION DE SERVICIOS</v>
      </c>
      <c r="CN566" s="13" t="str">
        <f t="shared" si="125"/>
        <v>2.3. 2. 9. 1. 1. LOCACIÓN DE SERVICIOS REALIZADOS POR PERSONAS NATURALES RELACIONADAS AL ROL DE LA ENTIDAD</v>
      </c>
      <c r="CO566" s="13">
        <f t="shared" si="126"/>
        <v>518000</v>
      </c>
      <c r="CP566" s="13">
        <f t="shared" si="127"/>
        <v>-518000</v>
      </c>
      <c r="CQ566" s="13"/>
      <c r="CR566" s="13"/>
      <c r="CS566" s="13">
        <f t="shared" si="100"/>
        <v>-518000</v>
      </c>
      <c r="CT566" s="13"/>
    </row>
    <row r="567" spans="1:98" hidden="1" x14ac:dyDescent="0.2">
      <c r="A567" t="s">
        <v>93</v>
      </c>
      <c r="B567" t="s">
        <v>94</v>
      </c>
      <c r="C567" t="s">
        <v>95</v>
      </c>
      <c r="D567" t="s">
        <v>96</v>
      </c>
      <c r="E567" t="s">
        <v>97</v>
      </c>
      <c r="F567" t="s">
        <v>98</v>
      </c>
      <c r="G567" t="s">
        <v>170</v>
      </c>
      <c r="H567" t="s">
        <v>100</v>
      </c>
      <c r="I567" t="s">
        <v>101</v>
      </c>
      <c r="J567" t="s">
        <v>102</v>
      </c>
      <c r="K567" t="s">
        <v>180</v>
      </c>
      <c r="L567" t="s">
        <v>104</v>
      </c>
      <c r="M567" t="s">
        <v>132</v>
      </c>
      <c r="N567" t="s">
        <v>133</v>
      </c>
      <c r="O567" t="s">
        <v>423</v>
      </c>
      <c r="P567" t="s">
        <v>181</v>
      </c>
      <c r="Q567" t="s">
        <v>168</v>
      </c>
      <c r="R567">
        <v>1</v>
      </c>
      <c r="S567">
        <v>0</v>
      </c>
      <c r="T567">
        <v>0</v>
      </c>
      <c r="U567">
        <v>0</v>
      </c>
      <c r="V567" t="s">
        <v>432</v>
      </c>
      <c r="W567" t="s">
        <v>111</v>
      </c>
      <c r="X567" t="s">
        <v>112</v>
      </c>
      <c r="Y567" t="s">
        <v>112</v>
      </c>
      <c r="Z567" t="s">
        <v>371</v>
      </c>
      <c r="AA567" t="s">
        <v>372</v>
      </c>
      <c r="AB567" t="s">
        <v>115</v>
      </c>
      <c r="AC567" t="s">
        <v>116</v>
      </c>
      <c r="AD567" t="s">
        <v>225</v>
      </c>
      <c r="AE567" t="s">
        <v>274</v>
      </c>
      <c r="AF567" t="s">
        <v>309</v>
      </c>
      <c r="AG567" t="s">
        <v>310</v>
      </c>
      <c r="AH567" t="s">
        <v>311</v>
      </c>
      <c r="AI567" t="s">
        <v>392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10000</v>
      </c>
      <c r="AT567">
        <v>19750</v>
      </c>
      <c r="AU567">
        <v>29750</v>
      </c>
      <c r="AV567">
        <v>7000</v>
      </c>
      <c r="AW567">
        <v>4250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14000</v>
      </c>
      <c r="BG567">
        <v>23750</v>
      </c>
      <c r="BH567">
        <v>27000</v>
      </c>
      <c r="BI567">
        <v>1750</v>
      </c>
      <c r="BJ567">
        <v>4250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12000</v>
      </c>
      <c r="BS567">
        <v>25750</v>
      </c>
      <c r="BT567">
        <v>24500</v>
      </c>
      <c r="BU567">
        <v>4250</v>
      </c>
      <c r="BV567">
        <v>4250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12000</v>
      </c>
      <c r="CE567">
        <v>25750</v>
      </c>
      <c r="CF567">
        <v>24500</v>
      </c>
      <c r="CG567">
        <v>4250</v>
      </c>
      <c r="CH567">
        <v>4250</v>
      </c>
      <c r="CI567">
        <v>0</v>
      </c>
      <c r="CJ567">
        <v>0</v>
      </c>
      <c r="CK567" s="13" t="str">
        <f>CONCATENATE(LEFT(Z567,1)," ","- ",AA567)</f>
        <v>4 - 13. DONACIONES Y TRANSFERENCIAS</v>
      </c>
      <c r="CL567" s="13" t="str">
        <f>CONCATENATE(LEFT(AC567,2),AD567)</f>
        <v>2.3. BIENES Y SERVICIOS</v>
      </c>
      <c r="CM567" s="13" t="str">
        <f>CONCATENATE(LEFT(CL567,4),AE567)</f>
        <v>2.3. 2. CONTRATACION DE SERVICIOS</v>
      </c>
      <c r="CN567" s="13" t="str">
        <f>CONCATENATE(LEFT(CM567,7)&amp;LEFT(AF567,3)&amp;LEFT(AG567,3),AH567)</f>
        <v>2.3. 2. 9. 1. 1. LOCACIÓN DE SERVICIOS REALIZADOS POR PERSONAS NATURALES RELACIONADAS AL ROL DE LA ENTIDAD</v>
      </c>
      <c r="CO567" s="13">
        <f>SUM(AZ567:BL567)</f>
        <v>70750</v>
      </c>
      <c r="CP567" s="13">
        <f>AL567-CO567</f>
        <v>-70750</v>
      </c>
      <c r="CQ567" s="13"/>
      <c r="CR567" s="13"/>
      <c r="CS567" s="13">
        <f t="shared" si="100"/>
        <v>-70750</v>
      </c>
      <c r="CT567" s="13"/>
    </row>
    <row r="568" spans="1:98" hidden="1" x14ac:dyDescent="0.2">
      <c r="A568" t="s">
        <v>93</v>
      </c>
      <c r="B568" t="s">
        <v>94</v>
      </c>
      <c r="C568" t="s">
        <v>95</v>
      </c>
      <c r="D568" t="s">
        <v>96</v>
      </c>
      <c r="E568" t="s">
        <v>97</v>
      </c>
      <c r="F568" t="s">
        <v>98</v>
      </c>
      <c r="G568" t="s">
        <v>170</v>
      </c>
      <c r="H568" t="s">
        <v>100</v>
      </c>
      <c r="I568" t="s">
        <v>101</v>
      </c>
      <c r="J568" t="s">
        <v>102</v>
      </c>
      <c r="K568" t="s">
        <v>180</v>
      </c>
      <c r="L568" t="s">
        <v>104</v>
      </c>
      <c r="M568" t="s">
        <v>132</v>
      </c>
      <c r="N568" t="s">
        <v>133</v>
      </c>
      <c r="O568" t="s">
        <v>107</v>
      </c>
      <c r="P568" t="s">
        <v>181</v>
      </c>
      <c r="Q568" t="s">
        <v>168</v>
      </c>
      <c r="R568">
        <v>124679</v>
      </c>
      <c r="S568">
        <v>26240</v>
      </c>
      <c r="T568">
        <v>0</v>
      </c>
      <c r="U568">
        <v>0</v>
      </c>
      <c r="V568" t="s">
        <v>182</v>
      </c>
      <c r="W568" t="s">
        <v>111</v>
      </c>
      <c r="X568" t="s">
        <v>112</v>
      </c>
      <c r="Y568" t="s">
        <v>112</v>
      </c>
      <c r="Z568" t="s">
        <v>371</v>
      </c>
      <c r="AA568" t="s">
        <v>372</v>
      </c>
      <c r="AB568" t="s">
        <v>381</v>
      </c>
      <c r="AC568" t="s">
        <v>116</v>
      </c>
      <c r="AD568" t="s">
        <v>382</v>
      </c>
      <c r="AE568" t="s">
        <v>383</v>
      </c>
      <c r="AF568" t="s">
        <v>384</v>
      </c>
      <c r="AG568" t="s">
        <v>385</v>
      </c>
      <c r="AH568" t="s">
        <v>386</v>
      </c>
      <c r="AI568" t="s">
        <v>392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4810.29</v>
      </c>
      <c r="AU568">
        <v>5474.26</v>
      </c>
      <c r="AV568">
        <v>10319.91</v>
      </c>
      <c r="AW568">
        <v>0</v>
      </c>
      <c r="AX568">
        <v>-5474.26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4810.29</v>
      </c>
      <c r="BG568">
        <v>0</v>
      </c>
      <c r="BH568">
        <v>0</v>
      </c>
      <c r="BI568">
        <v>10319.91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4810.29</v>
      </c>
      <c r="BT568">
        <v>0</v>
      </c>
      <c r="BU568">
        <v>0</v>
      </c>
      <c r="BV568">
        <v>10319.91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4810.29</v>
      </c>
      <c r="CF568">
        <v>0</v>
      </c>
      <c r="CG568">
        <v>0</v>
      </c>
      <c r="CH568">
        <v>10319.91</v>
      </c>
      <c r="CI568">
        <v>0</v>
      </c>
      <c r="CJ568">
        <v>0</v>
      </c>
      <c r="CK568" s="13" t="str">
        <f>CONCATENATE(LEFT(Z568,1)," ","- ",AA568)</f>
        <v>4 - 13. DONACIONES Y TRANSFERENCIAS</v>
      </c>
      <c r="CL568" s="13" t="str">
        <f>CONCATENATE(LEFT(AC568,2),AD568)</f>
        <v>2.6. ADQUISICION DE ACTIVOS NO FINANCIEROS</v>
      </c>
      <c r="CM568" s="13" t="str">
        <f>CONCATENATE(LEFT(CL568,4),AE568)</f>
        <v>2.6. 3. ADQUISICION DE VEHICULOS, MAQUINARIAS Y OTROS</v>
      </c>
      <c r="CN568" s="13" t="str">
        <f>CONCATENATE(LEFT(CM568,7)&amp;LEFT(AF568,3)&amp;LEFT(AG568,3),AH568)</f>
        <v>2.6. 3. 2. 3. 1. EQUIPOS COMPUTACIONALES Y PERIFERICOS</v>
      </c>
      <c r="CO568" s="13">
        <f>SUM(AZ568:BL568)</f>
        <v>15130.2</v>
      </c>
      <c r="CP568" s="13">
        <f>AL568-CO568</f>
        <v>-15130.2</v>
      </c>
      <c r="CQ568" s="13"/>
      <c r="CR568" s="13"/>
      <c r="CS568" s="13">
        <f t="shared" si="100"/>
        <v>-15130.2</v>
      </c>
      <c r="CT568" s="13"/>
    </row>
    <row r="569" spans="1:98" hidden="1" x14ac:dyDescent="0.2">
      <c r="A569" t="s">
        <v>93</v>
      </c>
      <c r="B569" t="s">
        <v>94</v>
      </c>
      <c r="C569" t="s">
        <v>95</v>
      </c>
      <c r="D569" t="s">
        <v>96</v>
      </c>
      <c r="E569" t="s">
        <v>97</v>
      </c>
      <c r="F569" t="s">
        <v>98</v>
      </c>
      <c r="G569" t="s">
        <v>170</v>
      </c>
      <c r="H569" t="s">
        <v>100</v>
      </c>
      <c r="I569" t="s">
        <v>101</v>
      </c>
      <c r="J569" t="s">
        <v>102</v>
      </c>
      <c r="K569" t="s">
        <v>180</v>
      </c>
      <c r="L569" t="s">
        <v>104</v>
      </c>
      <c r="M569" t="s">
        <v>132</v>
      </c>
      <c r="N569" t="s">
        <v>133</v>
      </c>
      <c r="O569" t="s">
        <v>423</v>
      </c>
      <c r="P569" t="s">
        <v>181</v>
      </c>
      <c r="Q569" t="s">
        <v>168</v>
      </c>
      <c r="R569">
        <v>1</v>
      </c>
      <c r="S569">
        <v>0</v>
      </c>
      <c r="T569">
        <v>0</v>
      </c>
      <c r="U569">
        <v>0</v>
      </c>
      <c r="V569" t="s">
        <v>432</v>
      </c>
      <c r="W569" t="s">
        <v>111</v>
      </c>
      <c r="X569" t="s">
        <v>112</v>
      </c>
      <c r="Y569" t="s">
        <v>112</v>
      </c>
      <c r="Z569" t="s">
        <v>371</v>
      </c>
      <c r="AA569" t="s">
        <v>372</v>
      </c>
      <c r="AB569" t="s">
        <v>381</v>
      </c>
      <c r="AC569" t="s">
        <v>116</v>
      </c>
      <c r="AD569" t="s">
        <v>382</v>
      </c>
      <c r="AE569" t="s">
        <v>383</v>
      </c>
      <c r="AF569" t="s">
        <v>384</v>
      </c>
      <c r="AG569" t="s">
        <v>385</v>
      </c>
      <c r="AH569" t="s">
        <v>386</v>
      </c>
      <c r="AI569" t="s">
        <v>392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222</v>
      </c>
      <c r="AU569">
        <v>285</v>
      </c>
      <c r="AV569">
        <v>9668.39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222</v>
      </c>
      <c r="BG569">
        <v>285</v>
      </c>
      <c r="BH569">
        <v>9668.39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222</v>
      </c>
      <c r="BS569">
        <v>285</v>
      </c>
      <c r="BT569">
        <v>4910.4399999999996</v>
      </c>
      <c r="BU569">
        <v>4757.95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222</v>
      </c>
      <c r="CE569">
        <v>285</v>
      </c>
      <c r="CF569">
        <v>4910.4399999999996</v>
      </c>
      <c r="CG569">
        <v>4757.95</v>
      </c>
      <c r="CH569">
        <v>0</v>
      </c>
      <c r="CI569">
        <v>0</v>
      </c>
      <c r="CJ569">
        <v>0</v>
      </c>
      <c r="CK569" s="13" t="str">
        <f>CONCATENATE(LEFT(Z569,1)," ","- ",AA569)</f>
        <v>4 - 13. DONACIONES Y TRANSFERENCIAS</v>
      </c>
      <c r="CL569" s="13" t="str">
        <f>CONCATENATE(LEFT(AC569,2),AD569)</f>
        <v>2.6. ADQUISICION DE ACTIVOS NO FINANCIEROS</v>
      </c>
      <c r="CM569" s="13" t="str">
        <f>CONCATENATE(LEFT(CL569,4),AE569)</f>
        <v>2.6. 3. ADQUISICION DE VEHICULOS, MAQUINARIAS Y OTROS</v>
      </c>
      <c r="CN569" s="13" t="str">
        <f>CONCATENATE(LEFT(CM569,7)&amp;LEFT(AF569,3)&amp;LEFT(AG569,3),AH569)</f>
        <v>2.6. 3. 2. 3. 1. EQUIPOS COMPUTACIONALES Y PERIFERICOS</v>
      </c>
      <c r="CO569" s="13">
        <f>SUM(AZ569:BL569)</f>
        <v>10175.39</v>
      </c>
      <c r="CP569" s="13">
        <f>AL569-CO569</f>
        <v>-10175.39</v>
      </c>
      <c r="CQ569" s="13"/>
      <c r="CR569" s="13"/>
      <c r="CS569" s="13">
        <f t="shared" si="100"/>
        <v>-10175.39</v>
      </c>
      <c r="CT569" s="13"/>
    </row>
    <row r="570" spans="1:98" hidden="1" x14ac:dyDescent="0.2">
      <c r="A570" t="s">
        <v>93</v>
      </c>
      <c r="B570" t="s">
        <v>94</v>
      </c>
      <c r="C570" t="s">
        <v>95</v>
      </c>
      <c r="D570" t="s">
        <v>96</v>
      </c>
      <c r="E570" t="s">
        <v>97</v>
      </c>
      <c r="F570" t="s">
        <v>98</v>
      </c>
      <c r="G570" t="s">
        <v>170</v>
      </c>
      <c r="H570" t="s">
        <v>100</v>
      </c>
      <c r="I570" t="s">
        <v>101</v>
      </c>
      <c r="J570" t="s">
        <v>102</v>
      </c>
      <c r="K570" t="s">
        <v>367</v>
      </c>
      <c r="L570" t="s">
        <v>104</v>
      </c>
      <c r="M570" t="s">
        <v>132</v>
      </c>
      <c r="N570" t="s">
        <v>133</v>
      </c>
      <c r="O570" t="s">
        <v>107</v>
      </c>
      <c r="P570" t="s">
        <v>452</v>
      </c>
      <c r="Q570" t="s">
        <v>168</v>
      </c>
      <c r="R570">
        <v>1</v>
      </c>
      <c r="S570">
        <v>0</v>
      </c>
      <c r="T570">
        <v>0</v>
      </c>
      <c r="U570">
        <v>0</v>
      </c>
      <c r="V570" t="s">
        <v>453</v>
      </c>
      <c r="W570" t="s">
        <v>111</v>
      </c>
      <c r="X570" t="s">
        <v>112</v>
      </c>
      <c r="Y570" t="s">
        <v>112</v>
      </c>
      <c r="Z570" t="s">
        <v>371</v>
      </c>
      <c r="AA570" t="s">
        <v>372</v>
      </c>
      <c r="AB570" t="s">
        <v>381</v>
      </c>
      <c r="AC570" t="s">
        <v>116</v>
      </c>
      <c r="AD570" t="s">
        <v>382</v>
      </c>
      <c r="AE570" t="s">
        <v>383</v>
      </c>
      <c r="AF570" t="s">
        <v>384</v>
      </c>
      <c r="AG570" t="s">
        <v>385</v>
      </c>
      <c r="AH570" t="s">
        <v>386</v>
      </c>
      <c r="AI570" t="s">
        <v>392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69720.41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59633.78</v>
      </c>
      <c r="BI570">
        <v>10086.629999999999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59633.78</v>
      </c>
      <c r="BV570">
        <v>10086.629999999999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59633.78</v>
      </c>
      <c r="CH570">
        <v>10086.629999999999</v>
      </c>
      <c r="CI570">
        <v>0</v>
      </c>
      <c r="CJ570">
        <v>0</v>
      </c>
      <c r="CK570" s="13" t="str">
        <f t="shared" ref="CK570:CK572" si="128">CONCATENATE(LEFT(Z570,1)," ","- ",AA570)</f>
        <v>4 - 13. DONACIONES Y TRANSFERENCIAS</v>
      </c>
      <c r="CL570" s="13" t="str">
        <f t="shared" ref="CL570:CL572" si="129">CONCATENATE(LEFT(AC570,2),AD570)</f>
        <v>2.6. ADQUISICION DE ACTIVOS NO FINANCIEROS</v>
      </c>
      <c r="CM570" s="13" t="str">
        <f t="shared" ref="CM570:CM572" si="130">CONCATENATE(LEFT(CL570,4),AE570)</f>
        <v>2.6. 3. ADQUISICION DE VEHICULOS, MAQUINARIAS Y OTROS</v>
      </c>
      <c r="CN570" s="13" t="str">
        <f t="shared" ref="CN570:CN572" si="131">CONCATENATE(LEFT(CM570,7)&amp;LEFT(AF570,3)&amp;LEFT(AG570,3),AH570)</f>
        <v>2.6. 3. 2. 3. 1. EQUIPOS COMPUTACIONALES Y PERIFERICOS</v>
      </c>
      <c r="CO570" s="13">
        <f t="shared" ref="CO570:CO572" si="132">SUM(AZ570:BL570)</f>
        <v>69720.41</v>
      </c>
      <c r="CP570" s="13">
        <f t="shared" ref="CP570:CP572" si="133">AL570-CO570</f>
        <v>-69720.41</v>
      </c>
      <c r="CQ570" s="13"/>
      <c r="CR570" s="13"/>
      <c r="CS570" s="13">
        <f t="shared" si="100"/>
        <v>-69720.41</v>
      </c>
      <c r="CT570" s="13"/>
    </row>
    <row r="571" spans="1:98" hidden="1" x14ac:dyDescent="0.2">
      <c r="A571" t="s">
        <v>93</v>
      </c>
      <c r="B571" t="s">
        <v>94</v>
      </c>
      <c r="C571" t="s">
        <v>95</v>
      </c>
      <c r="D571" t="s">
        <v>96</v>
      </c>
      <c r="E571" t="s">
        <v>97</v>
      </c>
      <c r="F571" t="s">
        <v>98</v>
      </c>
      <c r="G571" t="s">
        <v>164</v>
      </c>
      <c r="H571" t="s">
        <v>100</v>
      </c>
      <c r="I571" t="s">
        <v>165</v>
      </c>
      <c r="J571" t="s">
        <v>102</v>
      </c>
      <c r="K571" t="s">
        <v>166</v>
      </c>
      <c r="L571" t="s">
        <v>104</v>
      </c>
      <c r="M571" t="s">
        <v>132</v>
      </c>
      <c r="N571" t="s">
        <v>133</v>
      </c>
      <c r="O571" t="s">
        <v>107</v>
      </c>
      <c r="P571" t="s">
        <v>167</v>
      </c>
      <c r="Q571" t="s">
        <v>168</v>
      </c>
      <c r="R571">
        <v>5000</v>
      </c>
      <c r="S571">
        <v>3940</v>
      </c>
      <c r="T571">
        <v>0</v>
      </c>
      <c r="U571">
        <v>0</v>
      </c>
      <c r="V571" t="s">
        <v>169</v>
      </c>
      <c r="W571" t="s">
        <v>111</v>
      </c>
      <c r="X571" t="s">
        <v>112</v>
      </c>
      <c r="Y571" t="s">
        <v>112</v>
      </c>
      <c r="Z571" t="s">
        <v>371</v>
      </c>
      <c r="AA571" t="s">
        <v>372</v>
      </c>
      <c r="AB571" t="s">
        <v>381</v>
      </c>
      <c r="AC571" t="s">
        <v>116</v>
      </c>
      <c r="AD571" t="s">
        <v>382</v>
      </c>
      <c r="AE571" t="s">
        <v>383</v>
      </c>
      <c r="AF571" t="s">
        <v>384</v>
      </c>
      <c r="AG571" t="s">
        <v>387</v>
      </c>
      <c r="AH571" t="s">
        <v>388</v>
      </c>
      <c r="AI571" t="s">
        <v>392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10060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10060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10060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10060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 s="13" t="str">
        <f t="shared" si="128"/>
        <v>4 - 13. DONACIONES Y TRANSFERENCIAS</v>
      </c>
      <c r="CL571" s="13" t="str">
        <f t="shared" si="129"/>
        <v>2.6. ADQUISICION DE ACTIVOS NO FINANCIEROS</v>
      </c>
      <c r="CM571" s="13" t="str">
        <f t="shared" si="130"/>
        <v>2.6. 3. ADQUISICION DE VEHICULOS, MAQUINARIAS Y OTROS</v>
      </c>
      <c r="CN571" s="13" t="str">
        <f t="shared" si="131"/>
        <v>2.6. 3. 2. 4. 1. MOBILIARIO</v>
      </c>
      <c r="CO571" s="13">
        <f t="shared" si="132"/>
        <v>10060</v>
      </c>
      <c r="CP571" s="13">
        <f t="shared" si="133"/>
        <v>-10060</v>
      </c>
      <c r="CQ571" s="13"/>
      <c r="CR571" s="13"/>
      <c r="CS571" s="13">
        <f t="shared" si="100"/>
        <v>-10060</v>
      </c>
      <c r="CT571" s="13"/>
    </row>
    <row r="572" spans="1:98" hidden="1" x14ac:dyDescent="0.2">
      <c r="A572" t="s">
        <v>93</v>
      </c>
      <c r="B572" t="s">
        <v>94</v>
      </c>
      <c r="C572" t="s">
        <v>95</v>
      </c>
      <c r="D572" t="s">
        <v>96</v>
      </c>
      <c r="E572" t="s">
        <v>97</v>
      </c>
      <c r="F572" t="s">
        <v>98</v>
      </c>
      <c r="G572" t="s">
        <v>170</v>
      </c>
      <c r="H572" t="s">
        <v>100</v>
      </c>
      <c r="I572" t="s">
        <v>101</v>
      </c>
      <c r="J572" t="s">
        <v>102</v>
      </c>
      <c r="K572" t="s">
        <v>175</v>
      </c>
      <c r="L572" t="s">
        <v>104</v>
      </c>
      <c r="M572" t="s">
        <v>132</v>
      </c>
      <c r="N572" t="s">
        <v>176</v>
      </c>
      <c r="O572" t="s">
        <v>107</v>
      </c>
      <c r="P572" t="s">
        <v>177</v>
      </c>
      <c r="Q572" t="s">
        <v>178</v>
      </c>
      <c r="R572">
        <v>60189</v>
      </c>
      <c r="S572">
        <v>15125</v>
      </c>
      <c r="T572">
        <v>0</v>
      </c>
      <c r="U572">
        <v>0</v>
      </c>
      <c r="V572" t="s">
        <v>179</v>
      </c>
      <c r="W572" t="s">
        <v>111</v>
      </c>
      <c r="X572" t="s">
        <v>112</v>
      </c>
      <c r="Y572" t="s">
        <v>112</v>
      </c>
      <c r="Z572" t="s">
        <v>371</v>
      </c>
      <c r="AA572" t="s">
        <v>372</v>
      </c>
      <c r="AB572" t="s">
        <v>381</v>
      </c>
      <c r="AC572" t="s">
        <v>116</v>
      </c>
      <c r="AD572" t="s">
        <v>382</v>
      </c>
      <c r="AE572" t="s">
        <v>383</v>
      </c>
      <c r="AF572" t="s">
        <v>384</v>
      </c>
      <c r="AG572" t="s">
        <v>387</v>
      </c>
      <c r="AH572" t="s">
        <v>388</v>
      </c>
      <c r="AI572" t="s">
        <v>392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16950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 s="13" t="str">
        <f t="shared" si="128"/>
        <v>4 - 13. DONACIONES Y TRANSFERENCIAS</v>
      </c>
      <c r="CL572" s="13" t="str">
        <f t="shared" si="129"/>
        <v>2.6. ADQUISICION DE ACTIVOS NO FINANCIEROS</v>
      </c>
      <c r="CM572" s="13" t="str">
        <f t="shared" si="130"/>
        <v>2.6. 3. ADQUISICION DE VEHICULOS, MAQUINARIAS Y OTROS</v>
      </c>
      <c r="CN572" s="13" t="str">
        <f t="shared" si="131"/>
        <v>2.6. 3. 2. 4. 1. MOBILIARIO</v>
      </c>
      <c r="CO572" s="13">
        <f t="shared" si="132"/>
        <v>0</v>
      </c>
      <c r="CP572" s="13">
        <f t="shared" si="133"/>
        <v>0</v>
      </c>
      <c r="CQ572" s="13"/>
      <c r="CR572" s="13"/>
      <c r="CS572" s="13">
        <f t="shared" si="100"/>
        <v>0</v>
      </c>
      <c r="CT572" s="13"/>
    </row>
    <row r="573" spans="1:98" hidden="1" x14ac:dyDescent="0.2">
      <c r="A573" t="s">
        <v>93</v>
      </c>
      <c r="B573" t="s">
        <v>94</v>
      </c>
      <c r="C573" t="s">
        <v>95</v>
      </c>
      <c r="D573" t="s">
        <v>96</v>
      </c>
      <c r="E573" t="s">
        <v>97</v>
      </c>
      <c r="F573" t="s">
        <v>98</v>
      </c>
      <c r="G573" t="s">
        <v>170</v>
      </c>
      <c r="H573" t="s">
        <v>100</v>
      </c>
      <c r="I573" t="s">
        <v>101</v>
      </c>
      <c r="J573" t="s">
        <v>102</v>
      </c>
      <c r="K573" t="s">
        <v>367</v>
      </c>
      <c r="L573" t="s">
        <v>104</v>
      </c>
      <c r="M573" t="s">
        <v>159</v>
      </c>
      <c r="N573" t="s">
        <v>160</v>
      </c>
      <c r="O573" t="s">
        <v>107</v>
      </c>
      <c r="P573" t="s">
        <v>368</v>
      </c>
      <c r="Q573" t="s">
        <v>185</v>
      </c>
      <c r="R573">
        <v>200</v>
      </c>
      <c r="S573">
        <v>18</v>
      </c>
      <c r="T573">
        <v>0</v>
      </c>
      <c r="U573">
        <v>0</v>
      </c>
      <c r="V573" t="s">
        <v>369</v>
      </c>
      <c r="W573" t="s">
        <v>111</v>
      </c>
      <c r="X573" t="s">
        <v>112</v>
      </c>
      <c r="Y573" t="s">
        <v>112</v>
      </c>
      <c r="Z573" t="s">
        <v>371</v>
      </c>
      <c r="AA573" t="s">
        <v>372</v>
      </c>
      <c r="AB573" t="s">
        <v>381</v>
      </c>
      <c r="AC573" t="s">
        <v>116</v>
      </c>
      <c r="AD573" t="s">
        <v>382</v>
      </c>
      <c r="AE573" t="s">
        <v>383</v>
      </c>
      <c r="AF573" t="s">
        <v>384</v>
      </c>
      <c r="AG573" t="s">
        <v>387</v>
      </c>
      <c r="AH573" t="s">
        <v>388</v>
      </c>
      <c r="AI573" t="s">
        <v>392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3854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3854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3854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3854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 s="13" t="str">
        <f>CONCATENATE(LEFT(Z573,1)," ","- ",AA573)</f>
        <v>4 - 13. DONACIONES Y TRANSFERENCIAS</v>
      </c>
      <c r="CL573" s="13" t="str">
        <f>CONCATENATE(LEFT(AC573,2),AD573)</f>
        <v>2.6. ADQUISICION DE ACTIVOS NO FINANCIEROS</v>
      </c>
      <c r="CM573" s="13" t="str">
        <f>CONCATENATE(LEFT(CL573,4),AE573)</f>
        <v>2.6. 3. ADQUISICION DE VEHICULOS, MAQUINARIAS Y OTROS</v>
      </c>
      <c r="CN573" s="13" t="str">
        <f>CONCATENATE(LEFT(CM573,7)&amp;LEFT(AF573,3)&amp;LEFT(AG573,3),AH573)</f>
        <v>2.6. 3. 2. 4. 1. MOBILIARIO</v>
      </c>
      <c r="CO573" s="13">
        <f>SUM(AZ573:BL573)</f>
        <v>3854</v>
      </c>
      <c r="CP573" s="13">
        <f>AL573-CO573</f>
        <v>-3854</v>
      </c>
      <c r="CQ573" s="13"/>
      <c r="CR573" s="13"/>
      <c r="CS573" s="13">
        <f t="shared" si="100"/>
        <v>-3854</v>
      </c>
      <c r="CT573" s="13"/>
    </row>
    <row r="574" spans="1:98" hidden="1" x14ac:dyDescent="0.2">
      <c r="A574" t="s">
        <v>93</v>
      </c>
      <c r="B574" t="s">
        <v>94</v>
      </c>
      <c r="C574" t="s">
        <v>95</v>
      </c>
      <c r="D574" t="s">
        <v>96</v>
      </c>
      <c r="E574" t="s">
        <v>97</v>
      </c>
      <c r="F574" t="s">
        <v>98</v>
      </c>
      <c r="G574" t="s">
        <v>164</v>
      </c>
      <c r="H574" t="s">
        <v>100</v>
      </c>
      <c r="I574" t="s">
        <v>165</v>
      </c>
      <c r="J574" t="s">
        <v>102</v>
      </c>
      <c r="K574" t="s">
        <v>375</v>
      </c>
      <c r="L574" t="s">
        <v>104</v>
      </c>
      <c r="M574" t="s">
        <v>132</v>
      </c>
      <c r="N574" t="s">
        <v>133</v>
      </c>
      <c r="O574" t="s">
        <v>107</v>
      </c>
      <c r="P574" t="s">
        <v>376</v>
      </c>
      <c r="Q574" t="s">
        <v>168</v>
      </c>
      <c r="R574">
        <v>90</v>
      </c>
      <c r="S574">
        <v>45</v>
      </c>
      <c r="T574">
        <v>0</v>
      </c>
      <c r="U574">
        <v>0</v>
      </c>
      <c r="V574" t="s">
        <v>377</v>
      </c>
      <c r="W574" t="s">
        <v>111</v>
      </c>
      <c r="X574" t="s">
        <v>112</v>
      </c>
      <c r="Y574" t="s">
        <v>112</v>
      </c>
      <c r="Z574" t="s">
        <v>371</v>
      </c>
      <c r="AA574" t="s">
        <v>372</v>
      </c>
      <c r="AB574" t="s">
        <v>381</v>
      </c>
      <c r="AC574" t="s">
        <v>116</v>
      </c>
      <c r="AD574" t="s">
        <v>382</v>
      </c>
      <c r="AE574" t="s">
        <v>383</v>
      </c>
      <c r="AF574" t="s">
        <v>384</v>
      </c>
      <c r="AG574" t="s">
        <v>387</v>
      </c>
      <c r="AH574" t="s">
        <v>388</v>
      </c>
      <c r="AI574" t="s">
        <v>392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41750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1750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1750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1750</v>
      </c>
      <c r="CG574">
        <v>0</v>
      </c>
      <c r="CH574">
        <v>0</v>
      </c>
      <c r="CI574">
        <v>0</v>
      </c>
      <c r="CJ574">
        <v>0</v>
      </c>
      <c r="CK574" s="13" t="str">
        <f t="shared" ref="CK574:CK576" si="134">CONCATENATE(LEFT(Z574,1)," ","- ",AA574)</f>
        <v>4 - 13. DONACIONES Y TRANSFERENCIAS</v>
      </c>
      <c r="CL574" s="13" t="str">
        <f t="shared" ref="CL574:CL576" si="135">CONCATENATE(LEFT(AC574,2),AD574)</f>
        <v>2.6. ADQUISICION DE ACTIVOS NO FINANCIEROS</v>
      </c>
      <c r="CM574" s="13" t="str">
        <f t="shared" ref="CM574:CM576" si="136">CONCATENATE(LEFT(CL574,4),AE574)</f>
        <v>2.6. 3. ADQUISICION DE VEHICULOS, MAQUINARIAS Y OTROS</v>
      </c>
      <c r="CN574" s="13" t="str">
        <f t="shared" ref="CN574:CN576" si="137">CONCATENATE(LEFT(CM574,7)&amp;LEFT(AF574,3)&amp;LEFT(AG574,3),AH574)</f>
        <v>2.6. 3. 2. 4. 1. MOBILIARIO</v>
      </c>
      <c r="CO574" s="13">
        <f t="shared" ref="CO574:CO576" si="138">SUM(AZ574:BL574)</f>
        <v>1750</v>
      </c>
      <c r="CP574" s="13">
        <f t="shared" ref="CP574:CP576" si="139">AL574-CO574</f>
        <v>-1750</v>
      </c>
      <c r="CQ574" s="13"/>
      <c r="CR574" s="13"/>
      <c r="CS574" s="13">
        <f t="shared" si="100"/>
        <v>-1750</v>
      </c>
      <c r="CT574" s="13"/>
    </row>
    <row r="575" spans="1:98" hidden="1" x14ac:dyDescent="0.2">
      <c r="A575" t="s">
        <v>93</v>
      </c>
      <c r="B575" t="s">
        <v>94</v>
      </c>
      <c r="C575" t="s">
        <v>95</v>
      </c>
      <c r="D575" t="s">
        <v>96</v>
      </c>
      <c r="E575" t="s">
        <v>97</v>
      </c>
      <c r="F575" t="s">
        <v>98</v>
      </c>
      <c r="G575" t="s">
        <v>129</v>
      </c>
      <c r="H575" t="s">
        <v>100</v>
      </c>
      <c r="I575" t="s">
        <v>140</v>
      </c>
      <c r="J575" t="s">
        <v>102</v>
      </c>
      <c r="K575" t="s">
        <v>141</v>
      </c>
      <c r="L575" t="s">
        <v>104</v>
      </c>
      <c r="M575" t="s">
        <v>132</v>
      </c>
      <c r="N575" t="s">
        <v>133</v>
      </c>
      <c r="O575" t="s">
        <v>107</v>
      </c>
      <c r="P575" t="s">
        <v>142</v>
      </c>
      <c r="Q575" t="s">
        <v>143</v>
      </c>
      <c r="R575">
        <v>1000</v>
      </c>
      <c r="S575">
        <v>560</v>
      </c>
      <c r="T575">
        <v>0</v>
      </c>
      <c r="U575">
        <v>0</v>
      </c>
      <c r="V575" t="s">
        <v>144</v>
      </c>
      <c r="W575" t="s">
        <v>111</v>
      </c>
      <c r="X575" t="s">
        <v>112</v>
      </c>
      <c r="Y575" t="s">
        <v>112</v>
      </c>
      <c r="Z575" t="s">
        <v>371</v>
      </c>
      <c r="AA575" t="s">
        <v>372</v>
      </c>
      <c r="AB575" t="s">
        <v>381</v>
      </c>
      <c r="AC575" t="s">
        <v>116</v>
      </c>
      <c r="AD575" t="s">
        <v>382</v>
      </c>
      <c r="AE575" t="s">
        <v>383</v>
      </c>
      <c r="AF575" t="s">
        <v>384</v>
      </c>
      <c r="AG575" t="s">
        <v>387</v>
      </c>
      <c r="AH575" t="s">
        <v>389</v>
      </c>
      <c r="AI575" t="s">
        <v>392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307500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307500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307500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307500</v>
      </c>
      <c r="CI575">
        <v>0</v>
      </c>
      <c r="CJ575">
        <v>0</v>
      </c>
      <c r="CK575" s="13" t="str">
        <f t="shared" si="134"/>
        <v>4 - 13. DONACIONES Y TRANSFERENCIAS</v>
      </c>
      <c r="CL575" s="13" t="str">
        <f t="shared" si="135"/>
        <v>2.6. ADQUISICION DE ACTIVOS NO FINANCIEROS</v>
      </c>
      <c r="CM575" s="13" t="str">
        <f t="shared" si="136"/>
        <v>2.6. 3. ADQUISICION DE VEHICULOS, MAQUINARIAS Y OTROS</v>
      </c>
      <c r="CN575" s="13" t="str">
        <f t="shared" si="137"/>
        <v>2.6. 3. 2. 4. 2. EQUIPOS</v>
      </c>
      <c r="CO575" s="13">
        <f t="shared" si="138"/>
        <v>307500</v>
      </c>
      <c r="CP575" s="13">
        <f t="shared" si="139"/>
        <v>-307500</v>
      </c>
      <c r="CQ575" s="13"/>
      <c r="CR575" s="13"/>
      <c r="CS575" s="13">
        <f t="shared" si="100"/>
        <v>-307500</v>
      </c>
      <c r="CT575" s="13"/>
    </row>
    <row r="576" spans="1:98" hidden="1" x14ac:dyDescent="0.2">
      <c r="A576" t="s">
        <v>93</v>
      </c>
      <c r="B576" t="s">
        <v>94</v>
      </c>
      <c r="C576" t="s">
        <v>95</v>
      </c>
      <c r="D576" t="s">
        <v>96</v>
      </c>
      <c r="E576" t="s">
        <v>97</v>
      </c>
      <c r="F576" t="s">
        <v>98</v>
      </c>
      <c r="G576" t="s">
        <v>164</v>
      </c>
      <c r="H576" t="s">
        <v>100</v>
      </c>
      <c r="I576" t="s">
        <v>165</v>
      </c>
      <c r="J576" t="s">
        <v>102</v>
      </c>
      <c r="K576" t="s">
        <v>166</v>
      </c>
      <c r="L576" t="s">
        <v>104</v>
      </c>
      <c r="M576" t="s">
        <v>132</v>
      </c>
      <c r="N576" t="s">
        <v>133</v>
      </c>
      <c r="O576" t="s">
        <v>107</v>
      </c>
      <c r="P576" t="s">
        <v>167</v>
      </c>
      <c r="Q576" t="s">
        <v>168</v>
      </c>
      <c r="R576">
        <v>5000</v>
      </c>
      <c r="S576">
        <v>3940</v>
      </c>
      <c r="T576">
        <v>0</v>
      </c>
      <c r="U576">
        <v>0</v>
      </c>
      <c r="V576" t="s">
        <v>169</v>
      </c>
      <c r="W576" t="s">
        <v>111</v>
      </c>
      <c r="X576" t="s">
        <v>112</v>
      </c>
      <c r="Y576" t="s">
        <v>112</v>
      </c>
      <c r="Z576" t="s">
        <v>371</v>
      </c>
      <c r="AA576" t="s">
        <v>372</v>
      </c>
      <c r="AB576" t="s">
        <v>381</v>
      </c>
      <c r="AC576" t="s">
        <v>116</v>
      </c>
      <c r="AD576" t="s">
        <v>382</v>
      </c>
      <c r="AE576" t="s">
        <v>383</v>
      </c>
      <c r="AF576" t="s">
        <v>384</v>
      </c>
      <c r="AG576" t="s">
        <v>387</v>
      </c>
      <c r="AH576" t="s">
        <v>389</v>
      </c>
      <c r="AI576" t="s">
        <v>392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145000</v>
      </c>
      <c r="AS576">
        <v>0</v>
      </c>
      <c r="AT576">
        <v>0</v>
      </c>
      <c r="AU576">
        <v>0</v>
      </c>
      <c r="AV576">
        <v>4000</v>
      </c>
      <c r="AW576">
        <v>355000</v>
      </c>
      <c r="AX576">
        <v>1070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145000</v>
      </c>
      <c r="BF576">
        <v>0</v>
      </c>
      <c r="BG576">
        <v>0</v>
      </c>
      <c r="BH576">
        <v>4000</v>
      </c>
      <c r="BI576">
        <v>355000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145000</v>
      </c>
      <c r="BS576">
        <v>0</v>
      </c>
      <c r="BT576">
        <v>4000</v>
      </c>
      <c r="BU576">
        <v>0</v>
      </c>
      <c r="BV576">
        <v>355000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145000</v>
      </c>
      <c r="CE576">
        <v>0</v>
      </c>
      <c r="CF576">
        <v>4000</v>
      </c>
      <c r="CG576">
        <v>0</v>
      </c>
      <c r="CH576">
        <v>355000</v>
      </c>
      <c r="CI576">
        <v>0</v>
      </c>
      <c r="CJ576">
        <v>0</v>
      </c>
      <c r="CK576" s="13" t="str">
        <f t="shared" si="134"/>
        <v>4 - 13. DONACIONES Y TRANSFERENCIAS</v>
      </c>
      <c r="CL576" s="13" t="str">
        <f t="shared" si="135"/>
        <v>2.6. ADQUISICION DE ACTIVOS NO FINANCIEROS</v>
      </c>
      <c r="CM576" s="13" t="str">
        <f t="shared" si="136"/>
        <v>2.6. 3. ADQUISICION DE VEHICULOS, MAQUINARIAS Y OTROS</v>
      </c>
      <c r="CN576" s="13" t="str">
        <f t="shared" si="137"/>
        <v>2.6. 3. 2. 4. 2. EQUIPOS</v>
      </c>
      <c r="CO576" s="13">
        <f t="shared" si="138"/>
        <v>504000</v>
      </c>
      <c r="CP576" s="13">
        <f t="shared" si="139"/>
        <v>-504000</v>
      </c>
      <c r="CQ576" s="13"/>
      <c r="CR576" s="13"/>
      <c r="CS576" s="13">
        <f t="shared" si="100"/>
        <v>-504000</v>
      </c>
      <c r="CT576" s="13"/>
    </row>
    <row r="577" spans="1:98" hidden="1" x14ac:dyDescent="0.2">
      <c r="A577" t="s">
        <v>93</v>
      </c>
      <c r="B577" t="s">
        <v>94</v>
      </c>
      <c r="C577" t="s">
        <v>95</v>
      </c>
      <c r="D577" t="s">
        <v>96</v>
      </c>
      <c r="E577" t="s">
        <v>97</v>
      </c>
      <c r="F577" t="s">
        <v>98</v>
      </c>
      <c r="G577" t="s">
        <v>170</v>
      </c>
      <c r="H577" t="s">
        <v>100</v>
      </c>
      <c r="I577" t="s">
        <v>101</v>
      </c>
      <c r="J577" t="s">
        <v>102</v>
      </c>
      <c r="K577" t="s">
        <v>180</v>
      </c>
      <c r="L577" t="s">
        <v>104</v>
      </c>
      <c r="M577" t="s">
        <v>132</v>
      </c>
      <c r="N577" t="s">
        <v>133</v>
      </c>
      <c r="O577" t="s">
        <v>107</v>
      </c>
      <c r="P577" t="s">
        <v>181</v>
      </c>
      <c r="Q577" t="s">
        <v>168</v>
      </c>
      <c r="R577">
        <v>124679</v>
      </c>
      <c r="S577">
        <v>26240</v>
      </c>
      <c r="T577">
        <v>0</v>
      </c>
      <c r="U577">
        <v>0</v>
      </c>
      <c r="V577" t="s">
        <v>182</v>
      </c>
      <c r="W577" t="s">
        <v>111</v>
      </c>
      <c r="X577" t="s">
        <v>112</v>
      </c>
      <c r="Y577" t="s">
        <v>112</v>
      </c>
      <c r="Z577" t="s">
        <v>371</v>
      </c>
      <c r="AA577" t="s">
        <v>372</v>
      </c>
      <c r="AB577" t="s">
        <v>381</v>
      </c>
      <c r="AC577" t="s">
        <v>116</v>
      </c>
      <c r="AD577" t="s">
        <v>382</v>
      </c>
      <c r="AE577" t="s">
        <v>383</v>
      </c>
      <c r="AF577" t="s">
        <v>384</v>
      </c>
      <c r="AG577" t="s">
        <v>387</v>
      </c>
      <c r="AH577" t="s">
        <v>389</v>
      </c>
      <c r="AI577" t="s">
        <v>392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88750</v>
      </c>
      <c r="AQ577">
        <v>157500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88750</v>
      </c>
      <c r="BD577">
        <v>157500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88750</v>
      </c>
      <c r="BP577">
        <v>157500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88750</v>
      </c>
      <c r="CB577">
        <v>157500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 s="13" t="str">
        <f t="shared" ref="CK577:CK578" si="140">CONCATENATE(LEFT(Z577,1)," ","- ",AA577)</f>
        <v>4 - 13. DONACIONES Y TRANSFERENCIAS</v>
      </c>
      <c r="CL577" s="13" t="str">
        <f t="shared" ref="CL577:CL578" si="141">CONCATENATE(LEFT(AC577,2),AD577)</f>
        <v>2.6. ADQUISICION DE ACTIVOS NO FINANCIEROS</v>
      </c>
      <c r="CM577" s="13" t="str">
        <f t="shared" ref="CM577:CM578" si="142">CONCATENATE(LEFT(CL577,4),AE577)</f>
        <v>2.6. 3. ADQUISICION DE VEHICULOS, MAQUINARIAS Y OTROS</v>
      </c>
      <c r="CN577" s="13" t="str">
        <f t="shared" ref="CN577:CN578" si="143">CONCATENATE(LEFT(CM577,7)&amp;LEFT(AF577,3)&amp;LEFT(AG577,3),AH577)</f>
        <v>2.6. 3. 2. 4. 2. EQUIPOS</v>
      </c>
      <c r="CO577" s="13">
        <f t="shared" ref="CO577:CO578" si="144">SUM(AZ577:BL577)</f>
        <v>246250</v>
      </c>
      <c r="CP577" s="13">
        <f t="shared" ref="CP577:CP578" si="145">AL577-CO577</f>
        <v>-246250</v>
      </c>
      <c r="CQ577" s="13"/>
      <c r="CR577" s="13"/>
      <c r="CS577" s="13">
        <f t="shared" si="100"/>
        <v>-246250</v>
      </c>
      <c r="CT577" s="13"/>
    </row>
    <row r="578" spans="1:98" hidden="1" x14ac:dyDescent="0.2">
      <c r="A578" t="s">
        <v>93</v>
      </c>
      <c r="B578" t="s">
        <v>94</v>
      </c>
      <c r="C578" t="s">
        <v>95</v>
      </c>
      <c r="D578" t="s">
        <v>96</v>
      </c>
      <c r="E578" t="s">
        <v>97</v>
      </c>
      <c r="F578" t="s">
        <v>98</v>
      </c>
      <c r="G578" t="s">
        <v>170</v>
      </c>
      <c r="H578" t="s">
        <v>100</v>
      </c>
      <c r="I578" t="s">
        <v>101</v>
      </c>
      <c r="J578" t="s">
        <v>102</v>
      </c>
      <c r="K578" t="s">
        <v>367</v>
      </c>
      <c r="L578" t="s">
        <v>104</v>
      </c>
      <c r="M578" t="s">
        <v>159</v>
      </c>
      <c r="N578" t="s">
        <v>160</v>
      </c>
      <c r="O578" t="s">
        <v>107</v>
      </c>
      <c r="P578" t="s">
        <v>368</v>
      </c>
      <c r="Q578" t="s">
        <v>185</v>
      </c>
      <c r="R578">
        <v>200</v>
      </c>
      <c r="S578">
        <v>18</v>
      </c>
      <c r="T578">
        <v>0</v>
      </c>
      <c r="U578">
        <v>0</v>
      </c>
      <c r="V578" t="s">
        <v>369</v>
      </c>
      <c r="W578" t="s">
        <v>111</v>
      </c>
      <c r="X578" t="s">
        <v>112</v>
      </c>
      <c r="Y578" t="s">
        <v>112</v>
      </c>
      <c r="Z578" t="s">
        <v>371</v>
      </c>
      <c r="AA578" t="s">
        <v>372</v>
      </c>
      <c r="AB578" t="s">
        <v>381</v>
      </c>
      <c r="AC578" t="s">
        <v>116</v>
      </c>
      <c r="AD578" t="s">
        <v>382</v>
      </c>
      <c r="AE578" t="s">
        <v>383</v>
      </c>
      <c r="AF578" t="s">
        <v>384</v>
      </c>
      <c r="AG578" t="s">
        <v>387</v>
      </c>
      <c r="AH578" t="s">
        <v>389</v>
      </c>
      <c r="AI578" t="s">
        <v>392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128000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128000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128000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128000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 s="13" t="str">
        <f t="shared" si="140"/>
        <v>4 - 13. DONACIONES Y TRANSFERENCIAS</v>
      </c>
      <c r="CL578" s="13" t="str">
        <f t="shared" si="141"/>
        <v>2.6. ADQUISICION DE ACTIVOS NO FINANCIEROS</v>
      </c>
      <c r="CM578" s="13" t="str">
        <f t="shared" si="142"/>
        <v>2.6. 3. ADQUISICION DE VEHICULOS, MAQUINARIAS Y OTROS</v>
      </c>
      <c r="CN578" s="13" t="str">
        <f t="shared" si="143"/>
        <v>2.6. 3. 2. 4. 2. EQUIPOS</v>
      </c>
      <c r="CO578" s="13">
        <f t="shared" si="144"/>
        <v>128000</v>
      </c>
      <c r="CP578" s="13">
        <f t="shared" si="145"/>
        <v>-128000</v>
      </c>
      <c r="CQ578" s="13"/>
      <c r="CR578" s="13"/>
      <c r="CS578" s="13">
        <f t="shared" ref="CS578:CS595" si="146">CP578+CQ578+CR578</f>
        <v>-128000</v>
      </c>
      <c r="CT578" s="13"/>
    </row>
    <row r="579" spans="1:98" hidden="1" x14ac:dyDescent="0.2">
      <c r="A579" t="s">
        <v>93</v>
      </c>
      <c r="B579" t="s">
        <v>94</v>
      </c>
      <c r="C579" t="s">
        <v>95</v>
      </c>
      <c r="D579" t="s">
        <v>96</v>
      </c>
      <c r="E579" t="s">
        <v>97</v>
      </c>
      <c r="F579" t="s">
        <v>98</v>
      </c>
      <c r="G579" t="s">
        <v>170</v>
      </c>
      <c r="H579" t="s">
        <v>100</v>
      </c>
      <c r="I579" t="s">
        <v>101</v>
      </c>
      <c r="J579" t="s">
        <v>102</v>
      </c>
      <c r="K579" t="s">
        <v>183</v>
      </c>
      <c r="L579" t="s">
        <v>104</v>
      </c>
      <c r="M579" t="s">
        <v>132</v>
      </c>
      <c r="N579" t="s">
        <v>133</v>
      </c>
      <c r="O579" t="s">
        <v>107</v>
      </c>
      <c r="P579" t="s">
        <v>184</v>
      </c>
      <c r="Q579" t="s">
        <v>185</v>
      </c>
      <c r="R579">
        <v>7271</v>
      </c>
      <c r="S579">
        <v>1441</v>
      </c>
      <c r="T579">
        <v>0</v>
      </c>
      <c r="U579">
        <v>0</v>
      </c>
      <c r="V579" t="s">
        <v>186</v>
      </c>
      <c r="W579" t="s">
        <v>111</v>
      </c>
      <c r="X579" t="s">
        <v>112</v>
      </c>
      <c r="Y579" t="s">
        <v>112</v>
      </c>
      <c r="Z579" t="s">
        <v>371</v>
      </c>
      <c r="AA579" t="s">
        <v>372</v>
      </c>
      <c r="AB579" t="s">
        <v>381</v>
      </c>
      <c r="AC579" t="s">
        <v>116</v>
      </c>
      <c r="AD579" t="s">
        <v>382</v>
      </c>
      <c r="AE579" t="s">
        <v>383</v>
      </c>
      <c r="AF579" t="s">
        <v>384</v>
      </c>
      <c r="AG579" t="s">
        <v>390</v>
      </c>
      <c r="AH579" t="s">
        <v>391</v>
      </c>
      <c r="AI579" t="s">
        <v>392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24500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24500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24500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24500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 s="13" t="str">
        <f t="shared" ref="CK579:CK588" si="147">CONCATENATE(LEFT(Z579,1)," ","- ",AA579)</f>
        <v>4 - 13. DONACIONES Y TRANSFERENCIAS</v>
      </c>
      <c r="CL579" s="13" t="str">
        <f t="shared" ref="CL579:CL588" si="148">CONCATENATE(LEFT(AC579,2),AD579)</f>
        <v>2.6. ADQUISICION DE ACTIVOS NO FINANCIEROS</v>
      </c>
      <c r="CM579" s="13" t="str">
        <f t="shared" ref="CM579:CM588" si="149">CONCATENATE(LEFT(CL579,4),AE579)</f>
        <v>2.6. 3. ADQUISICION DE VEHICULOS, MAQUINARIAS Y OTROS</v>
      </c>
      <c r="CN579" s="13" t="str">
        <f t="shared" ref="CN579:CN588" si="150">CONCATENATE(LEFT(CM579,7)&amp;LEFT(AF579,3)&amp;LEFT(AG579,3),AH579)</f>
        <v>2.6. 3. 2. 9. 1. AIRE ACONDICIONADO Y REFRIGERACION</v>
      </c>
      <c r="CO579" s="13">
        <f t="shared" ref="CO579:CO588" si="151">SUM(AZ579:BL579)</f>
        <v>24500</v>
      </c>
      <c r="CP579" s="13">
        <f t="shared" ref="CP579:CP588" si="152">AL579-CO579</f>
        <v>-24500</v>
      </c>
      <c r="CQ579" s="13"/>
      <c r="CR579" s="13"/>
      <c r="CS579" s="13">
        <f t="shared" si="146"/>
        <v>-24500</v>
      </c>
      <c r="CT579" s="13"/>
    </row>
    <row r="580" spans="1:98" hidden="1" x14ac:dyDescent="0.2">
      <c r="A580" t="s">
        <v>93</v>
      </c>
      <c r="B580" t="s">
        <v>94</v>
      </c>
      <c r="C580" t="s">
        <v>95</v>
      </c>
      <c r="D580" t="s">
        <v>96</v>
      </c>
      <c r="E580" t="s">
        <v>97</v>
      </c>
      <c r="F580" t="s">
        <v>98</v>
      </c>
      <c r="G580" t="s">
        <v>170</v>
      </c>
      <c r="H580" t="s">
        <v>100</v>
      </c>
      <c r="I580" t="s">
        <v>101</v>
      </c>
      <c r="J580" t="s">
        <v>102</v>
      </c>
      <c r="K580" t="s">
        <v>187</v>
      </c>
      <c r="L580" t="s">
        <v>104</v>
      </c>
      <c r="M580" t="s">
        <v>132</v>
      </c>
      <c r="N580" t="s">
        <v>176</v>
      </c>
      <c r="O580" t="s">
        <v>107</v>
      </c>
      <c r="P580" t="s">
        <v>188</v>
      </c>
      <c r="Q580" t="s">
        <v>189</v>
      </c>
      <c r="R580">
        <v>105000</v>
      </c>
      <c r="S580">
        <v>29200</v>
      </c>
      <c r="T580">
        <v>0</v>
      </c>
      <c r="U580">
        <v>0</v>
      </c>
      <c r="V580" t="s">
        <v>190</v>
      </c>
      <c r="W580" t="s">
        <v>111</v>
      </c>
      <c r="X580" t="s">
        <v>112</v>
      </c>
      <c r="Y580" t="s">
        <v>112</v>
      </c>
      <c r="Z580" t="s">
        <v>371</v>
      </c>
      <c r="AA580" t="s">
        <v>372</v>
      </c>
      <c r="AB580" t="s">
        <v>381</v>
      </c>
      <c r="AC580" t="s">
        <v>116</v>
      </c>
      <c r="AD580" t="s">
        <v>382</v>
      </c>
      <c r="AE580" t="s">
        <v>383</v>
      </c>
      <c r="AF580" t="s">
        <v>384</v>
      </c>
      <c r="AG580" t="s">
        <v>390</v>
      </c>
      <c r="AH580" t="s">
        <v>391</v>
      </c>
      <c r="AI580" t="s">
        <v>392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49000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49000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49000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49000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 s="13" t="str">
        <f t="shared" si="147"/>
        <v>4 - 13. DONACIONES Y TRANSFERENCIAS</v>
      </c>
      <c r="CL580" s="13" t="str">
        <f t="shared" si="148"/>
        <v>2.6. ADQUISICION DE ACTIVOS NO FINANCIEROS</v>
      </c>
      <c r="CM580" s="13" t="str">
        <f t="shared" si="149"/>
        <v>2.6. 3. ADQUISICION DE VEHICULOS, MAQUINARIAS Y OTROS</v>
      </c>
      <c r="CN580" s="13" t="str">
        <f t="shared" si="150"/>
        <v>2.6. 3. 2. 9. 1. AIRE ACONDICIONADO Y REFRIGERACION</v>
      </c>
      <c r="CO580" s="13">
        <f t="shared" si="151"/>
        <v>49000</v>
      </c>
      <c r="CP580" s="13">
        <f t="shared" si="152"/>
        <v>-49000</v>
      </c>
      <c r="CQ580" s="13"/>
      <c r="CR580" s="13"/>
      <c r="CS580" s="13">
        <f t="shared" si="146"/>
        <v>-49000</v>
      </c>
      <c r="CT580" s="13"/>
    </row>
    <row r="581" spans="1:98" hidden="1" x14ac:dyDescent="0.2">
      <c r="A581" t="s">
        <v>93</v>
      </c>
      <c r="B581" t="s">
        <v>94</v>
      </c>
      <c r="C581" t="s">
        <v>95</v>
      </c>
      <c r="D581" t="s">
        <v>96</v>
      </c>
      <c r="E581" t="s">
        <v>97</v>
      </c>
      <c r="F581" t="s">
        <v>98</v>
      </c>
      <c r="G581" t="s">
        <v>170</v>
      </c>
      <c r="H581" t="s">
        <v>100</v>
      </c>
      <c r="I581" t="s">
        <v>101</v>
      </c>
      <c r="J581" t="s">
        <v>102</v>
      </c>
      <c r="K581" t="s">
        <v>175</v>
      </c>
      <c r="L581" t="s">
        <v>104</v>
      </c>
      <c r="M581" t="s">
        <v>132</v>
      </c>
      <c r="N581" t="s">
        <v>176</v>
      </c>
      <c r="O581" t="s">
        <v>107</v>
      </c>
      <c r="P581" t="s">
        <v>177</v>
      </c>
      <c r="Q581" t="s">
        <v>178</v>
      </c>
      <c r="R581">
        <v>60189</v>
      </c>
      <c r="S581">
        <v>15125</v>
      </c>
      <c r="T581">
        <v>0</v>
      </c>
      <c r="U581">
        <v>0</v>
      </c>
      <c r="V581" t="s">
        <v>179</v>
      </c>
      <c r="W581" t="s">
        <v>111</v>
      </c>
      <c r="X581" t="s">
        <v>112</v>
      </c>
      <c r="Y581" t="s">
        <v>112</v>
      </c>
      <c r="Z581" t="s">
        <v>371</v>
      </c>
      <c r="AA581" t="s">
        <v>372</v>
      </c>
      <c r="AB581" t="s">
        <v>381</v>
      </c>
      <c r="AC581" t="s">
        <v>116</v>
      </c>
      <c r="AD581" t="s">
        <v>382</v>
      </c>
      <c r="AE581" t="s">
        <v>383</v>
      </c>
      <c r="AF581" t="s">
        <v>384</v>
      </c>
      <c r="AG581" t="s">
        <v>390</v>
      </c>
      <c r="AH581" t="s">
        <v>427</v>
      </c>
      <c r="AI581" t="s">
        <v>392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3613.16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3613.16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3613.16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3613.16</v>
      </c>
      <c r="CH581">
        <v>0</v>
      </c>
      <c r="CI581">
        <v>0</v>
      </c>
      <c r="CJ581">
        <v>0</v>
      </c>
      <c r="CK581" s="13" t="str">
        <f t="shared" si="147"/>
        <v>4 - 13. DONACIONES Y TRANSFERENCIAS</v>
      </c>
      <c r="CL581" s="13" t="str">
        <f t="shared" si="148"/>
        <v>2.6. ADQUISICION DE ACTIVOS NO FINANCIEROS</v>
      </c>
      <c r="CM581" s="13" t="str">
        <f t="shared" si="149"/>
        <v>2.6. 3. ADQUISICION DE VEHICULOS, MAQUINARIAS Y OTROS</v>
      </c>
      <c r="CN581" s="13" t="str">
        <f t="shared" si="150"/>
        <v>2.6. 3. 2. 9. 4. ELECTRICIDAD Y ELECTRONICA</v>
      </c>
      <c r="CO581" s="13">
        <f t="shared" si="151"/>
        <v>3613.16</v>
      </c>
      <c r="CP581" s="13">
        <f t="shared" si="152"/>
        <v>-3613.16</v>
      </c>
      <c r="CQ581" s="13"/>
      <c r="CR581" s="13"/>
      <c r="CS581" s="13">
        <f t="shared" si="146"/>
        <v>-3613.16</v>
      </c>
      <c r="CT581" s="13"/>
    </row>
    <row r="582" spans="1:98" hidden="1" x14ac:dyDescent="0.2">
      <c r="A582" t="s">
        <v>93</v>
      </c>
      <c r="B582" t="s">
        <v>94</v>
      </c>
      <c r="C582" t="s">
        <v>95</v>
      </c>
      <c r="D582" t="s">
        <v>96</v>
      </c>
      <c r="E582" t="s">
        <v>97</v>
      </c>
      <c r="F582" t="s">
        <v>98</v>
      </c>
      <c r="G582" t="s">
        <v>170</v>
      </c>
      <c r="H582" t="s">
        <v>100</v>
      </c>
      <c r="I582" t="s">
        <v>101</v>
      </c>
      <c r="J582" t="s">
        <v>102</v>
      </c>
      <c r="K582" t="s">
        <v>175</v>
      </c>
      <c r="L582" t="s">
        <v>104</v>
      </c>
      <c r="M582" t="s">
        <v>132</v>
      </c>
      <c r="N582" t="s">
        <v>176</v>
      </c>
      <c r="O582" t="s">
        <v>430</v>
      </c>
      <c r="P582" t="s">
        <v>177</v>
      </c>
      <c r="Q582" t="s">
        <v>178</v>
      </c>
      <c r="R582">
        <v>1</v>
      </c>
      <c r="S582">
        <v>0</v>
      </c>
      <c r="T582">
        <v>0</v>
      </c>
      <c r="U582">
        <v>0</v>
      </c>
      <c r="V582" t="s">
        <v>431</v>
      </c>
      <c r="W582" t="s">
        <v>111</v>
      </c>
      <c r="X582" t="s">
        <v>112</v>
      </c>
      <c r="Y582" t="s">
        <v>112</v>
      </c>
      <c r="Z582" t="s">
        <v>371</v>
      </c>
      <c r="AA582" t="s">
        <v>372</v>
      </c>
      <c r="AB582" t="s">
        <v>381</v>
      </c>
      <c r="AC582" t="s">
        <v>116</v>
      </c>
      <c r="AD582" t="s">
        <v>382</v>
      </c>
      <c r="AE582" t="s">
        <v>383</v>
      </c>
      <c r="AF582" t="s">
        <v>384</v>
      </c>
      <c r="AG582" t="s">
        <v>390</v>
      </c>
      <c r="AH582" t="s">
        <v>427</v>
      </c>
      <c r="AI582" t="s">
        <v>392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3361.7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3361.7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3361.7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3361.7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 s="13" t="str">
        <f t="shared" si="147"/>
        <v>4 - 13. DONACIONES Y TRANSFERENCIAS</v>
      </c>
      <c r="CL582" s="13" t="str">
        <f t="shared" si="148"/>
        <v>2.6. ADQUISICION DE ACTIVOS NO FINANCIEROS</v>
      </c>
      <c r="CM582" s="13" t="str">
        <f t="shared" si="149"/>
        <v>2.6. 3. ADQUISICION DE VEHICULOS, MAQUINARIAS Y OTROS</v>
      </c>
      <c r="CN582" s="13" t="str">
        <f t="shared" si="150"/>
        <v>2.6. 3. 2. 9. 4. ELECTRICIDAD Y ELECTRONICA</v>
      </c>
      <c r="CO582" s="13">
        <f t="shared" si="151"/>
        <v>3361.7</v>
      </c>
      <c r="CP582" s="13">
        <f t="shared" si="152"/>
        <v>-3361.7</v>
      </c>
      <c r="CQ582" s="13"/>
      <c r="CR582" s="13"/>
      <c r="CS582" s="13">
        <f t="shared" si="146"/>
        <v>-3361.7</v>
      </c>
      <c r="CT582" s="13"/>
    </row>
    <row r="583" spans="1:98" hidden="1" x14ac:dyDescent="0.2">
      <c r="A583" t="s">
        <v>93</v>
      </c>
      <c r="B583" t="s">
        <v>94</v>
      </c>
      <c r="C583" t="s">
        <v>95</v>
      </c>
      <c r="D583" t="s">
        <v>96</v>
      </c>
      <c r="E583" t="s">
        <v>97</v>
      </c>
      <c r="F583" t="s">
        <v>98</v>
      </c>
      <c r="G583" t="s">
        <v>170</v>
      </c>
      <c r="H583" t="s">
        <v>100</v>
      </c>
      <c r="I583" t="s">
        <v>101</v>
      </c>
      <c r="J583" t="s">
        <v>102</v>
      </c>
      <c r="K583" t="s">
        <v>180</v>
      </c>
      <c r="L583" t="s">
        <v>104</v>
      </c>
      <c r="M583" t="s">
        <v>132</v>
      </c>
      <c r="N583" t="s">
        <v>133</v>
      </c>
      <c r="O583" t="s">
        <v>423</v>
      </c>
      <c r="P583" t="s">
        <v>181</v>
      </c>
      <c r="Q583" t="s">
        <v>168</v>
      </c>
      <c r="R583">
        <v>1</v>
      </c>
      <c r="S583">
        <v>0</v>
      </c>
      <c r="T583">
        <v>0</v>
      </c>
      <c r="U583">
        <v>0</v>
      </c>
      <c r="V583" t="s">
        <v>432</v>
      </c>
      <c r="W583" t="s">
        <v>111</v>
      </c>
      <c r="X583" t="s">
        <v>112</v>
      </c>
      <c r="Y583" t="s">
        <v>112</v>
      </c>
      <c r="Z583" t="s">
        <v>371</v>
      </c>
      <c r="AA583" t="s">
        <v>372</v>
      </c>
      <c r="AB583" t="s">
        <v>381</v>
      </c>
      <c r="AC583" t="s">
        <v>116</v>
      </c>
      <c r="AD583" t="s">
        <v>382</v>
      </c>
      <c r="AE583" t="s">
        <v>383</v>
      </c>
      <c r="AF583" t="s">
        <v>384</v>
      </c>
      <c r="AG583" t="s">
        <v>390</v>
      </c>
      <c r="AH583" t="s">
        <v>427</v>
      </c>
      <c r="AI583" t="s">
        <v>392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1683.47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1683.47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1683.47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1683.47</v>
      </c>
      <c r="CG583">
        <v>0</v>
      </c>
      <c r="CH583">
        <v>0</v>
      </c>
      <c r="CI583">
        <v>0</v>
      </c>
      <c r="CJ583">
        <v>0</v>
      </c>
      <c r="CK583" s="13" t="str">
        <f t="shared" si="147"/>
        <v>4 - 13. DONACIONES Y TRANSFERENCIAS</v>
      </c>
      <c r="CL583" s="13" t="str">
        <f t="shared" si="148"/>
        <v>2.6. ADQUISICION DE ACTIVOS NO FINANCIEROS</v>
      </c>
      <c r="CM583" s="13" t="str">
        <f t="shared" si="149"/>
        <v>2.6. 3. ADQUISICION DE VEHICULOS, MAQUINARIAS Y OTROS</v>
      </c>
      <c r="CN583" s="13" t="str">
        <f t="shared" si="150"/>
        <v>2.6. 3. 2. 9. 4. ELECTRICIDAD Y ELECTRONICA</v>
      </c>
      <c r="CO583" s="13">
        <f t="shared" si="151"/>
        <v>1683.47</v>
      </c>
      <c r="CP583" s="13">
        <f t="shared" si="152"/>
        <v>-1683.47</v>
      </c>
      <c r="CQ583" s="13"/>
      <c r="CR583" s="13"/>
      <c r="CS583" s="13">
        <f t="shared" si="146"/>
        <v>-1683.47</v>
      </c>
      <c r="CT583" s="13"/>
    </row>
    <row r="584" spans="1:98" hidden="1" x14ac:dyDescent="0.2">
      <c r="A584" t="s">
        <v>93</v>
      </c>
      <c r="B584" t="s">
        <v>94</v>
      </c>
      <c r="C584" t="s">
        <v>95</v>
      </c>
      <c r="D584" t="s">
        <v>96</v>
      </c>
      <c r="E584" t="s">
        <v>97</v>
      </c>
      <c r="F584" t="s">
        <v>98</v>
      </c>
      <c r="G584" t="s">
        <v>170</v>
      </c>
      <c r="H584" t="s">
        <v>100</v>
      </c>
      <c r="I584" t="s">
        <v>101</v>
      </c>
      <c r="J584" t="s">
        <v>102</v>
      </c>
      <c r="K584" t="s">
        <v>367</v>
      </c>
      <c r="L584" t="s">
        <v>104</v>
      </c>
      <c r="M584" t="s">
        <v>159</v>
      </c>
      <c r="N584" t="s">
        <v>160</v>
      </c>
      <c r="O584" t="s">
        <v>107</v>
      </c>
      <c r="P584" t="s">
        <v>368</v>
      </c>
      <c r="Q584" t="s">
        <v>185</v>
      </c>
      <c r="R584">
        <v>36</v>
      </c>
      <c r="S584">
        <v>18</v>
      </c>
      <c r="T584">
        <v>18</v>
      </c>
      <c r="U584">
        <v>18</v>
      </c>
      <c r="V584" t="s">
        <v>369</v>
      </c>
      <c r="W584" t="s">
        <v>111</v>
      </c>
      <c r="X584" t="s">
        <v>112</v>
      </c>
      <c r="Y584" t="s">
        <v>112</v>
      </c>
      <c r="Z584" t="s">
        <v>409</v>
      </c>
      <c r="AA584" t="s">
        <v>410</v>
      </c>
      <c r="AB584" t="s">
        <v>115</v>
      </c>
      <c r="AC584" t="s">
        <v>116</v>
      </c>
      <c r="AD584" t="s">
        <v>117</v>
      </c>
      <c r="AE584" t="s">
        <v>118</v>
      </c>
      <c r="AF584" t="s">
        <v>137</v>
      </c>
      <c r="AG584" t="s">
        <v>196</v>
      </c>
      <c r="AH584" t="s">
        <v>411</v>
      </c>
      <c r="AI584" t="s">
        <v>412</v>
      </c>
      <c r="AJ584">
        <v>0</v>
      </c>
      <c r="AK584">
        <v>127440</v>
      </c>
      <c r="AL584">
        <v>127440</v>
      </c>
      <c r="AM584">
        <v>127440</v>
      </c>
      <c r="AN584">
        <v>127440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 s="13" t="str">
        <f t="shared" si="147"/>
        <v>3 - 19. RECURSOS POR OPERACIONES OFICIALES DE CREDITO</v>
      </c>
      <c r="CL584" s="13" t="str">
        <f t="shared" si="148"/>
        <v>2.1. PERSONAL Y OBLIGACIONES SOCIALES</v>
      </c>
      <c r="CM584" s="13" t="str">
        <f t="shared" si="149"/>
        <v>2.1. 1. RETRIBUCIONES Y COMPLEMENTOS EN EFECTIVO</v>
      </c>
      <c r="CN584" s="13" t="str">
        <f t="shared" si="150"/>
        <v>2.1. 1. 3. 3. 9. BONIFICACIÓN EXTRAORDINARIA POR EMERGENCIA SANITARIA</v>
      </c>
      <c r="CO584" s="13">
        <f t="shared" si="151"/>
        <v>0</v>
      </c>
      <c r="CP584" s="13">
        <f t="shared" si="152"/>
        <v>127440</v>
      </c>
      <c r="CQ584" s="13"/>
      <c r="CR584" s="13"/>
      <c r="CS584" s="13">
        <f t="shared" si="146"/>
        <v>127440</v>
      </c>
      <c r="CT584" s="13"/>
    </row>
    <row r="585" spans="1:98" hidden="1" x14ac:dyDescent="0.2">
      <c r="A585" t="s">
        <v>93</v>
      </c>
      <c r="B585" t="s">
        <v>94</v>
      </c>
      <c r="C585" t="s">
        <v>95</v>
      </c>
      <c r="D585" t="s">
        <v>96</v>
      </c>
      <c r="E585" t="s">
        <v>97</v>
      </c>
      <c r="F585" t="s">
        <v>98</v>
      </c>
      <c r="G585" t="s">
        <v>170</v>
      </c>
      <c r="H585" t="s">
        <v>100</v>
      </c>
      <c r="I585" t="s">
        <v>101</v>
      </c>
      <c r="J585" t="s">
        <v>102</v>
      </c>
      <c r="K585" t="s">
        <v>367</v>
      </c>
      <c r="L585" t="s">
        <v>104</v>
      </c>
      <c r="M585" t="s">
        <v>159</v>
      </c>
      <c r="N585" t="s">
        <v>160</v>
      </c>
      <c r="O585" t="s">
        <v>423</v>
      </c>
      <c r="P585" t="s">
        <v>368</v>
      </c>
      <c r="Q585" t="s">
        <v>185</v>
      </c>
      <c r="R585">
        <v>1</v>
      </c>
      <c r="S585">
        <v>0</v>
      </c>
      <c r="T585">
        <v>0</v>
      </c>
      <c r="U585">
        <v>0</v>
      </c>
      <c r="V585" t="s">
        <v>434</v>
      </c>
      <c r="W585" t="s">
        <v>111</v>
      </c>
      <c r="X585" t="s">
        <v>112</v>
      </c>
      <c r="Y585" t="s">
        <v>112</v>
      </c>
      <c r="Z585" t="s">
        <v>409</v>
      </c>
      <c r="AA585" t="s">
        <v>410</v>
      </c>
      <c r="AB585" t="s">
        <v>115</v>
      </c>
      <c r="AC585" t="s">
        <v>116</v>
      </c>
      <c r="AD585" t="s">
        <v>225</v>
      </c>
      <c r="AE585" t="s">
        <v>274</v>
      </c>
      <c r="AF585" t="s">
        <v>291</v>
      </c>
      <c r="AG585" t="s">
        <v>292</v>
      </c>
      <c r="AH585" t="s">
        <v>293</v>
      </c>
      <c r="AI585" t="s">
        <v>412</v>
      </c>
      <c r="AJ585">
        <v>0</v>
      </c>
      <c r="AK585">
        <v>531</v>
      </c>
      <c r="AL585">
        <v>531</v>
      </c>
      <c r="AM585">
        <v>531</v>
      </c>
      <c r="AN585">
        <v>531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 s="13" t="str">
        <f t="shared" si="147"/>
        <v>3 - 19. RECURSOS POR OPERACIONES OFICIALES DE CREDITO</v>
      </c>
      <c r="CL585" s="13" t="str">
        <f t="shared" si="148"/>
        <v>2.3. BIENES Y SERVICIOS</v>
      </c>
      <c r="CM585" s="13" t="str">
        <f t="shared" si="149"/>
        <v>2.3. 2. CONTRATACION DE SERVICIOS</v>
      </c>
      <c r="CN585" s="13" t="str">
        <f t="shared" si="150"/>
        <v>2.3. 2. 6. 3. 1. SEGURO DE VIDA</v>
      </c>
      <c r="CO585" s="13">
        <f t="shared" si="151"/>
        <v>0</v>
      </c>
      <c r="CP585" s="13">
        <f t="shared" si="152"/>
        <v>531</v>
      </c>
      <c r="CQ585" s="13"/>
      <c r="CR585" s="13"/>
      <c r="CS585" s="13">
        <f t="shared" si="146"/>
        <v>531</v>
      </c>
      <c r="CT585" s="13"/>
    </row>
    <row r="586" spans="1:98" hidden="1" x14ac:dyDescent="0.2">
      <c r="A586" t="s">
        <v>93</v>
      </c>
      <c r="B586" t="s">
        <v>94</v>
      </c>
      <c r="C586" t="s">
        <v>95</v>
      </c>
      <c r="D586" t="s">
        <v>96</v>
      </c>
      <c r="E586" t="s">
        <v>97</v>
      </c>
      <c r="F586" t="s">
        <v>98</v>
      </c>
      <c r="G586" t="s">
        <v>170</v>
      </c>
      <c r="H586" t="s">
        <v>100</v>
      </c>
      <c r="I586" t="s">
        <v>101</v>
      </c>
      <c r="J586" t="s">
        <v>102</v>
      </c>
      <c r="K586" t="s">
        <v>367</v>
      </c>
      <c r="L586" t="s">
        <v>104</v>
      </c>
      <c r="M586" t="s">
        <v>159</v>
      </c>
      <c r="N586" t="s">
        <v>160</v>
      </c>
      <c r="O586" t="s">
        <v>423</v>
      </c>
      <c r="P586" t="s">
        <v>368</v>
      </c>
      <c r="Q586" t="s">
        <v>185</v>
      </c>
      <c r="R586">
        <v>1</v>
      </c>
      <c r="S586">
        <v>0</v>
      </c>
      <c r="T586">
        <v>0</v>
      </c>
      <c r="U586">
        <v>0</v>
      </c>
      <c r="V586" t="s">
        <v>434</v>
      </c>
      <c r="W586" t="s">
        <v>111</v>
      </c>
      <c r="X586" t="s">
        <v>112</v>
      </c>
      <c r="Y586" t="s">
        <v>112</v>
      </c>
      <c r="Z586" t="s">
        <v>409</v>
      </c>
      <c r="AA586" t="s">
        <v>410</v>
      </c>
      <c r="AB586" t="s">
        <v>115</v>
      </c>
      <c r="AC586" t="s">
        <v>116</v>
      </c>
      <c r="AD586" t="s">
        <v>225</v>
      </c>
      <c r="AE586" t="s">
        <v>274</v>
      </c>
      <c r="AF586" t="s">
        <v>305</v>
      </c>
      <c r="AG586" t="s">
        <v>306</v>
      </c>
      <c r="AH586" t="s">
        <v>306</v>
      </c>
      <c r="AI586" t="s">
        <v>412</v>
      </c>
      <c r="AJ586">
        <v>0</v>
      </c>
      <c r="AK586">
        <v>43890</v>
      </c>
      <c r="AL586">
        <v>43890</v>
      </c>
      <c r="AM586">
        <v>43890</v>
      </c>
      <c r="AN586">
        <v>43890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 s="13" t="str">
        <f t="shared" si="147"/>
        <v>3 - 19. RECURSOS POR OPERACIONES OFICIALES DE CREDITO</v>
      </c>
      <c r="CL586" s="13" t="str">
        <f t="shared" si="148"/>
        <v>2.3. BIENES Y SERVICIOS</v>
      </c>
      <c r="CM586" s="13" t="str">
        <f t="shared" si="149"/>
        <v>2.3. 2. CONTRATACION DE SERVICIOS</v>
      </c>
      <c r="CN586" s="13" t="str">
        <f t="shared" si="150"/>
        <v>2.3. 2. 8. 1. 1. CONTRATO ADMINISTRATIVO DE SERVICIOS</v>
      </c>
      <c r="CO586" s="13">
        <f t="shared" si="151"/>
        <v>0</v>
      </c>
      <c r="CP586" s="13">
        <f t="shared" si="152"/>
        <v>43890</v>
      </c>
      <c r="CQ586" s="13"/>
      <c r="CR586" s="13"/>
      <c r="CS586" s="13">
        <f t="shared" si="146"/>
        <v>43890</v>
      </c>
      <c r="CT586" s="13"/>
    </row>
    <row r="587" spans="1:98" hidden="1" x14ac:dyDescent="0.2">
      <c r="A587" t="s">
        <v>93</v>
      </c>
      <c r="B587" t="s">
        <v>94</v>
      </c>
      <c r="C587" t="s">
        <v>95</v>
      </c>
      <c r="D587" t="s">
        <v>96</v>
      </c>
      <c r="E587" t="s">
        <v>97</v>
      </c>
      <c r="F587" t="s">
        <v>98</v>
      </c>
      <c r="G587" t="s">
        <v>170</v>
      </c>
      <c r="H587" t="s">
        <v>100</v>
      </c>
      <c r="I587" t="s">
        <v>101</v>
      </c>
      <c r="J587" t="s">
        <v>102</v>
      </c>
      <c r="K587" t="s">
        <v>367</v>
      </c>
      <c r="L587" t="s">
        <v>104</v>
      </c>
      <c r="M587" t="s">
        <v>159</v>
      </c>
      <c r="N587" t="s">
        <v>160</v>
      </c>
      <c r="O587" t="s">
        <v>423</v>
      </c>
      <c r="P587" t="s">
        <v>368</v>
      </c>
      <c r="Q587" t="s">
        <v>185</v>
      </c>
      <c r="R587">
        <v>1</v>
      </c>
      <c r="S587">
        <v>0</v>
      </c>
      <c r="T587">
        <v>0</v>
      </c>
      <c r="U587">
        <v>0</v>
      </c>
      <c r="V587" t="s">
        <v>434</v>
      </c>
      <c r="W587" t="s">
        <v>111</v>
      </c>
      <c r="X587" t="s">
        <v>112</v>
      </c>
      <c r="Y587" t="s">
        <v>112</v>
      </c>
      <c r="Z587" t="s">
        <v>409</v>
      </c>
      <c r="AA587" t="s">
        <v>410</v>
      </c>
      <c r="AB587" t="s">
        <v>115</v>
      </c>
      <c r="AC587" t="s">
        <v>116</v>
      </c>
      <c r="AD587" t="s">
        <v>225</v>
      </c>
      <c r="AE587" t="s">
        <v>274</v>
      </c>
      <c r="AF587" t="s">
        <v>305</v>
      </c>
      <c r="AG587" t="s">
        <v>306</v>
      </c>
      <c r="AH587" t="s">
        <v>307</v>
      </c>
      <c r="AI587" t="s">
        <v>412</v>
      </c>
      <c r="AJ587">
        <v>0</v>
      </c>
      <c r="AK587">
        <v>2832</v>
      </c>
      <c r="AL587">
        <v>2832</v>
      </c>
      <c r="AM587">
        <v>2832</v>
      </c>
      <c r="AN587">
        <v>2832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 s="13" t="str">
        <f t="shared" si="147"/>
        <v>3 - 19. RECURSOS POR OPERACIONES OFICIALES DE CREDITO</v>
      </c>
      <c r="CL587" s="13" t="str">
        <f t="shared" si="148"/>
        <v>2.3. BIENES Y SERVICIOS</v>
      </c>
      <c r="CM587" s="13" t="str">
        <f t="shared" si="149"/>
        <v>2.3. 2. CONTRATACION DE SERVICIOS</v>
      </c>
      <c r="CN587" s="13" t="str">
        <f t="shared" si="150"/>
        <v>2.3. 2. 8. 1. 2. CONTRIBUCIONES A ESSALUD DE C.A.S.</v>
      </c>
      <c r="CO587" s="13">
        <f t="shared" si="151"/>
        <v>0</v>
      </c>
      <c r="CP587" s="13">
        <f t="shared" si="152"/>
        <v>2832</v>
      </c>
      <c r="CQ587" s="13"/>
      <c r="CR587" s="13"/>
      <c r="CS587" s="13">
        <f t="shared" si="146"/>
        <v>2832</v>
      </c>
      <c r="CT587" s="13"/>
    </row>
    <row r="588" spans="1:98" hidden="1" x14ac:dyDescent="0.2">
      <c r="A588" t="s">
        <v>93</v>
      </c>
      <c r="B588" t="s">
        <v>94</v>
      </c>
      <c r="C588" t="s">
        <v>95</v>
      </c>
      <c r="D588" t="s">
        <v>96</v>
      </c>
      <c r="E588" t="s">
        <v>97</v>
      </c>
      <c r="F588" t="s">
        <v>98</v>
      </c>
      <c r="G588" t="s">
        <v>170</v>
      </c>
      <c r="H588" t="s">
        <v>100</v>
      </c>
      <c r="I588" t="s">
        <v>101</v>
      </c>
      <c r="J588" t="s">
        <v>102</v>
      </c>
      <c r="K588" t="s">
        <v>367</v>
      </c>
      <c r="L588" t="s">
        <v>104</v>
      </c>
      <c r="M588" t="s">
        <v>159</v>
      </c>
      <c r="N588" t="s">
        <v>160</v>
      </c>
      <c r="O588" t="s">
        <v>423</v>
      </c>
      <c r="P588" t="s">
        <v>368</v>
      </c>
      <c r="Q588" t="s">
        <v>185</v>
      </c>
      <c r="R588">
        <v>1</v>
      </c>
      <c r="S588">
        <v>0</v>
      </c>
      <c r="T588">
        <v>0</v>
      </c>
      <c r="U588">
        <v>0</v>
      </c>
      <c r="V588" t="s">
        <v>434</v>
      </c>
      <c r="W588" t="s">
        <v>111</v>
      </c>
      <c r="X588" t="s">
        <v>112</v>
      </c>
      <c r="Y588" t="s">
        <v>112</v>
      </c>
      <c r="Z588" t="s">
        <v>409</v>
      </c>
      <c r="AA588" t="s">
        <v>410</v>
      </c>
      <c r="AB588" t="s">
        <v>115</v>
      </c>
      <c r="AC588" t="s">
        <v>116</v>
      </c>
      <c r="AD588" t="s">
        <v>225</v>
      </c>
      <c r="AE588" t="s">
        <v>274</v>
      </c>
      <c r="AF588" t="s">
        <v>305</v>
      </c>
      <c r="AG588" t="s">
        <v>306</v>
      </c>
      <c r="AH588" t="s">
        <v>308</v>
      </c>
      <c r="AI588" t="s">
        <v>412</v>
      </c>
      <c r="AJ588">
        <v>0</v>
      </c>
      <c r="AK588">
        <v>600</v>
      </c>
      <c r="AL588">
        <v>600</v>
      </c>
      <c r="AM588">
        <v>600</v>
      </c>
      <c r="AN588">
        <v>600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 s="13" t="str">
        <f t="shared" si="147"/>
        <v>3 - 19. RECURSOS POR OPERACIONES OFICIALES DE CREDITO</v>
      </c>
      <c r="CL588" s="13" t="str">
        <f t="shared" si="148"/>
        <v>2.3. BIENES Y SERVICIOS</v>
      </c>
      <c r="CM588" s="13" t="str">
        <f t="shared" si="149"/>
        <v>2.3. 2. CONTRATACION DE SERVICIOS</v>
      </c>
      <c r="CN588" s="13" t="str">
        <f t="shared" si="150"/>
        <v>2.3. 2. 8. 1. 4. AGUINALDOS DE C.A.S.</v>
      </c>
      <c r="CO588" s="13">
        <f t="shared" si="151"/>
        <v>0</v>
      </c>
      <c r="CP588" s="13">
        <f t="shared" si="152"/>
        <v>600</v>
      </c>
      <c r="CQ588" s="13"/>
      <c r="CR588" s="13"/>
      <c r="CS588" s="13">
        <f t="shared" si="146"/>
        <v>600</v>
      </c>
      <c r="CT588" s="13"/>
    </row>
    <row r="589" spans="1:98" hidden="1" x14ac:dyDescent="0.2">
      <c r="A589" t="s">
        <v>93</v>
      </c>
      <c r="B589" t="s">
        <v>94</v>
      </c>
      <c r="C589" t="s">
        <v>95</v>
      </c>
      <c r="D589" t="s">
        <v>96</v>
      </c>
      <c r="E589" t="s">
        <v>97</v>
      </c>
      <c r="F589" t="s">
        <v>98</v>
      </c>
      <c r="G589" t="s">
        <v>170</v>
      </c>
      <c r="H589" t="s">
        <v>100</v>
      </c>
      <c r="I589" t="s">
        <v>101</v>
      </c>
      <c r="J589" t="s">
        <v>102</v>
      </c>
      <c r="K589" t="s">
        <v>367</v>
      </c>
      <c r="L589" t="s">
        <v>104</v>
      </c>
      <c r="M589" t="s">
        <v>159</v>
      </c>
      <c r="N589" t="s">
        <v>160</v>
      </c>
      <c r="O589" t="s">
        <v>107</v>
      </c>
      <c r="P589" t="s">
        <v>368</v>
      </c>
      <c r="Q589" t="s">
        <v>185</v>
      </c>
      <c r="R589">
        <v>36</v>
      </c>
      <c r="S589">
        <v>18</v>
      </c>
      <c r="T589">
        <v>18</v>
      </c>
      <c r="U589">
        <v>18</v>
      </c>
      <c r="V589" t="s">
        <v>369</v>
      </c>
      <c r="W589" t="s">
        <v>111</v>
      </c>
      <c r="X589" t="s">
        <v>112</v>
      </c>
      <c r="Y589" t="s">
        <v>112</v>
      </c>
      <c r="Z589" t="s">
        <v>409</v>
      </c>
      <c r="AA589" t="s">
        <v>410</v>
      </c>
      <c r="AB589" t="s">
        <v>115</v>
      </c>
      <c r="AC589" t="s">
        <v>116</v>
      </c>
      <c r="AD589" t="s">
        <v>225</v>
      </c>
      <c r="AE589" t="s">
        <v>274</v>
      </c>
      <c r="AF589" t="s">
        <v>305</v>
      </c>
      <c r="AG589" t="s">
        <v>306</v>
      </c>
      <c r="AH589" t="s">
        <v>413</v>
      </c>
      <c r="AI589" t="s">
        <v>412</v>
      </c>
      <c r="AJ589">
        <v>0</v>
      </c>
      <c r="AK589">
        <v>100080</v>
      </c>
      <c r="AL589">
        <v>100080</v>
      </c>
      <c r="AM589">
        <v>100080</v>
      </c>
      <c r="AN589">
        <v>100080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 s="13" t="str">
        <f>CONCATENATE(LEFT(Z589,1)," ","- ",AA589)</f>
        <v>3 - 19. RECURSOS POR OPERACIONES OFICIALES DE CREDITO</v>
      </c>
      <c r="CL589" s="13" t="str">
        <f>CONCATENATE(LEFT(AC589,2),AD589)</f>
        <v>2.3. BIENES Y SERVICIOS</v>
      </c>
      <c r="CM589" s="13" t="str">
        <f>CONCATENATE(LEFT(CL589,4),AE589)</f>
        <v>2.3. 2. CONTRATACION DE SERVICIOS</v>
      </c>
      <c r="CN589" s="13" t="str">
        <f>CONCATENATE(LEFT(CM589,7)&amp;LEFT(AF589,3)&amp;LEFT(AG589,3),AH589)</f>
        <v>2.3. 2. 8. 1. 7. BONIFICACIÓN EXTRAORDINARIA POR EMERGENCIA SANITARIA</v>
      </c>
      <c r="CO589" s="13">
        <f>SUM(AZ589:BL589)</f>
        <v>0</v>
      </c>
      <c r="CP589" s="13">
        <f>AL589-CO589</f>
        <v>100080</v>
      </c>
      <c r="CQ589" s="13"/>
      <c r="CR589" s="13"/>
      <c r="CS589" s="13">
        <f t="shared" si="146"/>
        <v>100080</v>
      </c>
      <c r="CT589" s="13"/>
    </row>
    <row r="590" spans="1:98" hidden="1" x14ac:dyDescent="0.2">
      <c r="A590" t="s">
        <v>93</v>
      </c>
      <c r="B590" t="s">
        <v>94</v>
      </c>
      <c r="C590" t="s">
        <v>95</v>
      </c>
      <c r="D590" t="s">
        <v>96</v>
      </c>
      <c r="E590" t="s">
        <v>97</v>
      </c>
      <c r="F590" t="s">
        <v>98</v>
      </c>
      <c r="G590" t="s">
        <v>170</v>
      </c>
      <c r="H590" t="s">
        <v>100</v>
      </c>
      <c r="I590" t="s">
        <v>101</v>
      </c>
      <c r="J590" t="s">
        <v>102</v>
      </c>
      <c r="K590" t="s">
        <v>367</v>
      </c>
      <c r="L590" t="s">
        <v>104</v>
      </c>
      <c r="M590" t="s">
        <v>159</v>
      </c>
      <c r="N590" t="s">
        <v>160</v>
      </c>
      <c r="O590" t="s">
        <v>107</v>
      </c>
      <c r="P590" t="s">
        <v>368</v>
      </c>
      <c r="Q590" t="s">
        <v>185</v>
      </c>
      <c r="R590">
        <v>200</v>
      </c>
      <c r="S590">
        <v>18</v>
      </c>
      <c r="T590">
        <v>0</v>
      </c>
      <c r="U590">
        <v>0</v>
      </c>
      <c r="V590" t="s">
        <v>369</v>
      </c>
      <c r="W590" t="s">
        <v>111</v>
      </c>
      <c r="X590" t="s">
        <v>112</v>
      </c>
      <c r="Y590" t="s">
        <v>112</v>
      </c>
      <c r="Z590" t="s">
        <v>409</v>
      </c>
      <c r="AA590" t="s">
        <v>410</v>
      </c>
      <c r="AB590" t="s">
        <v>115</v>
      </c>
      <c r="AC590" t="s">
        <v>116</v>
      </c>
      <c r="AD590" t="s">
        <v>117</v>
      </c>
      <c r="AE590" t="s">
        <v>118</v>
      </c>
      <c r="AF590" t="s">
        <v>137</v>
      </c>
      <c r="AG590" t="s">
        <v>196</v>
      </c>
      <c r="AH590" t="s">
        <v>411</v>
      </c>
      <c r="AI590" t="s">
        <v>428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36720</v>
      </c>
      <c r="AR590">
        <v>60480</v>
      </c>
      <c r="AS590">
        <v>0</v>
      </c>
      <c r="AT590">
        <v>30240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36720</v>
      </c>
      <c r="BD590">
        <v>60480</v>
      </c>
      <c r="BE590">
        <v>0</v>
      </c>
      <c r="BF590">
        <v>30240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36720</v>
      </c>
      <c r="BP590">
        <v>0</v>
      </c>
      <c r="BQ590">
        <v>60480</v>
      </c>
      <c r="BR590">
        <v>0</v>
      </c>
      <c r="BS590">
        <v>30240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36720</v>
      </c>
      <c r="CB590">
        <v>0</v>
      </c>
      <c r="CC590">
        <v>60480</v>
      </c>
      <c r="CD590">
        <v>0</v>
      </c>
      <c r="CE590">
        <v>30240</v>
      </c>
      <c r="CF590">
        <v>0</v>
      </c>
      <c r="CG590">
        <v>0</v>
      </c>
      <c r="CH590">
        <v>0</v>
      </c>
      <c r="CI590">
        <v>0</v>
      </c>
      <c r="CJ590">
        <v>0</v>
      </c>
      <c r="CK590" s="13" t="str">
        <f t="shared" ref="CK590:CK593" si="153">CONCATENATE(LEFT(Z590,1)," ","- ",AA590)</f>
        <v>3 - 19. RECURSOS POR OPERACIONES OFICIALES DE CREDITO</v>
      </c>
      <c r="CL590" s="13" t="str">
        <f t="shared" ref="CL590:CL593" si="154">CONCATENATE(LEFT(AC590,2),AD590)</f>
        <v>2.1. PERSONAL Y OBLIGACIONES SOCIALES</v>
      </c>
      <c r="CM590" s="13" t="str">
        <f t="shared" ref="CM590:CM593" si="155">CONCATENATE(LEFT(CL590,4),AE590)</f>
        <v>2.1. 1. RETRIBUCIONES Y COMPLEMENTOS EN EFECTIVO</v>
      </c>
      <c r="CN590" s="13" t="str">
        <f t="shared" ref="CN590:CN593" si="156">CONCATENATE(LEFT(CM590,7)&amp;LEFT(AF590,3)&amp;LEFT(AG590,3),AH590)</f>
        <v>2.1. 1. 3. 3. 9. BONIFICACIÓN EXTRAORDINARIA POR EMERGENCIA SANITARIA</v>
      </c>
      <c r="CO590" s="13">
        <f t="shared" ref="CO590:CO593" si="157">SUM(AZ590:BL590)</f>
        <v>127440</v>
      </c>
      <c r="CP590" s="13">
        <f t="shared" ref="CP590:CP593" si="158">AL590-CO590</f>
        <v>-127440</v>
      </c>
      <c r="CQ590" s="13"/>
      <c r="CR590" s="13"/>
      <c r="CS590" s="13">
        <f t="shared" si="146"/>
        <v>-127440</v>
      </c>
      <c r="CT590" s="13"/>
    </row>
    <row r="591" spans="1:98" hidden="1" x14ac:dyDescent="0.2">
      <c r="A591" t="s">
        <v>93</v>
      </c>
      <c r="B591" t="s">
        <v>94</v>
      </c>
      <c r="C591" t="s">
        <v>95</v>
      </c>
      <c r="D591" t="s">
        <v>96</v>
      </c>
      <c r="E591" t="s">
        <v>97</v>
      </c>
      <c r="F591" t="s">
        <v>98</v>
      </c>
      <c r="G591" t="s">
        <v>170</v>
      </c>
      <c r="H591" t="s">
        <v>100</v>
      </c>
      <c r="I591" t="s">
        <v>101</v>
      </c>
      <c r="J591" t="s">
        <v>102</v>
      </c>
      <c r="K591" t="s">
        <v>367</v>
      </c>
      <c r="L591" t="s">
        <v>104</v>
      </c>
      <c r="M591" t="s">
        <v>159</v>
      </c>
      <c r="N591" t="s">
        <v>160</v>
      </c>
      <c r="O591" t="s">
        <v>423</v>
      </c>
      <c r="P591" t="s">
        <v>368</v>
      </c>
      <c r="Q591" t="s">
        <v>185</v>
      </c>
      <c r="R591">
        <v>1</v>
      </c>
      <c r="S591">
        <v>0</v>
      </c>
      <c r="T591">
        <v>0</v>
      </c>
      <c r="U591">
        <v>0</v>
      </c>
      <c r="V591" t="s">
        <v>434</v>
      </c>
      <c r="W591" t="s">
        <v>111</v>
      </c>
      <c r="X591" t="s">
        <v>112</v>
      </c>
      <c r="Y591" t="s">
        <v>112</v>
      </c>
      <c r="Z591" t="s">
        <v>409</v>
      </c>
      <c r="AA591" t="s">
        <v>410</v>
      </c>
      <c r="AB591" t="s">
        <v>115</v>
      </c>
      <c r="AC591" t="s">
        <v>116</v>
      </c>
      <c r="AD591" t="s">
        <v>225</v>
      </c>
      <c r="AE591" t="s">
        <v>274</v>
      </c>
      <c r="AF591" t="s">
        <v>291</v>
      </c>
      <c r="AG591" t="s">
        <v>292</v>
      </c>
      <c r="AH591" t="s">
        <v>293</v>
      </c>
      <c r="AI591" t="s">
        <v>428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117.97</v>
      </c>
      <c r="AV591">
        <v>204.67</v>
      </c>
      <c r="AW591">
        <v>204.67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117.97</v>
      </c>
      <c r="BH591">
        <v>204.67</v>
      </c>
      <c r="BI591">
        <v>204.67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117.97</v>
      </c>
      <c r="BT591">
        <v>204.67</v>
      </c>
      <c r="BU591">
        <v>204.67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117.97</v>
      </c>
      <c r="CF591">
        <v>204.67</v>
      </c>
      <c r="CG591">
        <v>204.67</v>
      </c>
      <c r="CH591">
        <v>0</v>
      </c>
      <c r="CI591">
        <v>0</v>
      </c>
      <c r="CJ591">
        <v>0</v>
      </c>
      <c r="CK591" s="13" t="str">
        <f t="shared" si="153"/>
        <v>3 - 19. RECURSOS POR OPERACIONES OFICIALES DE CREDITO</v>
      </c>
      <c r="CL591" s="13" t="str">
        <f t="shared" si="154"/>
        <v>2.3. BIENES Y SERVICIOS</v>
      </c>
      <c r="CM591" s="13" t="str">
        <f t="shared" si="155"/>
        <v>2.3. 2. CONTRATACION DE SERVICIOS</v>
      </c>
      <c r="CN591" s="13" t="str">
        <f t="shared" si="156"/>
        <v>2.3. 2. 6. 3. 1. SEGURO DE VIDA</v>
      </c>
      <c r="CO591" s="13">
        <f t="shared" si="157"/>
        <v>527.30999999999995</v>
      </c>
      <c r="CP591" s="13">
        <f t="shared" si="158"/>
        <v>-527.30999999999995</v>
      </c>
      <c r="CQ591" s="13"/>
      <c r="CR591" s="13"/>
      <c r="CS591" s="13">
        <f t="shared" si="146"/>
        <v>-527.30999999999995</v>
      </c>
      <c r="CT591" s="13"/>
    </row>
    <row r="592" spans="1:98" hidden="1" x14ac:dyDescent="0.2">
      <c r="A592" t="s">
        <v>93</v>
      </c>
      <c r="B592" t="s">
        <v>94</v>
      </c>
      <c r="C592" t="s">
        <v>95</v>
      </c>
      <c r="D592" t="s">
        <v>96</v>
      </c>
      <c r="E592" t="s">
        <v>97</v>
      </c>
      <c r="F592" t="s">
        <v>98</v>
      </c>
      <c r="G592" t="s">
        <v>170</v>
      </c>
      <c r="H592" t="s">
        <v>100</v>
      </c>
      <c r="I592" t="s">
        <v>101</v>
      </c>
      <c r="J592" t="s">
        <v>102</v>
      </c>
      <c r="K592" t="s">
        <v>367</v>
      </c>
      <c r="L592" t="s">
        <v>104</v>
      </c>
      <c r="M592" t="s">
        <v>159</v>
      </c>
      <c r="N592" t="s">
        <v>160</v>
      </c>
      <c r="O592" t="s">
        <v>423</v>
      </c>
      <c r="P592" t="s">
        <v>368</v>
      </c>
      <c r="Q592" t="s">
        <v>185</v>
      </c>
      <c r="R592">
        <v>1</v>
      </c>
      <c r="S592">
        <v>0</v>
      </c>
      <c r="T592">
        <v>0</v>
      </c>
      <c r="U592">
        <v>0</v>
      </c>
      <c r="V592" t="s">
        <v>434</v>
      </c>
      <c r="W592" t="s">
        <v>111</v>
      </c>
      <c r="X592" t="s">
        <v>112</v>
      </c>
      <c r="Y592" t="s">
        <v>112</v>
      </c>
      <c r="Z592" t="s">
        <v>409</v>
      </c>
      <c r="AA592" t="s">
        <v>410</v>
      </c>
      <c r="AB592" t="s">
        <v>115</v>
      </c>
      <c r="AC592" t="s">
        <v>116</v>
      </c>
      <c r="AD592" t="s">
        <v>225</v>
      </c>
      <c r="AE592" t="s">
        <v>274</v>
      </c>
      <c r="AF592" t="s">
        <v>305</v>
      </c>
      <c r="AG592" t="s">
        <v>306</v>
      </c>
      <c r="AH592" t="s">
        <v>306</v>
      </c>
      <c r="AI592" t="s">
        <v>428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9500</v>
      </c>
      <c r="AV592">
        <v>16500</v>
      </c>
      <c r="AW592">
        <v>16500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9500</v>
      </c>
      <c r="BH592">
        <v>16500</v>
      </c>
      <c r="BI592">
        <v>16500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9500</v>
      </c>
      <c r="BT592">
        <v>16500</v>
      </c>
      <c r="BU592">
        <v>16500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9500</v>
      </c>
      <c r="CF592">
        <v>16500</v>
      </c>
      <c r="CG592">
        <v>16500</v>
      </c>
      <c r="CH592">
        <v>0</v>
      </c>
      <c r="CI592">
        <v>0</v>
      </c>
      <c r="CJ592">
        <v>0</v>
      </c>
      <c r="CK592" s="13" t="str">
        <f t="shared" si="153"/>
        <v>3 - 19. RECURSOS POR OPERACIONES OFICIALES DE CREDITO</v>
      </c>
      <c r="CL592" s="13" t="str">
        <f t="shared" si="154"/>
        <v>2.3. BIENES Y SERVICIOS</v>
      </c>
      <c r="CM592" s="13" t="str">
        <f t="shared" si="155"/>
        <v>2.3. 2. CONTRATACION DE SERVICIOS</v>
      </c>
      <c r="CN592" s="13" t="str">
        <f t="shared" si="156"/>
        <v>2.3. 2. 8. 1. 1. CONTRATO ADMINISTRATIVO DE SERVICIOS</v>
      </c>
      <c r="CO592" s="13">
        <f t="shared" si="157"/>
        <v>42500</v>
      </c>
      <c r="CP592" s="13">
        <f t="shared" si="158"/>
        <v>-42500</v>
      </c>
      <c r="CQ592" s="13"/>
      <c r="CR592" s="13"/>
      <c r="CS592" s="13">
        <f t="shared" si="146"/>
        <v>-42500</v>
      </c>
      <c r="CT592" s="13"/>
    </row>
    <row r="593" spans="1:98" hidden="1" x14ac:dyDescent="0.2">
      <c r="A593" t="s">
        <v>93</v>
      </c>
      <c r="B593" t="s">
        <v>94</v>
      </c>
      <c r="C593" t="s">
        <v>95</v>
      </c>
      <c r="D593" t="s">
        <v>96</v>
      </c>
      <c r="E593" t="s">
        <v>97</v>
      </c>
      <c r="F593" t="s">
        <v>98</v>
      </c>
      <c r="G593" t="s">
        <v>170</v>
      </c>
      <c r="H593" t="s">
        <v>100</v>
      </c>
      <c r="I593" t="s">
        <v>101</v>
      </c>
      <c r="J593" t="s">
        <v>102</v>
      </c>
      <c r="K593" t="s">
        <v>367</v>
      </c>
      <c r="L593" t="s">
        <v>104</v>
      </c>
      <c r="M593" t="s">
        <v>159</v>
      </c>
      <c r="N593" t="s">
        <v>160</v>
      </c>
      <c r="O593" t="s">
        <v>423</v>
      </c>
      <c r="P593" t="s">
        <v>368</v>
      </c>
      <c r="Q593" t="s">
        <v>185</v>
      </c>
      <c r="R593">
        <v>1</v>
      </c>
      <c r="S593">
        <v>0</v>
      </c>
      <c r="T593">
        <v>0</v>
      </c>
      <c r="U593">
        <v>0</v>
      </c>
      <c r="V593" t="s">
        <v>434</v>
      </c>
      <c r="W593" t="s">
        <v>111</v>
      </c>
      <c r="X593" t="s">
        <v>112</v>
      </c>
      <c r="Y593" t="s">
        <v>112</v>
      </c>
      <c r="Z593" t="s">
        <v>409</v>
      </c>
      <c r="AA593" t="s">
        <v>410</v>
      </c>
      <c r="AB593" t="s">
        <v>115</v>
      </c>
      <c r="AC593" t="s">
        <v>116</v>
      </c>
      <c r="AD593" t="s">
        <v>225</v>
      </c>
      <c r="AE593" t="s">
        <v>274</v>
      </c>
      <c r="AF593" t="s">
        <v>305</v>
      </c>
      <c r="AG593" t="s">
        <v>306</v>
      </c>
      <c r="AH593" t="s">
        <v>307</v>
      </c>
      <c r="AI593" t="s">
        <v>428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654</v>
      </c>
      <c r="AV593">
        <v>1089</v>
      </c>
      <c r="AW593">
        <v>1089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654</v>
      </c>
      <c r="BH593">
        <v>1089</v>
      </c>
      <c r="BI593">
        <v>1089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654</v>
      </c>
      <c r="BT593">
        <v>1089</v>
      </c>
      <c r="BU593">
        <v>1089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654</v>
      </c>
      <c r="CF593">
        <v>1089</v>
      </c>
      <c r="CG593">
        <v>1089</v>
      </c>
      <c r="CH593">
        <v>0</v>
      </c>
      <c r="CI593">
        <v>0</v>
      </c>
      <c r="CJ593">
        <v>0</v>
      </c>
      <c r="CK593" s="13" t="str">
        <f t="shared" si="153"/>
        <v>3 - 19. RECURSOS POR OPERACIONES OFICIALES DE CREDITO</v>
      </c>
      <c r="CL593" s="13" t="str">
        <f t="shared" si="154"/>
        <v>2.3. BIENES Y SERVICIOS</v>
      </c>
      <c r="CM593" s="13" t="str">
        <f t="shared" si="155"/>
        <v>2.3. 2. CONTRATACION DE SERVICIOS</v>
      </c>
      <c r="CN593" s="13" t="str">
        <f t="shared" si="156"/>
        <v>2.3. 2. 8. 1. 2. CONTRIBUCIONES A ESSALUD DE C.A.S.</v>
      </c>
      <c r="CO593" s="13">
        <f t="shared" si="157"/>
        <v>2832</v>
      </c>
      <c r="CP593" s="13">
        <f t="shared" si="158"/>
        <v>-2832</v>
      </c>
      <c r="CQ593" s="13"/>
      <c r="CR593" s="13"/>
      <c r="CS593" s="13">
        <f t="shared" si="146"/>
        <v>-2832</v>
      </c>
      <c r="CT593" s="13"/>
    </row>
    <row r="594" spans="1:98" hidden="1" x14ac:dyDescent="0.2">
      <c r="A594" t="s">
        <v>93</v>
      </c>
      <c r="B594" t="s">
        <v>94</v>
      </c>
      <c r="C594" t="s">
        <v>95</v>
      </c>
      <c r="D594" t="s">
        <v>96</v>
      </c>
      <c r="E594" t="s">
        <v>97</v>
      </c>
      <c r="F594" t="s">
        <v>98</v>
      </c>
      <c r="G594" t="s">
        <v>170</v>
      </c>
      <c r="H594" t="s">
        <v>100</v>
      </c>
      <c r="I594" t="s">
        <v>101</v>
      </c>
      <c r="J594" t="s">
        <v>102</v>
      </c>
      <c r="K594" t="s">
        <v>367</v>
      </c>
      <c r="L594" t="s">
        <v>104</v>
      </c>
      <c r="M594" t="s">
        <v>159</v>
      </c>
      <c r="N594" t="s">
        <v>160</v>
      </c>
      <c r="O594" t="s">
        <v>423</v>
      </c>
      <c r="P594" t="s">
        <v>368</v>
      </c>
      <c r="Q594" t="s">
        <v>185</v>
      </c>
      <c r="R594">
        <v>1</v>
      </c>
      <c r="S594">
        <v>0</v>
      </c>
      <c r="T594">
        <v>0</v>
      </c>
      <c r="U594">
        <v>0</v>
      </c>
      <c r="V594" t="s">
        <v>434</v>
      </c>
      <c r="W594" t="s">
        <v>111</v>
      </c>
      <c r="X594" t="s">
        <v>112</v>
      </c>
      <c r="Y594" t="s">
        <v>112</v>
      </c>
      <c r="Z594" t="s">
        <v>409</v>
      </c>
      <c r="AA594" t="s">
        <v>410</v>
      </c>
      <c r="AB594" t="s">
        <v>115</v>
      </c>
      <c r="AC594" t="s">
        <v>116</v>
      </c>
      <c r="AD594" t="s">
        <v>225</v>
      </c>
      <c r="AE594" t="s">
        <v>274</v>
      </c>
      <c r="AF594" t="s">
        <v>305</v>
      </c>
      <c r="AG594" t="s">
        <v>306</v>
      </c>
      <c r="AH594" t="s">
        <v>308</v>
      </c>
      <c r="AI594" t="s">
        <v>428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600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600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600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600</v>
      </c>
      <c r="CF594">
        <v>0</v>
      </c>
      <c r="CG594">
        <v>0</v>
      </c>
      <c r="CH594">
        <v>0</v>
      </c>
      <c r="CI594">
        <v>0</v>
      </c>
      <c r="CJ594">
        <v>0</v>
      </c>
      <c r="CK594" s="13" t="str">
        <f>CONCATENATE(LEFT(Z594,1)," ","- ",AA594)</f>
        <v>3 - 19. RECURSOS POR OPERACIONES OFICIALES DE CREDITO</v>
      </c>
      <c r="CL594" s="13" t="str">
        <f>CONCATENATE(LEFT(AC594,2),AD594)</f>
        <v>2.3. BIENES Y SERVICIOS</v>
      </c>
      <c r="CM594" s="13" t="str">
        <f>CONCATENATE(LEFT(CL594,4),AE594)</f>
        <v>2.3. 2. CONTRATACION DE SERVICIOS</v>
      </c>
      <c r="CN594" s="13" t="str">
        <f>CONCATENATE(LEFT(CM594,7)&amp;LEFT(AF594,3)&amp;LEFT(AG594,3),AH594)</f>
        <v>2.3. 2. 8. 1. 4. AGUINALDOS DE C.A.S.</v>
      </c>
      <c r="CO594" s="13">
        <f>SUM(AZ594:BL594)</f>
        <v>600</v>
      </c>
      <c r="CP594" s="13">
        <f>AL594-CO594</f>
        <v>-600</v>
      </c>
      <c r="CQ594" s="13"/>
      <c r="CR594" s="13"/>
      <c r="CS594" s="13">
        <f t="shared" si="146"/>
        <v>-600</v>
      </c>
      <c r="CT594" s="13"/>
    </row>
    <row r="595" spans="1:98" hidden="1" x14ac:dyDescent="0.2">
      <c r="A595" t="s">
        <v>93</v>
      </c>
      <c r="B595" t="s">
        <v>94</v>
      </c>
      <c r="C595" t="s">
        <v>95</v>
      </c>
      <c r="D595" t="s">
        <v>96</v>
      </c>
      <c r="E595" t="s">
        <v>97</v>
      </c>
      <c r="F595" t="s">
        <v>98</v>
      </c>
      <c r="G595" t="s">
        <v>170</v>
      </c>
      <c r="H595" t="s">
        <v>100</v>
      </c>
      <c r="I595" t="s">
        <v>101</v>
      </c>
      <c r="J595" t="s">
        <v>102</v>
      </c>
      <c r="K595" t="s">
        <v>367</v>
      </c>
      <c r="L595" t="s">
        <v>104</v>
      </c>
      <c r="M595" t="s">
        <v>159</v>
      </c>
      <c r="N595" t="s">
        <v>160</v>
      </c>
      <c r="O595" t="s">
        <v>107</v>
      </c>
      <c r="P595" t="s">
        <v>368</v>
      </c>
      <c r="Q595" t="s">
        <v>185</v>
      </c>
      <c r="R595">
        <v>200</v>
      </c>
      <c r="S595">
        <v>18</v>
      </c>
      <c r="T595">
        <v>0</v>
      </c>
      <c r="U595">
        <v>0</v>
      </c>
      <c r="V595" t="s">
        <v>369</v>
      </c>
      <c r="W595" t="s">
        <v>111</v>
      </c>
      <c r="X595" t="s">
        <v>112</v>
      </c>
      <c r="Y595" t="s">
        <v>112</v>
      </c>
      <c r="Z595" t="s">
        <v>409</v>
      </c>
      <c r="AA595" t="s">
        <v>410</v>
      </c>
      <c r="AB595" t="s">
        <v>115</v>
      </c>
      <c r="AC595" t="s">
        <v>116</v>
      </c>
      <c r="AD595" t="s">
        <v>225</v>
      </c>
      <c r="AE595" t="s">
        <v>274</v>
      </c>
      <c r="AF595" t="s">
        <v>305</v>
      </c>
      <c r="AG595" t="s">
        <v>306</v>
      </c>
      <c r="AH595" t="s">
        <v>413</v>
      </c>
      <c r="AI595" t="s">
        <v>428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30240</v>
      </c>
      <c r="AR595">
        <v>44640</v>
      </c>
      <c r="AS595">
        <v>0</v>
      </c>
      <c r="AT595">
        <v>25200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30240</v>
      </c>
      <c r="BD595">
        <v>44640</v>
      </c>
      <c r="BE595">
        <v>0</v>
      </c>
      <c r="BF595">
        <v>25200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30240</v>
      </c>
      <c r="BP595">
        <v>0</v>
      </c>
      <c r="BQ595">
        <v>44640</v>
      </c>
      <c r="BR595">
        <v>0</v>
      </c>
      <c r="BS595">
        <v>25200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30240</v>
      </c>
      <c r="CB595">
        <v>0</v>
      </c>
      <c r="CC595">
        <v>44640</v>
      </c>
      <c r="CD595">
        <v>0</v>
      </c>
      <c r="CE595">
        <v>25200</v>
      </c>
      <c r="CF595">
        <v>0</v>
      </c>
      <c r="CG595">
        <v>0</v>
      </c>
      <c r="CH595">
        <v>0</v>
      </c>
      <c r="CI595">
        <v>0</v>
      </c>
      <c r="CJ595">
        <v>0</v>
      </c>
      <c r="CK595" s="13" t="str">
        <f>CONCATENATE(LEFT(Z595,1)," ","- ",AA595)</f>
        <v>3 - 19. RECURSOS POR OPERACIONES OFICIALES DE CREDITO</v>
      </c>
      <c r="CL595" s="13" t="str">
        <f>CONCATENATE(LEFT(AC595,2),AD595)</f>
        <v>2.3. BIENES Y SERVICIOS</v>
      </c>
      <c r="CM595" s="13" t="str">
        <f>CONCATENATE(LEFT(CL595,4),AE595)</f>
        <v>2.3. 2. CONTRATACION DE SERVICIOS</v>
      </c>
      <c r="CN595" s="13" t="str">
        <f>CONCATENATE(LEFT(CM595,7)&amp;LEFT(AF595,3)&amp;LEFT(AG595,3),AH595)</f>
        <v>2.3. 2. 8. 1. 7. BONIFICACIÓN EXTRAORDINARIA POR EMERGENCIA SANITARIA</v>
      </c>
      <c r="CO595" s="13">
        <f>SUM(AZ595:BL595)</f>
        <v>100080</v>
      </c>
      <c r="CP595" s="13">
        <f>AL595-CO595</f>
        <v>-100080</v>
      </c>
      <c r="CQ595" s="13"/>
      <c r="CR595" s="13"/>
      <c r="CS595" s="13">
        <f t="shared" si="146"/>
        <v>-100080</v>
      </c>
      <c r="CT595" s="13"/>
    </row>
  </sheetData>
  <pageMargins left="0.75" right="0.75" top="1" bottom="1" header="0.5" footer="0.5"/>
  <pageSetup paperSize="9" orientation="portrait" r:id="rId1"/>
  <headerFooter alignWithMargins="0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9" tint="0.39997558519241921"/>
  </sheetPr>
  <dimension ref="B1:BJ545"/>
  <sheetViews>
    <sheetView tabSelected="1" workbookViewId="0">
      <pane xSplit="3" ySplit="6" topLeftCell="O135" activePane="bottomRight" state="frozen"/>
      <selection pane="topRight" activeCell="D1" sqref="D1"/>
      <selection pane="bottomLeft" activeCell="A7" sqref="A7"/>
      <selection pane="bottomRight" activeCell="AA114" sqref="AA114"/>
    </sheetView>
  </sheetViews>
  <sheetFormatPr baseColWidth="10" defaultRowHeight="12.75" x14ac:dyDescent="0.2"/>
  <cols>
    <col min="1" max="1" width="1" customWidth="1"/>
    <col min="2" max="2" width="54.42578125" style="1" customWidth="1"/>
    <col min="3" max="3" width="16" style="3" customWidth="1"/>
    <col min="4" max="4" width="13.85546875" style="3" customWidth="1"/>
    <col min="5" max="5" width="15.85546875" style="3" customWidth="1"/>
    <col min="6" max="6" width="15" style="3" customWidth="1"/>
    <col min="7" max="7" width="9.42578125" style="3" customWidth="1"/>
    <col min="8" max="8" width="13.85546875" style="3" customWidth="1"/>
    <col min="9" max="9" width="15.28515625" style="3" customWidth="1"/>
    <col min="10" max="10" width="16.5703125" style="3" customWidth="1"/>
    <col min="11" max="12" width="13.140625" style="3" customWidth="1"/>
    <col min="13" max="14" width="12.7109375" style="3" customWidth="1"/>
    <col min="15" max="16" width="13.42578125" style="3" customWidth="1"/>
    <col min="17" max="17" width="13.140625" style="3" customWidth="1"/>
    <col min="18" max="18" width="15.28515625" style="3" customWidth="1"/>
    <col min="19" max="19" width="13.140625" style="3" customWidth="1"/>
    <col min="20" max="20" width="15.7109375" style="3" customWidth="1"/>
    <col min="21" max="21" width="15.7109375" style="28" customWidth="1"/>
    <col min="22" max="22" width="9.42578125" style="3" hidden="1" customWidth="1"/>
    <col min="23" max="23" width="11.42578125" style="88"/>
    <col min="24" max="25" width="0" style="3" hidden="1" customWidth="1"/>
    <col min="26" max="26" width="0" hidden="1" customWidth="1"/>
    <col min="27" max="30" width="11.42578125" style="88"/>
  </cols>
  <sheetData>
    <row r="1" spans="2:62" ht="18" x14ac:dyDescent="0.25">
      <c r="B1" s="84" t="s">
        <v>363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2:62" ht="18" x14ac:dyDescent="0.25">
      <c r="B2" s="84" t="s">
        <v>364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2:62" x14ac:dyDescent="0.2">
      <c r="B3"/>
      <c r="C3"/>
    </row>
    <row r="5" spans="2:62" x14ac:dyDescent="0.2">
      <c r="B5" s="45"/>
      <c r="C5" s="46" t="s">
        <v>320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X5"/>
      <c r="Y5"/>
    </row>
    <row r="6" spans="2:62" s="5" customFormat="1" ht="35.25" customHeight="1" x14ac:dyDescent="0.2">
      <c r="B6" s="47" t="s">
        <v>361</v>
      </c>
      <c r="C6" s="42" t="s">
        <v>343</v>
      </c>
      <c r="D6" s="42" t="s">
        <v>345</v>
      </c>
      <c r="E6" s="42" t="s">
        <v>344</v>
      </c>
      <c r="F6" s="42" t="s">
        <v>346</v>
      </c>
      <c r="G6" s="42" t="s">
        <v>347</v>
      </c>
      <c r="H6" s="42" t="s">
        <v>348</v>
      </c>
      <c r="I6" s="42" t="s">
        <v>349</v>
      </c>
      <c r="J6" s="42" t="s">
        <v>350</v>
      </c>
      <c r="K6" s="42" t="s">
        <v>351</v>
      </c>
      <c r="L6" s="42" t="s">
        <v>352</v>
      </c>
      <c r="M6" s="42" t="s">
        <v>353</v>
      </c>
      <c r="N6" s="42" t="s">
        <v>354</v>
      </c>
      <c r="O6" s="42" t="s">
        <v>355</v>
      </c>
      <c r="P6" s="42" t="s">
        <v>356</v>
      </c>
      <c r="Q6" s="42" t="s">
        <v>357</v>
      </c>
      <c r="R6" s="42" t="s">
        <v>358</v>
      </c>
      <c r="S6" s="42" t="s">
        <v>359</v>
      </c>
      <c r="T6" s="43" t="s">
        <v>362</v>
      </c>
      <c r="U6" s="43" t="s">
        <v>366</v>
      </c>
      <c r="V6" s="44" t="s">
        <v>360</v>
      </c>
      <c r="W6" s="88"/>
      <c r="X6" s="30" t="s">
        <v>479</v>
      </c>
      <c r="Y6" s="30" t="s">
        <v>480</v>
      </c>
      <c r="Z6" s="30" t="s">
        <v>481</v>
      </c>
      <c r="AA6" s="88"/>
      <c r="AB6" s="88"/>
      <c r="AC6" s="88"/>
      <c r="AD6" s="88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2:62" x14ac:dyDescent="0.2">
      <c r="B7" s="48" t="s">
        <v>129</v>
      </c>
      <c r="C7" s="32">
        <v>997463</v>
      </c>
      <c r="D7" s="32">
        <v>-9159</v>
      </c>
      <c r="E7" s="32">
        <v>988304</v>
      </c>
      <c r="F7" s="32">
        <v>919401</v>
      </c>
      <c r="G7" s="32">
        <v>93.028157328109572</v>
      </c>
      <c r="H7" s="32">
        <v>73213.11</v>
      </c>
      <c r="I7" s="32">
        <v>71625.090000000011</v>
      </c>
      <c r="J7" s="32">
        <v>71478.570000000007</v>
      </c>
      <c r="K7" s="32">
        <v>72093.120000000024</v>
      </c>
      <c r="L7" s="32">
        <v>71224.58</v>
      </c>
      <c r="M7" s="32">
        <v>71567.509999999995</v>
      </c>
      <c r="N7" s="32">
        <v>76551.02</v>
      </c>
      <c r="O7" s="32">
        <v>71699.320000000022</v>
      </c>
      <c r="P7" s="32">
        <v>67611.389999999985</v>
      </c>
      <c r="Q7" s="32">
        <v>71412.75</v>
      </c>
      <c r="R7" s="32">
        <v>140344.02999999997</v>
      </c>
      <c r="S7" s="32">
        <v>141037.29999999999</v>
      </c>
      <c r="T7" s="38">
        <v>999857.79</v>
      </c>
      <c r="U7" s="59">
        <v>-11553.789999999986</v>
      </c>
      <c r="V7" s="32">
        <v>101.16905223493985</v>
      </c>
      <c r="X7"/>
      <c r="Y7"/>
    </row>
    <row r="8" spans="2:62" x14ac:dyDescent="0.2">
      <c r="B8" s="49" t="s">
        <v>136</v>
      </c>
      <c r="C8" s="33">
        <v>154782</v>
      </c>
      <c r="D8" s="33">
        <v>-11200</v>
      </c>
      <c r="E8" s="33">
        <v>143582</v>
      </c>
      <c r="F8" s="33">
        <v>91673</v>
      </c>
      <c r="G8" s="33">
        <v>63.847139613600589</v>
      </c>
      <c r="H8" s="33">
        <v>3966.5699999999997</v>
      </c>
      <c r="I8" s="33">
        <v>4297</v>
      </c>
      <c r="J8" s="33">
        <v>4297</v>
      </c>
      <c r="K8" s="33">
        <v>4297</v>
      </c>
      <c r="L8" s="33">
        <v>4121.6899999999996</v>
      </c>
      <c r="M8" s="33">
        <v>4150.91</v>
      </c>
      <c r="N8" s="33">
        <v>4538.5599999999995</v>
      </c>
      <c r="O8" s="33">
        <v>4209.3499999999995</v>
      </c>
      <c r="P8" s="33">
        <v>4092.4799999999996</v>
      </c>
      <c r="Q8" s="33">
        <v>4297</v>
      </c>
      <c r="R8" s="33">
        <v>58161.78</v>
      </c>
      <c r="S8" s="33">
        <v>12816.79</v>
      </c>
      <c r="T8" s="39">
        <v>113246.13</v>
      </c>
      <c r="U8" s="60">
        <v>30335.87</v>
      </c>
      <c r="V8" s="33">
        <v>78.872093995069022</v>
      </c>
      <c r="X8"/>
      <c r="Y8"/>
    </row>
    <row r="9" spans="2:62" x14ac:dyDescent="0.2">
      <c r="B9" s="50" t="s">
        <v>130</v>
      </c>
      <c r="C9" s="35">
        <v>154782</v>
      </c>
      <c r="D9" s="35">
        <v>-11200</v>
      </c>
      <c r="E9" s="35">
        <v>143582</v>
      </c>
      <c r="F9" s="35">
        <v>91673</v>
      </c>
      <c r="G9" s="35">
        <v>63.847139613600589</v>
      </c>
      <c r="H9" s="35">
        <v>3966.5699999999997</v>
      </c>
      <c r="I9" s="35">
        <v>4297</v>
      </c>
      <c r="J9" s="35">
        <v>4297</v>
      </c>
      <c r="K9" s="35">
        <v>4297</v>
      </c>
      <c r="L9" s="35">
        <v>4121.6899999999996</v>
      </c>
      <c r="M9" s="35">
        <v>4150.91</v>
      </c>
      <c r="N9" s="35">
        <v>4538.5599999999995</v>
      </c>
      <c r="O9" s="35">
        <v>4209.3499999999995</v>
      </c>
      <c r="P9" s="35">
        <v>4092.4799999999996</v>
      </c>
      <c r="Q9" s="35">
        <v>4297</v>
      </c>
      <c r="R9" s="35">
        <v>58161.78</v>
      </c>
      <c r="S9" s="35">
        <v>12816.79</v>
      </c>
      <c r="T9" s="37">
        <v>113246.13</v>
      </c>
      <c r="U9" s="61">
        <v>30335.87</v>
      </c>
      <c r="V9" s="35">
        <v>78.872093995069022</v>
      </c>
      <c r="X9"/>
      <c r="Y9"/>
    </row>
    <row r="10" spans="2:62" x14ac:dyDescent="0.2">
      <c r="B10" s="51" t="s">
        <v>131</v>
      </c>
      <c r="C10" s="34">
        <v>154782</v>
      </c>
      <c r="D10" s="34">
        <v>-11200</v>
      </c>
      <c r="E10" s="34">
        <v>143582</v>
      </c>
      <c r="F10" s="34">
        <v>91673</v>
      </c>
      <c r="G10" s="34">
        <v>63.847139613600589</v>
      </c>
      <c r="H10" s="34">
        <v>3966.5699999999997</v>
      </c>
      <c r="I10" s="34">
        <v>4297</v>
      </c>
      <c r="J10" s="34">
        <v>4297</v>
      </c>
      <c r="K10" s="34">
        <v>4297</v>
      </c>
      <c r="L10" s="34">
        <v>4121.6899999999996</v>
      </c>
      <c r="M10" s="34">
        <v>4150.91</v>
      </c>
      <c r="N10" s="34">
        <v>4538.5599999999995</v>
      </c>
      <c r="O10" s="34">
        <v>4209.3499999999995</v>
      </c>
      <c r="P10" s="34">
        <v>4092.4799999999996</v>
      </c>
      <c r="Q10" s="34">
        <v>4297</v>
      </c>
      <c r="R10" s="34">
        <v>58161.78</v>
      </c>
      <c r="S10" s="34">
        <v>12816.79</v>
      </c>
      <c r="T10" s="40">
        <v>113246.13</v>
      </c>
      <c r="U10" s="62">
        <v>30335.87</v>
      </c>
      <c r="V10" s="34">
        <v>78.872093995069022</v>
      </c>
      <c r="X10"/>
      <c r="Y10"/>
    </row>
    <row r="11" spans="2:62" x14ac:dyDescent="0.2">
      <c r="B11" s="56" t="s">
        <v>321</v>
      </c>
      <c r="C11" s="57">
        <v>154782</v>
      </c>
      <c r="D11" s="57">
        <v>-11200</v>
      </c>
      <c r="E11" s="57">
        <v>143582</v>
      </c>
      <c r="F11" s="57">
        <v>91673</v>
      </c>
      <c r="G11" s="57">
        <v>63.847139613600589</v>
      </c>
      <c r="H11" s="57">
        <v>3966.5699999999997</v>
      </c>
      <c r="I11" s="57">
        <v>4297</v>
      </c>
      <c r="J11" s="57">
        <v>4297</v>
      </c>
      <c r="K11" s="57">
        <v>4297</v>
      </c>
      <c r="L11" s="57">
        <v>4121.6899999999996</v>
      </c>
      <c r="M11" s="57">
        <v>4150.91</v>
      </c>
      <c r="N11" s="57">
        <v>4538.5599999999995</v>
      </c>
      <c r="O11" s="57">
        <v>4209.3499999999995</v>
      </c>
      <c r="P11" s="57">
        <v>4092.4799999999996</v>
      </c>
      <c r="Q11" s="57">
        <v>4297</v>
      </c>
      <c r="R11" s="57">
        <v>58161.78</v>
      </c>
      <c r="S11" s="57">
        <v>12816.79</v>
      </c>
      <c r="T11" s="58">
        <v>113246.13</v>
      </c>
      <c r="U11" s="63">
        <v>30335.87</v>
      </c>
      <c r="V11" s="57">
        <v>78.872093995069022</v>
      </c>
      <c r="X11"/>
      <c r="Y11"/>
    </row>
    <row r="12" spans="2:62" x14ac:dyDescent="0.2">
      <c r="B12" s="52" t="s">
        <v>322</v>
      </c>
      <c r="C12" s="35">
        <v>154782</v>
      </c>
      <c r="D12" s="35">
        <v>-11200</v>
      </c>
      <c r="E12" s="35">
        <v>143582</v>
      </c>
      <c r="F12" s="35">
        <v>91673</v>
      </c>
      <c r="G12" s="35">
        <v>63.847139613600589</v>
      </c>
      <c r="H12" s="35">
        <v>3966.5699999999997</v>
      </c>
      <c r="I12" s="35">
        <v>4297</v>
      </c>
      <c r="J12" s="35">
        <v>4297</v>
      </c>
      <c r="K12" s="35">
        <v>4297</v>
      </c>
      <c r="L12" s="35">
        <v>4121.6899999999996</v>
      </c>
      <c r="M12" s="35">
        <v>4150.91</v>
      </c>
      <c r="N12" s="35">
        <v>4538.5599999999995</v>
      </c>
      <c r="O12" s="35">
        <v>4209.3499999999995</v>
      </c>
      <c r="P12" s="35">
        <v>4092.4799999999996</v>
      </c>
      <c r="Q12" s="35">
        <v>4297</v>
      </c>
      <c r="R12" s="35">
        <v>58161.78</v>
      </c>
      <c r="S12" s="35">
        <v>12816.79</v>
      </c>
      <c r="T12" s="37">
        <v>113246.13</v>
      </c>
      <c r="U12" s="61">
        <v>30335.87</v>
      </c>
      <c r="V12" s="35">
        <v>78.872093995069022</v>
      </c>
      <c r="X12"/>
      <c r="Y12"/>
    </row>
    <row r="13" spans="2:62" x14ac:dyDescent="0.2">
      <c r="B13" s="53" t="s">
        <v>323</v>
      </c>
      <c r="C13" s="34">
        <v>127320</v>
      </c>
      <c r="D13" s="34">
        <v>-11200</v>
      </c>
      <c r="E13" s="34">
        <v>116120</v>
      </c>
      <c r="F13" s="34">
        <v>72111</v>
      </c>
      <c r="G13" s="34">
        <v>62.100413365483988</v>
      </c>
      <c r="H13" s="34">
        <v>3344</v>
      </c>
      <c r="I13" s="34">
        <v>3344</v>
      </c>
      <c r="J13" s="34">
        <v>3344</v>
      </c>
      <c r="K13" s="34">
        <v>3344</v>
      </c>
      <c r="L13" s="34">
        <v>3344</v>
      </c>
      <c r="M13" s="34">
        <v>3344</v>
      </c>
      <c r="N13" s="34">
        <v>3344</v>
      </c>
      <c r="O13" s="34">
        <v>3344</v>
      </c>
      <c r="P13" s="34">
        <v>3344</v>
      </c>
      <c r="Q13" s="34">
        <v>3344</v>
      </c>
      <c r="R13" s="34">
        <v>48984</v>
      </c>
      <c r="S13" s="34">
        <v>8876</v>
      </c>
      <c r="T13" s="40">
        <v>91300</v>
      </c>
      <c r="U13" s="62">
        <v>24820</v>
      </c>
      <c r="V13" s="34">
        <v>78.625559765759562</v>
      </c>
      <c r="X13"/>
      <c r="Y13"/>
    </row>
    <row r="14" spans="2:62" x14ac:dyDescent="0.2">
      <c r="B14" s="53" t="s">
        <v>324</v>
      </c>
      <c r="C14" s="34">
        <v>6378</v>
      </c>
      <c r="D14" s="34">
        <v>0</v>
      </c>
      <c r="E14" s="34">
        <v>6378</v>
      </c>
      <c r="F14" s="34">
        <v>6378</v>
      </c>
      <c r="G14" s="34">
        <v>100</v>
      </c>
      <c r="H14" s="34">
        <v>0</v>
      </c>
      <c r="I14" s="34">
        <v>730.43</v>
      </c>
      <c r="J14" s="34">
        <v>730.43</v>
      </c>
      <c r="K14" s="34">
        <v>730.43</v>
      </c>
      <c r="L14" s="34">
        <v>555.12</v>
      </c>
      <c r="M14" s="34">
        <v>584.34</v>
      </c>
      <c r="N14" s="34">
        <v>671.99</v>
      </c>
      <c r="O14" s="34">
        <v>642.78</v>
      </c>
      <c r="P14" s="34">
        <v>525.91</v>
      </c>
      <c r="Q14" s="34">
        <v>730.43</v>
      </c>
      <c r="R14" s="34">
        <v>1121.99</v>
      </c>
      <c r="S14" s="34">
        <v>1950</v>
      </c>
      <c r="T14" s="40">
        <v>8973.8499999999985</v>
      </c>
      <c r="U14" s="65">
        <v>-2595.8499999999985</v>
      </c>
      <c r="V14" s="34">
        <v>140.70006271558481</v>
      </c>
      <c r="X14"/>
      <c r="Y14"/>
    </row>
    <row r="15" spans="2:62" x14ac:dyDescent="0.2">
      <c r="B15" s="53" t="s">
        <v>325</v>
      </c>
      <c r="C15" s="34">
        <v>10800</v>
      </c>
      <c r="D15" s="34">
        <v>0</v>
      </c>
      <c r="E15" s="34">
        <v>10800</v>
      </c>
      <c r="F15" s="34">
        <v>3600</v>
      </c>
      <c r="G15" s="34">
        <v>33.333333333333329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6765</v>
      </c>
      <c r="S15" s="34">
        <v>900</v>
      </c>
      <c r="T15" s="40">
        <v>7665</v>
      </c>
      <c r="U15" s="62">
        <v>3135</v>
      </c>
      <c r="V15" s="34">
        <v>70.972222222222229</v>
      </c>
      <c r="X15"/>
      <c r="Y15"/>
    </row>
    <row r="16" spans="2:62" x14ac:dyDescent="0.2">
      <c r="B16" s="53" t="s">
        <v>326</v>
      </c>
      <c r="C16" s="34">
        <v>1200</v>
      </c>
      <c r="D16" s="34">
        <v>0</v>
      </c>
      <c r="E16" s="34">
        <v>1200</v>
      </c>
      <c r="F16" s="34">
        <v>900</v>
      </c>
      <c r="G16" s="34">
        <v>75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300</v>
      </c>
      <c r="O16" s="34">
        <v>0</v>
      </c>
      <c r="P16" s="34">
        <v>0</v>
      </c>
      <c r="Q16" s="34">
        <v>0</v>
      </c>
      <c r="R16" s="34">
        <v>300</v>
      </c>
      <c r="S16" s="34">
        <v>500</v>
      </c>
      <c r="T16" s="40">
        <v>1100</v>
      </c>
      <c r="U16" s="62">
        <v>100</v>
      </c>
      <c r="V16" s="34">
        <v>91.666666666666657</v>
      </c>
      <c r="X16"/>
      <c r="Y16"/>
    </row>
    <row r="17" spans="2:25" x14ac:dyDescent="0.2">
      <c r="B17" s="53" t="s">
        <v>327</v>
      </c>
      <c r="C17" s="34">
        <v>800</v>
      </c>
      <c r="D17" s="34">
        <v>0</v>
      </c>
      <c r="E17" s="34">
        <v>800</v>
      </c>
      <c r="F17" s="34">
        <v>400</v>
      </c>
      <c r="G17" s="34">
        <v>50</v>
      </c>
      <c r="H17" s="34">
        <v>400</v>
      </c>
      <c r="I17" s="34">
        <v>0</v>
      </c>
      <c r="J17" s="34">
        <v>0</v>
      </c>
      <c r="K17" s="34">
        <v>0</v>
      </c>
      <c r="L17" s="34">
        <v>0</v>
      </c>
      <c r="M17" s="34">
        <v>0</v>
      </c>
      <c r="N17" s="34">
        <v>0</v>
      </c>
      <c r="O17" s="34">
        <v>0</v>
      </c>
      <c r="P17" s="34">
        <v>0</v>
      </c>
      <c r="Q17" s="34">
        <v>0</v>
      </c>
      <c r="R17" s="34">
        <v>400</v>
      </c>
      <c r="S17" s="34">
        <v>0</v>
      </c>
      <c r="T17" s="40">
        <v>800</v>
      </c>
      <c r="U17" s="62">
        <v>0</v>
      </c>
      <c r="V17" s="34">
        <v>100</v>
      </c>
      <c r="X17"/>
      <c r="Y17"/>
    </row>
    <row r="18" spans="2:25" x14ac:dyDescent="0.2">
      <c r="B18" s="53" t="s">
        <v>328</v>
      </c>
      <c r="C18" s="34">
        <v>7448</v>
      </c>
      <c r="D18" s="34">
        <v>0</v>
      </c>
      <c r="E18" s="34">
        <v>7448</v>
      </c>
      <c r="F18" s="34">
        <v>7448</v>
      </c>
      <c r="G18" s="34">
        <v>100</v>
      </c>
      <c r="H18" s="34">
        <v>195.62</v>
      </c>
      <c r="I18" s="34">
        <v>195.62</v>
      </c>
      <c r="J18" s="34">
        <v>195.62</v>
      </c>
      <c r="K18" s="34">
        <v>195.62</v>
      </c>
      <c r="L18" s="34">
        <v>195.62</v>
      </c>
      <c r="M18" s="34">
        <v>195.62</v>
      </c>
      <c r="N18" s="34">
        <v>195.62</v>
      </c>
      <c r="O18" s="34">
        <v>195.62</v>
      </c>
      <c r="P18" s="34">
        <v>195.62</v>
      </c>
      <c r="Q18" s="34">
        <v>195.62</v>
      </c>
      <c r="R18" s="34">
        <v>519.25</v>
      </c>
      <c r="S18" s="34">
        <v>519.25</v>
      </c>
      <c r="T18" s="40">
        <v>2994.7</v>
      </c>
      <c r="U18" s="62">
        <v>4453.3</v>
      </c>
      <c r="V18" s="34">
        <v>40.208109559613312</v>
      </c>
      <c r="X18"/>
      <c r="Y18"/>
    </row>
    <row r="19" spans="2:25" x14ac:dyDescent="0.2">
      <c r="B19" s="53" t="s">
        <v>329</v>
      </c>
      <c r="C19" s="34">
        <v>836</v>
      </c>
      <c r="D19" s="34">
        <v>0</v>
      </c>
      <c r="E19" s="34">
        <v>836</v>
      </c>
      <c r="F19" s="34">
        <v>836</v>
      </c>
      <c r="G19" s="34">
        <v>100</v>
      </c>
      <c r="H19" s="34">
        <v>26.95</v>
      </c>
      <c r="I19" s="34">
        <v>26.95</v>
      </c>
      <c r="J19" s="34">
        <v>26.95</v>
      </c>
      <c r="K19" s="34">
        <v>26.95</v>
      </c>
      <c r="L19" s="34">
        <v>26.95</v>
      </c>
      <c r="M19" s="34">
        <v>26.95</v>
      </c>
      <c r="N19" s="34">
        <v>26.95</v>
      </c>
      <c r="O19" s="34">
        <v>26.95</v>
      </c>
      <c r="P19" s="34">
        <v>26.95</v>
      </c>
      <c r="Q19" s="34">
        <v>26.95</v>
      </c>
      <c r="R19" s="34">
        <v>71.540000000000006</v>
      </c>
      <c r="S19" s="34">
        <v>71.540000000000006</v>
      </c>
      <c r="T19" s="40">
        <v>412.58</v>
      </c>
      <c r="U19" s="62">
        <v>423.42</v>
      </c>
      <c r="V19" s="34">
        <v>49.351674641148321</v>
      </c>
      <c r="X19"/>
      <c r="Y19"/>
    </row>
    <row r="20" spans="2:25" x14ac:dyDescent="0.2">
      <c r="B20" s="49" t="s">
        <v>144</v>
      </c>
      <c r="C20" s="33">
        <v>168815</v>
      </c>
      <c r="D20" s="33">
        <v>197</v>
      </c>
      <c r="E20" s="33">
        <v>169012</v>
      </c>
      <c r="F20" s="33">
        <v>164116</v>
      </c>
      <c r="G20" s="33">
        <v>97.103164272359351</v>
      </c>
      <c r="H20" s="33">
        <v>13460.44</v>
      </c>
      <c r="I20" s="33">
        <v>13300.12</v>
      </c>
      <c r="J20" s="33">
        <v>13241.68</v>
      </c>
      <c r="K20" s="33">
        <v>13286.33</v>
      </c>
      <c r="L20" s="33">
        <v>12768.57</v>
      </c>
      <c r="M20" s="33">
        <v>13103.06</v>
      </c>
      <c r="N20" s="33">
        <v>14582.15</v>
      </c>
      <c r="O20" s="33">
        <v>13184.27</v>
      </c>
      <c r="P20" s="33">
        <v>13425.24</v>
      </c>
      <c r="Q20" s="33">
        <v>12825.4</v>
      </c>
      <c r="R20" s="33">
        <v>18138.48</v>
      </c>
      <c r="S20" s="33">
        <v>16723.240000000002</v>
      </c>
      <c r="T20" s="39">
        <v>168038.98</v>
      </c>
      <c r="U20" s="60">
        <v>973.02000000000066</v>
      </c>
      <c r="V20" s="33">
        <v>99.424289399569261</v>
      </c>
      <c r="X20"/>
      <c r="Y20"/>
    </row>
    <row r="21" spans="2:25" x14ac:dyDescent="0.2">
      <c r="B21" s="50" t="s">
        <v>140</v>
      </c>
      <c r="C21" s="35">
        <v>168815</v>
      </c>
      <c r="D21" s="35">
        <v>197</v>
      </c>
      <c r="E21" s="35">
        <v>169012</v>
      </c>
      <c r="F21" s="35">
        <v>164116</v>
      </c>
      <c r="G21" s="35">
        <v>97.103164272359351</v>
      </c>
      <c r="H21" s="35">
        <v>13460.44</v>
      </c>
      <c r="I21" s="35">
        <v>13300.12</v>
      </c>
      <c r="J21" s="35">
        <v>13241.68</v>
      </c>
      <c r="K21" s="35">
        <v>13286.33</v>
      </c>
      <c r="L21" s="35">
        <v>12768.57</v>
      </c>
      <c r="M21" s="35">
        <v>13103.06</v>
      </c>
      <c r="N21" s="35">
        <v>14582.15</v>
      </c>
      <c r="O21" s="35">
        <v>13184.27</v>
      </c>
      <c r="P21" s="35">
        <v>13425.24</v>
      </c>
      <c r="Q21" s="35">
        <v>12825.4</v>
      </c>
      <c r="R21" s="35">
        <v>18138.48</v>
      </c>
      <c r="S21" s="35">
        <v>16723.240000000002</v>
      </c>
      <c r="T21" s="37">
        <v>168038.98</v>
      </c>
      <c r="U21" s="61">
        <v>973.02000000000066</v>
      </c>
      <c r="V21" s="35">
        <v>99.424289399569261</v>
      </c>
      <c r="X21"/>
      <c r="Y21"/>
    </row>
    <row r="22" spans="2:25" x14ac:dyDescent="0.2">
      <c r="B22" s="51" t="s">
        <v>141</v>
      </c>
      <c r="C22" s="34">
        <v>168815</v>
      </c>
      <c r="D22" s="34">
        <v>197</v>
      </c>
      <c r="E22" s="34">
        <v>169012</v>
      </c>
      <c r="F22" s="34">
        <v>164116</v>
      </c>
      <c r="G22" s="34">
        <v>97.103164272359351</v>
      </c>
      <c r="H22" s="34">
        <v>13460.44</v>
      </c>
      <c r="I22" s="34">
        <v>13300.12</v>
      </c>
      <c r="J22" s="34">
        <v>13241.68</v>
      </c>
      <c r="K22" s="34">
        <v>13286.33</v>
      </c>
      <c r="L22" s="34">
        <v>12768.57</v>
      </c>
      <c r="M22" s="34">
        <v>13103.06</v>
      </c>
      <c r="N22" s="34">
        <v>14582.15</v>
      </c>
      <c r="O22" s="34">
        <v>13184.27</v>
      </c>
      <c r="P22" s="34">
        <v>13425.24</v>
      </c>
      <c r="Q22" s="34">
        <v>12825.4</v>
      </c>
      <c r="R22" s="34">
        <v>18138.48</v>
      </c>
      <c r="S22" s="34">
        <v>16723.240000000002</v>
      </c>
      <c r="T22" s="40">
        <v>168038.98</v>
      </c>
      <c r="U22" s="62">
        <v>973.02000000000066</v>
      </c>
      <c r="V22" s="34">
        <v>99.424289399569261</v>
      </c>
      <c r="X22"/>
      <c r="Y22"/>
    </row>
    <row r="23" spans="2:25" x14ac:dyDescent="0.2">
      <c r="B23" s="56" t="s">
        <v>321</v>
      </c>
      <c r="C23" s="57">
        <v>168815</v>
      </c>
      <c r="D23" s="57">
        <v>197</v>
      </c>
      <c r="E23" s="57">
        <v>169012</v>
      </c>
      <c r="F23" s="57">
        <v>164116</v>
      </c>
      <c r="G23" s="57">
        <v>97.103164272359351</v>
      </c>
      <c r="H23" s="57">
        <v>13460.44</v>
      </c>
      <c r="I23" s="57">
        <v>13300.12</v>
      </c>
      <c r="J23" s="57">
        <v>13241.68</v>
      </c>
      <c r="K23" s="57">
        <v>13286.33</v>
      </c>
      <c r="L23" s="57">
        <v>12768.57</v>
      </c>
      <c r="M23" s="57">
        <v>13103.06</v>
      </c>
      <c r="N23" s="57">
        <v>14582.15</v>
      </c>
      <c r="O23" s="57">
        <v>13184.27</v>
      </c>
      <c r="P23" s="57">
        <v>13425.24</v>
      </c>
      <c r="Q23" s="57">
        <v>12825.4</v>
      </c>
      <c r="R23" s="57">
        <v>18138.48</v>
      </c>
      <c r="S23" s="57">
        <v>16723.240000000002</v>
      </c>
      <c r="T23" s="58">
        <v>168038.98</v>
      </c>
      <c r="U23" s="63">
        <v>973.02000000000066</v>
      </c>
      <c r="V23" s="57">
        <v>99.424289399569261</v>
      </c>
      <c r="X23"/>
      <c r="Y23"/>
    </row>
    <row r="24" spans="2:25" x14ac:dyDescent="0.2">
      <c r="B24" s="52" t="s">
        <v>322</v>
      </c>
      <c r="C24" s="35">
        <v>168815</v>
      </c>
      <c r="D24" s="35">
        <v>197</v>
      </c>
      <c r="E24" s="35">
        <v>169012</v>
      </c>
      <c r="F24" s="35">
        <v>164116</v>
      </c>
      <c r="G24" s="35">
        <v>97.103164272359351</v>
      </c>
      <c r="H24" s="35">
        <v>13460.44</v>
      </c>
      <c r="I24" s="35">
        <v>13300.12</v>
      </c>
      <c r="J24" s="35">
        <v>13241.68</v>
      </c>
      <c r="K24" s="35">
        <v>13286.33</v>
      </c>
      <c r="L24" s="35">
        <v>12768.57</v>
      </c>
      <c r="M24" s="35">
        <v>13103.06</v>
      </c>
      <c r="N24" s="35">
        <v>14582.15</v>
      </c>
      <c r="O24" s="35">
        <v>13184.27</v>
      </c>
      <c r="P24" s="35">
        <v>13425.24</v>
      </c>
      <c r="Q24" s="35">
        <v>12825.4</v>
      </c>
      <c r="R24" s="35">
        <v>18138.48</v>
      </c>
      <c r="S24" s="35">
        <v>16723.240000000002</v>
      </c>
      <c r="T24" s="37">
        <v>168038.98</v>
      </c>
      <c r="U24" s="61">
        <v>973.02000000000066</v>
      </c>
      <c r="V24" s="35">
        <v>99.424289399569261</v>
      </c>
      <c r="X24"/>
      <c r="Y24"/>
    </row>
    <row r="25" spans="2:25" x14ac:dyDescent="0.2">
      <c r="B25" s="53" t="s">
        <v>323</v>
      </c>
      <c r="C25" s="34">
        <v>80256</v>
      </c>
      <c r="D25" s="34">
        <v>0</v>
      </c>
      <c r="E25" s="34">
        <v>80256</v>
      </c>
      <c r="F25" s="34">
        <v>80256</v>
      </c>
      <c r="G25" s="34">
        <v>100</v>
      </c>
      <c r="H25" s="34">
        <v>6688</v>
      </c>
      <c r="I25" s="34">
        <v>6688</v>
      </c>
      <c r="J25" s="34">
        <v>6688</v>
      </c>
      <c r="K25" s="34">
        <v>6688</v>
      </c>
      <c r="L25" s="34">
        <v>6688</v>
      </c>
      <c r="M25" s="34">
        <v>6688</v>
      </c>
      <c r="N25" s="34">
        <v>6688</v>
      </c>
      <c r="O25" s="34">
        <v>6688</v>
      </c>
      <c r="P25" s="34">
        <v>6688</v>
      </c>
      <c r="Q25" s="34">
        <v>6688</v>
      </c>
      <c r="R25" s="34">
        <v>6688</v>
      </c>
      <c r="S25" s="34">
        <v>6688</v>
      </c>
      <c r="T25" s="40">
        <v>80256</v>
      </c>
      <c r="U25" s="62">
        <v>0</v>
      </c>
      <c r="V25" s="34">
        <v>100</v>
      </c>
      <c r="X25"/>
      <c r="Y25"/>
    </row>
    <row r="26" spans="2:25" x14ac:dyDescent="0.2">
      <c r="B26" s="53" t="s">
        <v>336</v>
      </c>
      <c r="C26" s="34">
        <v>49632</v>
      </c>
      <c r="D26" s="34">
        <v>0</v>
      </c>
      <c r="E26" s="34">
        <v>49632</v>
      </c>
      <c r="F26" s="34">
        <v>49632</v>
      </c>
      <c r="G26" s="34">
        <v>100</v>
      </c>
      <c r="H26" s="34">
        <v>4136</v>
      </c>
      <c r="I26" s="34">
        <v>4136</v>
      </c>
      <c r="J26" s="34">
        <v>4136</v>
      </c>
      <c r="K26" s="34">
        <v>4136</v>
      </c>
      <c r="L26" s="34">
        <v>4136</v>
      </c>
      <c r="M26" s="34">
        <v>4136</v>
      </c>
      <c r="N26" s="34">
        <v>4136</v>
      </c>
      <c r="O26" s="34">
        <v>4136</v>
      </c>
      <c r="P26" s="34">
        <v>4136</v>
      </c>
      <c r="Q26" s="34">
        <v>4136</v>
      </c>
      <c r="R26" s="34">
        <v>4136</v>
      </c>
      <c r="S26" s="34">
        <v>4136</v>
      </c>
      <c r="T26" s="40">
        <v>49632</v>
      </c>
      <c r="U26" s="62">
        <v>0</v>
      </c>
      <c r="V26" s="34">
        <v>100</v>
      </c>
      <c r="X26"/>
      <c r="Y26"/>
    </row>
    <row r="27" spans="2:25" x14ac:dyDescent="0.2">
      <c r="B27" s="53" t="s">
        <v>324</v>
      </c>
      <c r="C27" s="34">
        <v>17284</v>
      </c>
      <c r="D27" s="34">
        <v>0</v>
      </c>
      <c r="E27" s="34">
        <v>17284</v>
      </c>
      <c r="F27" s="34">
        <v>17284</v>
      </c>
      <c r="G27" s="34">
        <v>100</v>
      </c>
      <c r="H27" s="34">
        <v>0</v>
      </c>
      <c r="I27" s="34">
        <v>1439.68</v>
      </c>
      <c r="J27" s="34">
        <v>1381.24</v>
      </c>
      <c r="K27" s="34">
        <v>1425.79</v>
      </c>
      <c r="L27" s="34">
        <v>907.33</v>
      </c>
      <c r="M27" s="34">
        <v>1242.6199999999999</v>
      </c>
      <c r="N27" s="34">
        <v>1520.89</v>
      </c>
      <c r="O27" s="34">
        <v>1323.83</v>
      </c>
      <c r="P27" s="34">
        <v>1564</v>
      </c>
      <c r="Q27" s="34">
        <v>964.16</v>
      </c>
      <c r="R27" s="34">
        <v>1381.24</v>
      </c>
      <c r="S27" s="34">
        <v>3662</v>
      </c>
      <c r="T27" s="40">
        <v>16812.78</v>
      </c>
      <c r="U27" s="62">
        <v>471.22000000000116</v>
      </c>
      <c r="V27" s="34">
        <v>97.273663503818554</v>
      </c>
      <c r="X27"/>
      <c r="Y27"/>
    </row>
    <row r="28" spans="2:25" x14ac:dyDescent="0.2">
      <c r="B28" s="53" t="s">
        <v>325</v>
      </c>
      <c r="C28" s="34">
        <v>5400</v>
      </c>
      <c r="D28" s="34">
        <v>0</v>
      </c>
      <c r="E28" s="34">
        <v>5400</v>
      </c>
      <c r="F28" s="34">
        <v>504</v>
      </c>
      <c r="G28" s="34">
        <v>9.3333333333333339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0</v>
      </c>
      <c r="N28" s="34">
        <v>0</v>
      </c>
      <c r="O28" s="34">
        <v>0</v>
      </c>
      <c r="P28" s="34">
        <v>0</v>
      </c>
      <c r="Q28" s="34">
        <v>0</v>
      </c>
      <c r="R28" s="34">
        <v>4896</v>
      </c>
      <c r="S28" s="34">
        <v>0</v>
      </c>
      <c r="T28" s="40">
        <v>4896</v>
      </c>
      <c r="U28" s="62">
        <v>504</v>
      </c>
      <c r="V28" s="34">
        <v>90.666666666666657</v>
      </c>
      <c r="X28"/>
      <c r="Y28"/>
    </row>
    <row r="29" spans="2:25" x14ac:dyDescent="0.2">
      <c r="B29" s="53" t="s">
        <v>337</v>
      </c>
      <c r="C29" s="34">
        <v>3792</v>
      </c>
      <c r="D29" s="34">
        <v>0</v>
      </c>
      <c r="E29" s="34">
        <v>3792</v>
      </c>
      <c r="F29" s="34">
        <v>3792</v>
      </c>
      <c r="G29" s="34">
        <v>100</v>
      </c>
      <c r="H29" s="34">
        <v>316</v>
      </c>
      <c r="I29" s="34">
        <v>316</v>
      </c>
      <c r="J29" s="34">
        <v>316</v>
      </c>
      <c r="K29" s="34">
        <v>316</v>
      </c>
      <c r="L29" s="34">
        <v>316</v>
      </c>
      <c r="M29" s="34">
        <v>316</v>
      </c>
      <c r="N29" s="34">
        <v>316</v>
      </c>
      <c r="O29" s="34">
        <v>316</v>
      </c>
      <c r="P29" s="34">
        <v>316</v>
      </c>
      <c r="Q29" s="34">
        <v>316</v>
      </c>
      <c r="R29" s="34">
        <v>316</v>
      </c>
      <c r="S29" s="34">
        <v>316</v>
      </c>
      <c r="T29" s="40">
        <v>3792</v>
      </c>
      <c r="U29" s="62">
        <v>0</v>
      </c>
      <c r="V29" s="34">
        <v>100</v>
      </c>
      <c r="X29"/>
      <c r="Y29"/>
    </row>
    <row r="30" spans="2:25" x14ac:dyDescent="0.2">
      <c r="B30" s="53" t="s">
        <v>326</v>
      </c>
      <c r="C30" s="34">
        <v>2400</v>
      </c>
      <c r="D30" s="34">
        <v>0</v>
      </c>
      <c r="E30" s="34">
        <v>2400</v>
      </c>
      <c r="F30" s="34">
        <v>2400</v>
      </c>
      <c r="G30" s="34">
        <v>100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0</v>
      </c>
      <c r="N30" s="34">
        <v>1200</v>
      </c>
      <c r="O30" s="34">
        <v>0</v>
      </c>
      <c r="P30" s="34">
        <v>0</v>
      </c>
      <c r="Q30" s="34">
        <v>0</v>
      </c>
      <c r="R30" s="34">
        <v>0</v>
      </c>
      <c r="S30" s="34">
        <v>1200</v>
      </c>
      <c r="T30" s="40">
        <v>2400</v>
      </c>
      <c r="U30" s="62">
        <v>0</v>
      </c>
      <c r="V30" s="34">
        <v>100</v>
      </c>
      <c r="X30"/>
      <c r="Y30"/>
    </row>
    <row r="31" spans="2:25" x14ac:dyDescent="0.2">
      <c r="B31" s="53" t="s">
        <v>327</v>
      </c>
      <c r="C31" s="34">
        <v>1600</v>
      </c>
      <c r="D31" s="34">
        <v>0</v>
      </c>
      <c r="E31" s="34">
        <v>1600</v>
      </c>
      <c r="F31" s="34">
        <v>1600</v>
      </c>
      <c r="G31" s="34">
        <v>100</v>
      </c>
      <c r="H31" s="34">
        <v>1600</v>
      </c>
      <c r="I31" s="34">
        <v>0</v>
      </c>
      <c r="J31" s="34">
        <v>0</v>
      </c>
      <c r="K31" s="34">
        <v>0</v>
      </c>
      <c r="L31" s="34">
        <v>0</v>
      </c>
      <c r="M31" s="34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40">
        <v>1600</v>
      </c>
      <c r="U31" s="62">
        <v>0</v>
      </c>
      <c r="V31" s="34">
        <v>100</v>
      </c>
      <c r="X31"/>
      <c r="Y31"/>
    </row>
    <row r="32" spans="2:25" x14ac:dyDescent="0.2">
      <c r="B32" s="53" t="s">
        <v>328</v>
      </c>
      <c r="C32" s="34">
        <v>7598</v>
      </c>
      <c r="D32" s="34">
        <v>3</v>
      </c>
      <c r="E32" s="34">
        <v>7601</v>
      </c>
      <c r="F32" s="34">
        <v>7601</v>
      </c>
      <c r="G32" s="34">
        <v>100</v>
      </c>
      <c r="H32" s="34">
        <v>633.20000000000005</v>
      </c>
      <c r="I32" s="34">
        <v>633.20000000000005</v>
      </c>
      <c r="J32" s="34">
        <v>633.20000000000005</v>
      </c>
      <c r="K32" s="34">
        <v>633.29999999999995</v>
      </c>
      <c r="L32" s="34">
        <v>634</v>
      </c>
      <c r="M32" s="34">
        <v>633.20000000000005</v>
      </c>
      <c r="N32" s="34">
        <v>634.02</v>
      </c>
      <c r="O32" s="34">
        <v>633.20000000000005</v>
      </c>
      <c r="P32" s="34">
        <v>634</v>
      </c>
      <c r="Q32" s="34">
        <v>634</v>
      </c>
      <c r="R32" s="34">
        <v>634</v>
      </c>
      <c r="S32" s="34">
        <v>634</v>
      </c>
      <c r="T32" s="40">
        <v>7603.3200000000006</v>
      </c>
      <c r="U32" s="65">
        <v>-2.3200000000006185</v>
      </c>
      <c r="V32" s="34">
        <v>100.03052229969742</v>
      </c>
      <c r="X32"/>
      <c r="Y32"/>
    </row>
    <row r="33" spans="2:25" x14ac:dyDescent="0.2">
      <c r="B33" s="53" t="s">
        <v>329</v>
      </c>
      <c r="C33" s="34">
        <v>853</v>
      </c>
      <c r="D33" s="34">
        <v>194</v>
      </c>
      <c r="E33" s="34">
        <v>1047</v>
      </c>
      <c r="F33" s="34">
        <v>1047</v>
      </c>
      <c r="G33" s="34">
        <v>100</v>
      </c>
      <c r="H33" s="34">
        <v>87.24</v>
      </c>
      <c r="I33" s="34">
        <v>87.24</v>
      </c>
      <c r="J33" s="34">
        <v>87.24</v>
      </c>
      <c r="K33" s="34">
        <v>87.24</v>
      </c>
      <c r="L33" s="34">
        <v>87.24</v>
      </c>
      <c r="M33" s="34">
        <v>87.24</v>
      </c>
      <c r="N33" s="34">
        <v>87.24</v>
      </c>
      <c r="O33" s="34">
        <v>87.24</v>
      </c>
      <c r="P33" s="34">
        <v>87.24</v>
      </c>
      <c r="Q33" s="34">
        <v>87.24</v>
      </c>
      <c r="R33" s="34">
        <v>87.24</v>
      </c>
      <c r="S33" s="34">
        <v>87.24</v>
      </c>
      <c r="T33" s="40">
        <v>1046.8799999999999</v>
      </c>
      <c r="U33" s="62">
        <v>0.12000000000011823</v>
      </c>
      <c r="V33" s="34">
        <v>99.988538681948413</v>
      </c>
      <c r="X33"/>
      <c r="Y33"/>
    </row>
    <row r="34" spans="2:25" x14ac:dyDescent="0.2">
      <c r="B34" s="49" t="s">
        <v>148</v>
      </c>
      <c r="C34" s="33">
        <v>185155</v>
      </c>
      <c r="D34" s="33">
        <v>388</v>
      </c>
      <c r="E34" s="33">
        <v>185543</v>
      </c>
      <c r="F34" s="33">
        <v>179706</v>
      </c>
      <c r="G34" s="33">
        <v>96.854098510857327</v>
      </c>
      <c r="H34" s="33">
        <v>15020.380000000001</v>
      </c>
      <c r="I34" s="33">
        <v>14566.01</v>
      </c>
      <c r="J34" s="33">
        <v>14580.35</v>
      </c>
      <c r="K34" s="33">
        <v>14595.130000000001</v>
      </c>
      <c r="L34" s="33">
        <v>14565.84</v>
      </c>
      <c r="M34" s="33">
        <v>14515.01</v>
      </c>
      <c r="N34" s="33">
        <v>15612.1</v>
      </c>
      <c r="O34" s="33">
        <v>14712.1</v>
      </c>
      <c r="P34" s="33">
        <v>14492.7</v>
      </c>
      <c r="Q34" s="33">
        <v>14697.460000000001</v>
      </c>
      <c r="R34" s="33">
        <v>20175.02</v>
      </c>
      <c r="S34" s="33">
        <v>27100.62</v>
      </c>
      <c r="T34" s="39">
        <v>194632.72</v>
      </c>
      <c r="U34" s="60">
        <v>-9089.7200000000012</v>
      </c>
      <c r="V34" s="33">
        <v>104.89898298507623</v>
      </c>
      <c r="X34"/>
      <c r="Y34"/>
    </row>
    <row r="35" spans="2:25" x14ac:dyDescent="0.2">
      <c r="B35" s="50" t="s">
        <v>145</v>
      </c>
      <c r="C35" s="35">
        <v>185155</v>
      </c>
      <c r="D35" s="35">
        <v>388</v>
      </c>
      <c r="E35" s="35">
        <v>185543</v>
      </c>
      <c r="F35" s="35">
        <v>179706</v>
      </c>
      <c r="G35" s="35">
        <v>96.854098510857327</v>
      </c>
      <c r="H35" s="35">
        <v>15020.380000000001</v>
      </c>
      <c r="I35" s="35">
        <v>14566.01</v>
      </c>
      <c r="J35" s="35">
        <v>14580.35</v>
      </c>
      <c r="K35" s="35">
        <v>14595.130000000001</v>
      </c>
      <c r="L35" s="35">
        <v>14565.84</v>
      </c>
      <c r="M35" s="35">
        <v>14515.01</v>
      </c>
      <c r="N35" s="35">
        <v>15612.1</v>
      </c>
      <c r="O35" s="35">
        <v>14712.1</v>
      </c>
      <c r="P35" s="35">
        <v>14492.7</v>
      </c>
      <c r="Q35" s="35">
        <v>14697.460000000001</v>
      </c>
      <c r="R35" s="35">
        <v>20175.02</v>
      </c>
      <c r="S35" s="35">
        <v>27100.62</v>
      </c>
      <c r="T35" s="37">
        <v>194632.72</v>
      </c>
      <c r="U35" s="61">
        <v>-9089.7200000000012</v>
      </c>
      <c r="V35" s="35">
        <v>104.89898298507623</v>
      </c>
      <c r="X35"/>
      <c r="Y35"/>
    </row>
    <row r="36" spans="2:25" x14ac:dyDescent="0.2">
      <c r="B36" s="51" t="s">
        <v>146</v>
      </c>
      <c r="C36" s="34">
        <v>185155</v>
      </c>
      <c r="D36" s="34">
        <v>388</v>
      </c>
      <c r="E36" s="34">
        <v>185543</v>
      </c>
      <c r="F36" s="34">
        <v>179706</v>
      </c>
      <c r="G36" s="34">
        <v>96.854098510857327</v>
      </c>
      <c r="H36" s="34">
        <v>15020.380000000001</v>
      </c>
      <c r="I36" s="34">
        <v>14566.01</v>
      </c>
      <c r="J36" s="34">
        <v>14580.35</v>
      </c>
      <c r="K36" s="34">
        <v>14595.130000000001</v>
      </c>
      <c r="L36" s="34">
        <v>14565.84</v>
      </c>
      <c r="M36" s="34">
        <v>14515.01</v>
      </c>
      <c r="N36" s="34">
        <v>15612.1</v>
      </c>
      <c r="O36" s="34">
        <v>14712.1</v>
      </c>
      <c r="P36" s="34">
        <v>14492.7</v>
      </c>
      <c r="Q36" s="34">
        <v>14697.460000000001</v>
      </c>
      <c r="R36" s="34">
        <v>20175.02</v>
      </c>
      <c r="S36" s="34">
        <v>27100.62</v>
      </c>
      <c r="T36" s="40">
        <v>194632.72</v>
      </c>
      <c r="U36" s="62">
        <v>-9089.7200000000012</v>
      </c>
      <c r="V36" s="34">
        <v>104.89898298507623</v>
      </c>
      <c r="X36"/>
      <c r="Y36"/>
    </row>
    <row r="37" spans="2:25" x14ac:dyDescent="0.2">
      <c r="B37" s="56" t="s">
        <v>321</v>
      </c>
      <c r="C37" s="57">
        <v>185155</v>
      </c>
      <c r="D37" s="57">
        <v>388</v>
      </c>
      <c r="E37" s="57">
        <v>185543</v>
      </c>
      <c r="F37" s="57">
        <v>179706</v>
      </c>
      <c r="G37" s="57">
        <v>96.854098510857327</v>
      </c>
      <c r="H37" s="57">
        <v>15020.380000000001</v>
      </c>
      <c r="I37" s="57">
        <v>14566.01</v>
      </c>
      <c r="J37" s="57">
        <v>14580.35</v>
      </c>
      <c r="K37" s="57">
        <v>14595.130000000001</v>
      </c>
      <c r="L37" s="57">
        <v>14565.84</v>
      </c>
      <c r="M37" s="57">
        <v>14515.01</v>
      </c>
      <c r="N37" s="57">
        <v>15612.1</v>
      </c>
      <c r="O37" s="57">
        <v>14712.1</v>
      </c>
      <c r="P37" s="57">
        <v>14492.7</v>
      </c>
      <c r="Q37" s="57">
        <v>14697.460000000001</v>
      </c>
      <c r="R37" s="57">
        <v>20175.02</v>
      </c>
      <c r="S37" s="57">
        <v>27100.62</v>
      </c>
      <c r="T37" s="58">
        <v>194632.72</v>
      </c>
      <c r="U37" s="63">
        <v>-9089.7200000000012</v>
      </c>
      <c r="V37" s="57">
        <v>104.89898298507623</v>
      </c>
      <c r="X37"/>
      <c r="Y37"/>
    </row>
    <row r="38" spans="2:25" x14ac:dyDescent="0.2">
      <c r="B38" s="52" t="s">
        <v>322</v>
      </c>
      <c r="C38" s="35">
        <v>185155</v>
      </c>
      <c r="D38" s="35">
        <v>388</v>
      </c>
      <c r="E38" s="35">
        <v>185543</v>
      </c>
      <c r="F38" s="35">
        <v>179706</v>
      </c>
      <c r="G38" s="35">
        <v>96.854098510857327</v>
      </c>
      <c r="H38" s="35">
        <v>15020.380000000001</v>
      </c>
      <c r="I38" s="35">
        <v>14566.01</v>
      </c>
      <c r="J38" s="35">
        <v>14580.35</v>
      </c>
      <c r="K38" s="35">
        <v>14595.130000000001</v>
      </c>
      <c r="L38" s="35">
        <v>14565.84</v>
      </c>
      <c r="M38" s="35">
        <v>14515.01</v>
      </c>
      <c r="N38" s="35">
        <v>15612.1</v>
      </c>
      <c r="O38" s="35">
        <v>14712.1</v>
      </c>
      <c r="P38" s="35">
        <v>14492.7</v>
      </c>
      <c r="Q38" s="35">
        <v>14697.460000000001</v>
      </c>
      <c r="R38" s="35">
        <v>20175.02</v>
      </c>
      <c r="S38" s="35">
        <v>27100.62</v>
      </c>
      <c r="T38" s="37">
        <v>194632.72</v>
      </c>
      <c r="U38" s="61">
        <v>-9089.7200000000012</v>
      </c>
      <c r="V38" s="35">
        <v>104.89898298507623</v>
      </c>
      <c r="X38"/>
      <c r="Y38"/>
    </row>
    <row r="39" spans="2:25" x14ac:dyDescent="0.2">
      <c r="B39" s="53" t="s">
        <v>323</v>
      </c>
      <c r="C39" s="34">
        <v>150432</v>
      </c>
      <c r="D39" s="34">
        <v>0</v>
      </c>
      <c r="E39" s="34">
        <v>150432</v>
      </c>
      <c r="F39" s="34">
        <v>150432</v>
      </c>
      <c r="G39" s="34">
        <v>100</v>
      </c>
      <c r="H39" s="34">
        <v>12536</v>
      </c>
      <c r="I39" s="34">
        <v>12536</v>
      </c>
      <c r="J39" s="34">
        <v>12536</v>
      </c>
      <c r="K39" s="34">
        <v>12536</v>
      </c>
      <c r="L39" s="34">
        <v>12536</v>
      </c>
      <c r="M39" s="34">
        <v>12536</v>
      </c>
      <c r="N39" s="34">
        <v>12536</v>
      </c>
      <c r="O39" s="34">
        <v>12536</v>
      </c>
      <c r="P39" s="34">
        <v>12536</v>
      </c>
      <c r="Q39" s="34">
        <v>12536</v>
      </c>
      <c r="R39" s="34">
        <v>12536</v>
      </c>
      <c r="S39" s="34">
        <v>12536</v>
      </c>
      <c r="T39" s="40">
        <v>150432</v>
      </c>
      <c r="U39" s="62">
        <v>0</v>
      </c>
      <c r="V39" s="34">
        <v>100</v>
      </c>
      <c r="X39"/>
      <c r="Y39"/>
    </row>
    <row r="40" spans="2:25" x14ac:dyDescent="0.2">
      <c r="B40" s="53" t="s">
        <v>324</v>
      </c>
      <c r="C40" s="34">
        <v>16535</v>
      </c>
      <c r="D40" s="34">
        <v>0</v>
      </c>
      <c r="E40" s="34">
        <v>16535</v>
      </c>
      <c r="F40" s="34">
        <v>10698</v>
      </c>
      <c r="G40" s="34">
        <v>64.699123072270936</v>
      </c>
      <c r="H40" s="34">
        <v>0</v>
      </c>
      <c r="I40" s="34">
        <v>745.63</v>
      </c>
      <c r="J40" s="34">
        <v>759.97</v>
      </c>
      <c r="K40" s="34">
        <v>774.75</v>
      </c>
      <c r="L40" s="34">
        <v>745.42</v>
      </c>
      <c r="M40" s="34">
        <v>745.63</v>
      </c>
      <c r="N40" s="34">
        <v>891.72</v>
      </c>
      <c r="O40" s="34">
        <v>891.72</v>
      </c>
      <c r="P40" s="34">
        <v>672.32</v>
      </c>
      <c r="Q40" s="34">
        <v>877.06</v>
      </c>
      <c r="R40" s="34">
        <v>6354.62</v>
      </c>
      <c r="S40" s="34">
        <v>2140</v>
      </c>
      <c r="T40" s="40">
        <v>15598.84</v>
      </c>
      <c r="U40" s="62">
        <v>936.15999999999985</v>
      </c>
      <c r="V40" s="34">
        <v>94.338312670093742</v>
      </c>
      <c r="X40"/>
      <c r="Y40"/>
    </row>
    <row r="41" spans="2:25" x14ac:dyDescent="0.2">
      <c r="B41" s="53" t="s">
        <v>325</v>
      </c>
      <c r="C41" s="34">
        <v>5400</v>
      </c>
      <c r="D41" s="34">
        <v>0</v>
      </c>
      <c r="E41" s="34">
        <v>5400</v>
      </c>
      <c r="F41" s="34">
        <v>5400</v>
      </c>
      <c r="G41" s="34">
        <v>100</v>
      </c>
      <c r="H41" s="34">
        <v>450</v>
      </c>
      <c r="I41" s="34">
        <v>450</v>
      </c>
      <c r="J41" s="34">
        <v>450</v>
      </c>
      <c r="K41" s="34">
        <v>450</v>
      </c>
      <c r="L41" s="34">
        <v>450</v>
      </c>
      <c r="M41" s="34">
        <v>450</v>
      </c>
      <c r="N41" s="34">
        <v>450</v>
      </c>
      <c r="O41" s="34">
        <v>450</v>
      </c>
      <c r="P41" s="34">
        <v>450</v>
      </c>
      <c r="Q41" s="34">
        <v>450</v>
      </c>
      <c r="R41" s="34">
        <v>450</v>
      </c>
      <c r="S41" s="34">
        <v>10050</v>
      </c>
      <c r="T41" s="40">
        <v>15000</v>
      </c>
      <c r="U41" s="62">
        <v>-9600</v>
      </c>
      <c r="V41" s="34">
        <v>277.77777777777777</v>
      </c>
      <c r="X41"/>
      <c r="Y41"/>
    </row>
    <row r="42" spans="2:25" x14ac:dyDescent="0.2">
      <c r="B42" s="53" t="s">
        <v>326</v>
      </c>
      <c r="C42" s="34">
        <v>1800</v>
      </c>
      <c r="D42" s="34">
        <v>0</v>
      </c>
      <c r="E42" s="34">
        <v>1800</v>
      </c>
      <c r="F42" s="34">
        <v>1800</v>
      </c>
      <c r="G42" s="34">
        <v>100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900</v>
      </c>
      <c r="O42" s="34">
        <v>0</v>
      </c>
      <c r="P42" s="34">
        <v>0</v>
      </c>
      <c r="Q42" s="34">
        <v>0</v>
      </c>
      <c r="R42" s="34">
        <v>0</v>
      </c>
      <c r="S42" s="34">
        <v>900</v>
      </c>
      <c r="T42" s="40">
        <v>1800</v>
      </c>
      <c r="U42" s="62">
        <v>0</v>
      </c>
      <c r="V42" s="34">
        <v>100</v>
      </c>
      <c r="X42"/>
      <c r="Y42"/>
    </row>
    <row r="43" spans="2:25" x14ac:dyDescent="0.2">
      <c r="B43" s="53" t="s">
        <v>327</v>
      </c>
      <c r="C43" s="34">
        <v>1200</v>
      </c>
      <c r="D43" s="34">
        <v>0</v>
      </c>
      <c r="E43" s="34">
        <v>1200</v>
      </c>
      <c r="F43" s="34">
        <v>1200</v>
      </c>
      <c r="G43" s="34">
        <v>100</v>
      </c>
      <c r="H43" s="34">
        <v>1200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40">
        <v>1200</v>
      </c>
      <c r="U43" s="62">
        <v>0</v>
      </c>
      <c r="V43" s="34">
        <v>100</v>
      </c>
      <c r="X43"/>
      <c r="Y43"/>
    </row>
    <row r="44" spans="2:25" x14ac:dyDescent="0.2">
      <c r="B44" s="53" t="s">
        <v>328</v>
      </c>
      <c r="C44" s="34">
        <v>8800</v>
      </c>
      <c r="D44" s="34">
        <v>188</v>
      </c>
      <c r="E44" s="34">
        <v>8988</v>
      </c>
      <c r="F44" s="34">
        <v>8988</v>
      </c>
      <c r="G44" s="34">
        <v>100</v>
      </c>
      <c r="H44" s="34">
        <v>733.35</v>
      </c>
      <c r="I44" s="34">
        <v>733.35</v>
      </c>
      <c r="J44" s="34">
        <v>733.35</v>
      </c>
      <c r="K44" s="34">
        <v>733.35</v>
      </c>
      <c r="L44" s="34">
        <v>733.39</v>
      </c>
      <c r="M44" s="34">
        <v>733.35</v>
      </c>
      <c r="N44" s="34">
        <v>733.35</v>
      </c>
      <c r="O44" s="34">
        <v>733.35</v>
      </c>
      <c r="P44" s="34">
        <v>733.35</v>
      </c>
      <c r="Q44" s="34">
        <v>733.36</v>
      </c>
      <c r="R44" s="34">
        <v>733.36</v>
      </c>
      <c r="S44" s="34">
        <v>1294.96</v>
      </c>
      <c r="T44" s="40">
        <v>9361.8700000000008</v>
      </c>
      <c r="U44" s="62">
        <v>-373.8700000000008</v>
      </c>
      <c r="V44" s="34">
        <v>104.15965732087228</v>
      </c>
      <c r="X44"/>
      <c r="Y44"/>
    </row>
    <row r="45" spans="2:25" x14ac:dyDescent="0.2">
      <c r="B45" s="53" t="s">
        <v>329</v>
      </c>
      <c r="C45" s="34">
        <v>988</v>
      </c>
      <c r="D45" s="34">
        <v>200</v>
      </c>
      <c r="E45" s="34">
        <v>1188</v>
      </c>
      <c r="F45" s="34">
        <v>1188</v>
      </c>
      <c r="G45" s="34">
        <v>100</v>
      </c>
      <c r="H45" s="34">
        <v>101.03</v>
      </c>
      <c r="I45" s="34">
        <v>101.03</v>
      </c>
      <c r="J45" s="34">
        <v>101.03</v>
      </c>
      <c r="K45" s="34">
        <v>101.03</v>
      </c>
      <c r="L45" s="34">
        <v>101.03</v>
      </c>
      <c r="M45" s="34">
        <v>50.03</v>
      </c>
      <c r="N45" s="34">
        <v>101.03</v>
      </c>
      <c r="O45" s="34">
        <v>101.03</v>
      </c>
      <c r="P45" s="34">
        <v>101.03</v>
      </c>
      <c r="Q45" s="34">
        <v>101.04</v>
      </c>
      <c r="R45" s="34">
        <v>101.04</v>
      </c>
      <c r="S45" s="34">
        <v>179.66000000000003</v>
      </c>
      <c r="T45" s="40">
        <v>1240.01</v>
      </c>
      <c r="U45" s="62">
        <v>-52.009999999999991</v>
      </c>
      <c r="V45" s="34">
        <v>104.37794612794613</v>
      </c>
      <c r="X45"/>
      <c r="Y45"/>
    </row>
    <row r="46" spans="2:25" x14ac:dyDescent="0.2">
      <c r="B46" s="49" t="s">
        <v>152</v>
      </c>
      <c r="C46" s="33">
        <v>154716</v>
      </c>
      <c r="D46" s="33">
        <v>404</v>
      </c>
      <c r="E46" s="33">
        <v>155120</v>
      </c>
      <c r="F46" s="33">
        <v>155120</v>
      </c>
      <c r="G46" s="33">
        <v>100</v>
      </c>
      <c r="H46" s="33">
        <v>13016.19</v>
      </c>
      <c r="I46" s="33">
        <v>12596.01</v>
      </c>
      <c r="J46" s="33">
        <v>12654.45</v>
      </c>
      <c r="K46" s="33">
        <v>12975.84</v>
      </c>
      <c r="L46" s="33">
        <v>12888.19</v>
      </c>
      <c r="M46" s="33">
        <v>12888.18</v>
      </c>
      <c r="N46" s="33">
        <v>13546.810000000001</v>
      </c>
      <c r="O46" s="33">
        <v>12888.19</v>
      </c>
      <c r="P46" s="33">
        <v>12975.84</v>
      </c>
      <c r="Q46" s="33">
        <v>12888.2</v>
      </c>
      <c r="R46" s="33">
        <v>12888.2</v>
      </c>
      <c r="S46" s="33">
        <v>24556.43</v>
      </c>
      <c r="T46" s="39">
        <v>166762.53</v>
      </c>
      <c r="U46" s="60">
        <v>-11642.529999999999</v>
      </c>
      <c r="V46" s="33">
        <v>107.50549896854049</v>
      </c>
      <c r="X46"/>
      <c r="Y46"/>
    </row>
    <row r="47" spans="2:25" x14ac:dyDescent="0.2">
      <c r="B47" s="50" t="s">
        <v>149</v>
      </c>
      <c r="C47" s="35">
        <v>154716</v>
      </c>
      <c r="D47" s="35">
        <v>404</v>
      </c>
      <c r="E47" s="35">
        <v>155120</v>
      </c>
      <c r="F47" s="35">
        <v>155120</v>
      </c>
      <c r="G47" s="35">
        <v>100</v>
      </c>
      <c r="H47" s="35">
        <v>13016.19</v>
      </c>
      <c r="I47" s="35">
        <v>12596.01</v>
      </c>
      <c r="J47" s="35">
        <v>12654.45</v>
      </c>
      <c r="K47" s="35">
        <v>12975.84</v>
      </c>
      <c r="L47" s="35">
        <v>12888.19</v>
      </c>
      <c r="M47" s="35">
        <v>12888.18</v>
      </c>
      <c r="N47" s="35">
        <v>13546.810000000001</v>
      </c>
      <c r="O47" s="35">
        <v>12888.19</v>
      </c>
      <c r="P47" s="35">
        <v>12975.84</v>
      </c>
      <c r="Q47" s="35">
        <v>12888.2</v>
      </c>
      <c r="R47" s="35">
        <v>12888.2</v>
      </c>
      <c r="S47" s="35">
        <v>24556.43</v>
      </c>
      <c r="T47" s="37">
        <v>166762.53</v>
      </c>
      <c r="U47" s="61">
        <v>-11642.529999999999</v>
      </c>
      <c r="V47" s="35">
        <v>107.50549896854049</v>
      </c>
      <c r="X47"/>
      <c r="Y47"/>
    </row>
    <row r="48" spans="2:25" x14ac:dyDescent="0.2">
      <c r="B48" s="51" t="s">
        <v>150</v>
      </c>
      <c r="C48" s="34">
        <v>154716</v>
      </c>
      <c r="D48" s="34">
        <v>404</v>
      </c>
      <c r="E48" s="34">
        <v>155120</v>
      </c>
      <c r="F48" s="34">
        <v>155120</v>
      </c>
      <c r="G48" s="34">
        <v>100</v>
      </c>
      <c r="H48" s="34">
        <v>13016.19</v>
      </c>
      <c r="I48" s="34">
        <v>12596.01</v>
      </c>
      <c r="J48" s="34">
        <v>12654.45</v>
      </c>
      <c r="K48" s="34">
        <v>12975.84</v>
      </c>
      <c r="L48" s="34">
        <v>12888.19</v>
      </c>
      <c r="M48" s="34">
        <v>12888.18</v>
      </c>
      <c r="N48" s="34">
        <v>13546.810000000001</v>
      </c>
      <c r="O48" s="34">
        <v>12888.19</v>
      </c>
      <c r="P48" s="34">
        <v>12975.84</v>
      </c>
      <c r="Q48" s="34">
        <v>12888.2</v>
      </c>
      <c r="R48" s="34">
        <v>12888.2</v>
      </c>
      <c r="S48" s="34">
        <v>24556.43</v>
      </c>
      <c r="T48" s="40">
        <v>166762.53</v>
      </c>
      <c r="U48" s="62">
        <v>-11642.529999999999</v>
      </c>
      <c r="V48" s="34">
        <v>107.50549896854049</v>
      </c>
      <c r="X48"/>
      <c r="Y48"/>
    </row>
    <row r="49" spans="2:25" x14ac:dyDescent="0.2">
      <c r="B49" s="56" t="s">
        <v>321</v>
      </c>
      <c r="C49" s="57">
        <v>154716</v>
      </c>
      <c r="D49" s="57">
        <v>404</v>
      </c>
      <c r="E49" s="57">
        <v>155120</v>
      </c>
      <c r="F49" s="57">
        <v>155120</v>
      </c>
      <c r="G49" s="57">
        <v>100</v>
      </c>
      <c r="H49" s="57">
        <v>13016.19</v>
      </c>
      <c r="I49" s="57">
        <v>12596.01</v>
      </c>
      <c r="J49" s="57">
        <v>12654.45</v>
      </c>
      <c r="K49" s="57">
        <v>12975.84</v>
      </c>
      <c r="L49" s="57">
        <v>12888.19</v>
      </c>
      <c r="M49" s="57">
        <v>12888.18</v>
      </c>
      <c r="N49" s="57">
        <v>13546.810000000001</v>
      </c>
      <c r="O49" s="57">
        <v>12888.19</v>
      </c>
      <c r="P49" s="57">
        <v>12975.84</v>
      </c>
      <c r="Q49" s="57">
        <v>12888.2</v>
      </c>
      <c r="R49" s="57">
        <v>12888.2</v>
      </c>
      <c r="S49" s="57">
        <v>24556.43</v>
      </c>
      <c r="T49" s="58">
        <v>166762.53</v>
      </c>
      <c r="U49" s="63">
        <v>-11642.529999999999</v>
      </c>
      <c r="V49" s="57">
        <v>107.50549896854049</v>
      </c>
      <c r="X49"/>
      <c r="Y49"/>
    </row>
    <row r="50" spans="2:25" x14ac:dyDescent="0.2">
      <c r="B50" s="52" t="s">
        <v>322</v>
      </c>
      <c r="C50" s="35">
        <v>154716</v>
      </c>
      <c r="D50" s="35">
        <v>404</v>
      </c>
      <c r="E50" s="35">
        <v>155120</v>
      </c>
      <c r="F50" s="35">
        <v>155120</v>
      </c>
      <c r="G50" s="35">
        <v>100</v>
      </c>
      <c r="H50" s="35">
        <v>13016.19</v>
      </c>
      <c r="I50" s="35">
        <v>12596.01</v>
      </c>
      <c r="J50" s="35">
        <v>12654.45</v>
      </c>
      <c r="K50" s="35">
        <v>12975.84</v>
      </c>
      <c r="L50" s="35">
        <v>12888.19</v>
      </c>
      <c r="M50" s="35">
        <v>12888.18</v>
      </c>
      <c r="N50" s="35">
        <v>13546.810000000001</v>
      </c>
      <c r="O50" s="35">
        <v>12888.19</v>
      </c>
      <c r="P50" s="35">
        <v>12975.84</v>
      </c>
      <c r="Q50" s="35">
        <v>12888.2</v>
      </c>
      <c r="R50" s="35">
        <v>12888.2</v>
      </c>
      <c r="S50" s="35">
        <v>24556.43</v>
      </c>
      <c r="T50" s="37">
        <v>166762.53</v>
      </c>
      <c r="U50" s="61">
        <v>-11642.529999999999</v>
      </c>
      <c r="V50" s="35">
        <v>107.50549896854049</v>
      </c>
      <c r="X50"/>
      <c r="Y50"/>
    </row>
    <row r="51" spans="2:25" x14ac:dyDescent="0.2">
      <c r="B51" s="53" t="s">
        <v>323</v>
      </c>
      <c r="C51" s="34">
        <v>127320</v>
      </c>
      <c r="D51" s="34">
        <v>0</v>
      </c>
      <c r="E51" s="34">
        <v>127320</v>
      </c>
      <c r="F51" s="34">
        <v>127320</v>
      </c>
      <c r="G51" s="34">
        <v>100</v>
      </c>
      <c r="H51" s="34">
        <v>10610</v>
      </c>
      <c r="I51" s="34">
        <v>10610</v>
      </c>
      <c r="J51" s="34">
        <v>10610</v>
      </c>
      <c r="K51" s="34">
        <v>10610</v>
      </c>
      <c r="L51" s="34">
        <v>10610</v>
      </c>
      <c r="M51" s="34">
        <v>10610</v>
      </c>
      <c r="N51" s="34">
        <v>10610</v>
      </c>
      <c r="O51" s="34">
        <v>10610</v>
      </c>
      <c r="P51" s="34">
        <v>10610</v>
      </c>
      <c r="Q51" s="34">
        <v>10610</v>
      </c>
      <c r="R51" s="34">
        <v>10610</v>
      </c>
      <c r="S51" s="34">
        <v>10610</v>
      </c>
      <c r="T51" s="40">
        <v>127320</v>
      </c>
      <c r="U51" s="62">
        <v>0</v>
      </c>
      <c r="V51" s="34">
        <v>100</v>
      </c>
      <c r="X51"/>
      <c r="Y51"/>
    </row>
    <row r="52" spans="2:25" x14ac:dyDescent="0.2">
      <c r="B52" s="53" t="s">
        <v>324</v>
      </c>
      <c r="C52" s="34">
        <v>6311</v>
      </c>
      <c r="D52" s="34">
        <v>0</v>
      </c>
      <c r="E52" s="34">
        <v>6311</v>
      </c>
      <c r="F52" s="34">
        <v>6311</v>
      </c>
      <c r="G52" s="34">
        <v>100</v>
      </c>
      <c r="H52" s="34">
        <v>0</v>
      </c>
      <c r="I52" s="34">
        <v>379.82</v>
      </c>
      <c r="J52" s="34">
        <v>438.26</v>
      </c>
      <c r="K52" s="34">
        <v>759.65</v>
      </c>
      <c r="L52" s="34">
        <v>672</v>
      </c>
      <c r="M52" s="34">
        <v>671.99</v>
      </c>
      <c r="N52" s="34">
        <v>730.43</v>
      </c>
      <c r="O52" s="34">
        <v>672</v>
      </c>
      <c r="P52" s="34">
        <v>759.65</v>
      </c>
      <c r="Q52" s="34">
        <v>671.99</v>
      </c>
      <c r="R52" s="34">
        <v>671.99</v>
      </c>
      <c r="S52" s="34">
        <v>1500</v>
      </c>
      <c r="T52" s="40">
        <v>7927.7799999999988</v>
      </c>
      <c r="U52" s="65">
        <v>-1616.7799999999988</v>
      </c>
      <c r="V52" s="34">
        <v>125.61844398668988</v>
      </c>
      <c r="X52"/>
      <c r="Y52"/>
    </row>
    <row r="53" spans="2:25" x14ac:dyDescent="0.2">
      <c r="B53" s="53" t="s">
        <v>325</v>
      </c>
      <c r="C53" s="34">
        <v>10800</v>
      </c>
      <c r="D53" s="34">
        <v>0</v>
      </c>
      <c r="E53" s="34">
        <v>10800</v>
      </c>
      <c r="F53" s="34">
        <v>10800</v>
      </c>
      <c r="G53" s="34">
        <v>100</v>
      </c>
      <c r="H53" s="34">
        <v>900</v>
      </c>
      <c r="I53" s="34">
        <v>900</v>
      </c>
      <c r="J53" s="34">
        <v>900</v>
      </c>
      <c r="K53" s="34">
        <v>900</v>
      </c>
      <c r="L53" s="34">
        <v>900</v>
      </c>
      <c r="M53" s="34">
        <v>900</v>
      </c>
      <c r="N53" s="34">
        <v>900</v>
      </c>
      <c r="O53" s="34">
        <v>900</v>
      </c>
      <c r="P53" s="34">
        <v>900</v>
      </c>
      <c r="Q53" s="34">
        <v>900</v>
      </c>
      <c r="R53" s="34">
        <v>900</v>
      </c>
      <c r="S53" s="34">
        <v>10500</v>
      </c>
      <c r="T53" s="40">
        <v>20400</v>
      </c>
      <c r="U53" s="62">
        <v>-9600</v>
      </c>
      <c r="V53" s="34">
        <v>188.88888888888889</v>
      </c>
      <c r="X53"/>
      <c r="Y53"/>
    </row>
    <row r="54" spans="2:25" x14ac:dyDescent="0.2">
      <c r="B54" s="53" t="s">
        <v>326</v>
      </c>
      <c r="C54" s="34">
        <v>1200</v>
      </c>
      <c r="D54" s="34">
        <v>0</v>
      </c>
      <c r="E54" s="34">
        <v>1200</v>
      </c>
      <c r="F54" s="34">
        <v>1200</v>
      </c>
      <c r="G54" s="34">
        <v>100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600</v>
      </c>
      <c r="O54" s="34">
        <v>0</v>
      </c>
      <c r="P54" s="34">
        <v>0</v>
      </c>
      <c r="Q54" s="34">
        <v>0</v>
      </c>
      <c r="R54" s="34">
        <v>0</v>
      </c>
      <c r="S54" s="34">
        <v>600</v>
      </c>
      <c r="T54" s="40">
        <v>1200</v>
      </c>
      <c r="U54" s="62">
        <v>0</v>
      </c>
      <c r="V54" s="34">
        <v>100</v>
      </c>
      <c r="X54"/>
      <c r="Y54"/>
    </row>
    <row r="55" spans="2:25" x14ac:dyDescent="0.2">
      <c r="B55" s="53" t="s">
        <v>327</v>
      </c>
      <c r="C55" s="34">
        <v>800</v>
      </c>
      <c r="D55" s="34">
        <v>0</v>
      </c>
      <c r="E55" s="34">
        <v>800</v>
      </c>
      <c r="F55" s="34">
        <v>800</v>
      </c>
      <c r="G55" s="34">
        <v>100</v>
      </c>
      <c r="H55" s="34">
        <v>800</v>
      </c>
      <c r="I55" s="34">
        <v>0</v>
      </c>
      <c r="J55" s="34">
        <v>0</v>
      </c>
      <c r="K55" s="34">
        <v>0</v>
      </c>
      <c r="L55" s="34">
        <v>0</v>
      </c>
      <c r="M55" s="34">
        <v>0</v>
      </c>
      <c r="N55" s="34">
        <v>0</v>
      </c>
      <c r="O55" s="34">
        <v>0</v>
      </c>
      <c r="P55" s="34">
        <v>0</v>
      </c>
      <c r="Q55" s="34">
        <v>0</v>
      </c>
      <c r="R55" s="34">
        <v>0</v>
      </c>
      <c r="S55" s="34">
        <v>0</v>
      </c>
      <c r="T55" s="40">
        <v>800</v>
      </c>
      <c r="U55" s="62">
        <v>0</v>
      </c>
      <c r="V55" s="34">
        <v>100</v>
      </c>
      <c r="X55"/>
      <c r="Y55"/>
    </row>
    <row r="56" spans="2:25" x14ac:dyDescent="0.2">
      <c r="B56" s="53" t="s">
        <v>328</v>
      </c>
      <c r="C56" s="34">
        <v>7449</v>
      </c>
      <c r="D56" s="34">
        <v>187</v>
      </c>
      <c r="E56" s="34">
        <v>7636</v>
      </c>
      <c r="F56" s="34">
        <v>7636</v>
      </c>
      <c r="G56" s="34">
        <v>100</v>
      </c>
      <c r="H56" s="34">
        <v>620.67999999999995</v>
      </c>
      <c r="I56" s="34">
        <v>620.67999999999995</v>
      </c>
      <c r="J56" s="34">
        <v>620.67999999999995</v>
      </c>
      <c r="K56" s="34">
        <v>620.67999999999995</v>
      </c>
      <c r="L56" s="34">
        <v>620.67999999999995</v>
      </c>
      <c r="M56" s="34">
        <v>620.67999999999995</v>
      </c>
      <c r="N56" s="34">
        <v>620.67999999999995</v>
      </c>
      <c r="O56" s="34">
        <v>620.67999999999995</v>
      </c>
      <c r="P56" s="34">
        <v>620.67999999999995</v>
      </c>
      <c r="Q56" s="34">
        <v>620.69000000000005</v>
      </c>
      <c r="R56" s="34">
        <v>620.69000000000005</v>
      </c>
      <c r="S56" s="34">
        <v>1182.29</v>
      </c>
      <c r="T56" s="40">
        <v>8009.79</v>
      </c>
      <c r="U56" s="65">
        <v>-373.78999999999996</v>
      </c>
      <c r="V56" s="34">
        <v>104.8951021477213</v>
      </c>
      <c r="X56"/>
      <c r="Y56"/>
    </row>
    <row r="57" spans="2:25" x14ac:dyDescent="0.2">
      <c r="B57" s="53" t="s">
        <v>329</v>
      </c>
      <c r="C57" s="34">
        <v>836</v>
      </c>
      <c r="D57" s="34">
        <v>217</v>
      </c>
      <c r="E57" s="34">
        <v>1053</v>
      </c>
      <c r="F57" s="34">
        <v>1053</v>
      </c>
      <c r="G57" s="34">
        <v>100</v>
      </c>
      <c r="H57" s="34">
        <v>85.51</v>
      </c>
      <c r="I57" s="34">
        <v>85.51</v>
      </c>
      <c r="J57" s="34">
        <v>85.51</v>
      </c>
      <c r="K57" s="34">
        <v>85.51</v>
      </c>
      <c r="L57" s="34">
        <v>85.51</v>
      </c>
      <c r="M57" s="34">
        <v>85.51</v>
      </c>
      <c r="N57" s="34">
        <v>85.7</v>
      </c>
      <c r="O57" s="34">
        <v>85.51</v>
      </c>
      <c r="P57" s="34">
        <v>85.51</v>
      </c>
      <c r="Q57" s="34">
        <v>85.52</v>
      </c>
      <c r="R57" s="34">
        <v>85.52</v>
      </c>
      <c r="S57" s="34">
        <v>164.14</v>
      </c>
      <c r="T57" s="40">
        <v>1104.96</v>
      </c>
      <c r="U57" s="65">
        <v>-51.960000000000036</v>
      </c>
      <c r="V57" s="34">
        <v>104.93447293447294</v>
      </c>
      <c r="X57"/>
      <c r="Y57"/>
    </row>
    <row r="58" spans="2:25" x14ac:dyDescent="0.2">
      <c r="B58" s="49" t="s">
        <v>156</v>
      </c>
      <c r="C58" s="33">
        <v>189105</v>
      </c>
      <c r="D58" s="33">
        <v>657</v>
      </c>
      <c r="E58" s="33">
        <v>189762</v>
      </c>
      <c r="F58" s="33">
        <v>189362</v>
      </c>
      <c r="G58" s="33">
        <v>99.789209641550997</v>
      </c>
      <c r="H58" s="33">
        <v>15849.82</v>
      </c>
      <c r="I58" s="33">
        <v>15611.11</v>
      </c>
      <c r="J58" s="33">
        <v>15567.119999999999</v>
      </c>
      <c r="K58" s="33">
        <v>15567.119999999999</v>
      </c>
      <c r="L58" s="33">
        <v>15537.8</v>
      </c>
      <c r="M58" s="33">
        <v>15567.119999999999</v>
      </c>
      <c r="N58" s="33">
        <v>15911.11</v>
      </c>
      <c r="O58" s="33">
        <v>15655.1</v>
      </c>
      <c r="P58" s="33">
        <v>11516.379999999997</v>
      </c>
      <c r="Q58" s="33">
        <v>15449.83</v>
      </c>
      <c r="R58" s="33">
        <v>15584.83</v>
      </c>
      <c r="S58" s="33">
        <v>36500.269999999997</v>
      </c>
      <c r="T58" s="39">
        <v>204317.61</v>
      </c>
      <c r="U58" s="60">
        <v>-14555.60999999999</v>
      </c>
      <c r="V58" s="33">
        <v>107.67045562335977</v>
      </c>
      <c r="X58"/>
      <c r="Y58"/>
    </row>
    <row r="59" spans="2:25" x14ac:dyDescent="0.2">
      <c r="B59" s="50" t="s">
        <v>153</v>
      </c>
      <c r="C59" s="35">
        <v>189105</v>
      </c>
      <c r="D59" s="35">
        <v>657</v>
      </c>
      <c r="E59" s="35">
        <v>189762</v>
      </c>
      <c r="F59" s="35">
        <v>189362</v>
      </c>
      <c r="G59" s="35">
        <v>99.789209641550997</v>
      </c>
      <c r="H59" s="35">
        <v>15849.82</v>
      </c>
      <c r="I59" s="35">
        <v>15611.11</v>
      </c>
      <c r="J59" s="35">
        <v>15567.119999999999</v>
      </c>
      <c r="K59" s="35">
        <v>15567.119999999999</v>
      </c>
      <c r="L59" s="35">
        <v>15537.8</v>
      </c>
      <c r="M59" s="35">
        <v>15567.119999999999</v>
      </c>
      <c r="N59" s="35">
        <v>15911.11</v>
      </c>
      <c r="O59" s="35">
        <v>15655.1</v>
      </c>
      <c r="P59" s="35">
        <v>11516.379999999997</v>
      </c>
      <c r="Q59" s="35">
        <v>15449.83</v>
      </c>
      <c r="R59" s="35">
        <v>15584.83</v>
      </c>
      <c r="S59" s="35">
        <v>36500.269999999997</v>
      </c>
      <c r="T59" s="37">
        <v>204317.61</v>
      </c>
      <c r="U59" s="61">
        <v>-14555.60999999999</v>
      </c>
      <c r="V59" s="35">
        <v>107.67045562335977</v>
      </c>
      <c r="X59"/>
      <c r="Y59"/>
    </row>
    <row r="60" spans="2:25" x14ac:dyDescent="0.2">
      <c r="B60" s="51" t="s">
        <v>154</v>
      </c>
      <c r="C60" s="34">
        <v>189105</v>
      </c>
      <c r="D60" s="34">
        <v>657</v>
      </c>
      <c r="E60" s="34">
        <v>189762</v>
      </c>
      <c r="F60" s="34">
        <v>189362</v>
      </c>
      <c r="G60" s="34">
        <v>99.789209641550997</v>
      </c>
      <c r="H60" s="34">
        <v>15849.82</v>
      </c>
      <c r="I60" s="34">
        <v>15611.11</v>
      </c>
      <c r="J60" s="34">
        <v>15567.119999999999</v>
      </c>
      <c r="K60" s="34">
        <v>15567.119999999999</v>
      </c>
      <c r="L60" s="34">
        <v>15537.8</v>
      </c>
      <c r="M60" s="34">
        <v>15567.119999999999</v>
      </c>
      <c r="N60" s="34">
        <v>15911.11</v>
      </c>
      <c r="O60" s="34">
        <v>15655.1</v>
      </c>
      <c r="P60" s="34">
        <v>11516.379999999997</v>
      </c>
      <c r="Q60" s="34">
        <v>15449.83</v>
      </c>
      <c r="R60" s="34">
        <v>15584.83</v>
      </c>
      <c r="S60" s="34">
        <v>36500.269999999997</v>
      </c>
      <c r="T60" s="40">
        <v>204317.61</v>
      </c>
      <c r="U60" s="62">
        <v>-14555.60999999999</v>
      </c>
      <c r="V60" s="34">
        <v>107.67045562335977</v>
      </c>
      <c r="X60"/>
      <c r="Y60"/>
    </row>
    <row r="61" spans="2:25" x14ac:dyDescent="0.2">
      <c r="B61" s="56" t="s">
        <v>321</v>
      </c>
      <c r="C61" s="57">
        <v>189105</v>
      </c>
      <c r="D61" s="57">
        <v>657</v>
      </c>
      <c r="E61" s="57">
        <v>189762</v>
      </c>
      <c r="F61" s="57">
        <v>189362</v>
      </c>
      <c r="G61" s="57">
        <v>99.789209641550997</v>
      </c>
      <c r="H61" s="57">
        <v>15849.82</v>
      </c>
      <c r="I61" s="57">
        <v>15611.11</v>
      </c>
      <c r="J61" s="57">
        <v>15567.119999999999</v>
      </c>
      <c r="K61" s="57">
        <v>15567.119999999999</v>
      </c>
      <c r="L61" s="57">
        <v>15537.8</v>
      </c>
      <c r="M61" s="57">
        <v>15567.119999999999</v>
      </c>
      <c r="N61" s="57">
        <v>15911.11</v>
      </c>
      <c r="O61" s="57">
        <v>15655.1</v>
      </c>
      <c r="P61" s="57">
        <v>11516.379999999997</v>
      </c>
      <c r="Q61" s="57">
        <v>15449.83</v>
      </c>
      <c r="R61" s="57">
        <v>15584.83</v>
      </c>
      <c r="S61" s="57">
        <v>36500.269999999997</v>
      </c>
      <c r="T61" s="58">
        <v>204317.61</v>
      </c>
      <c r="U61" s="63">
        <v>-14555.60999999999</v>
      </c>
      <c r="V61" s="57">
        <v>107.67045562335977</v>
      </c>
      <c r="X61"/>
      <c r="Y61"/>
    </row>
    <row r="62" spans="2:25" x14ac:dyDescent="0.2">
      <c r="B62" s="52" t="s">
        <v>322</v>
      </c>
      <c r="C62" s="35">
        <v>189105</v>
      </c>
      <c r="D62" s="35">
        <v>657</v>
      </c>
      <c r="E62" s="35">
        <v>189762</v>
      </c>
      <c r="F62" s="35">
        <v>189362</v>
      </c>
      <c r="G62" s="35">
        <v>99.789209641550997</v>
      </c>
      <c r="H62" s="35">
        <v>15849.82</v>
      </c>
      <c r="I62" s="35">
        <v>15611.11</v>
      </c>
      <c r="J62" s="35">
        <v>15567.119999999999</v>
      </c>
      <c r="K62" s="35">
        <v>15567.119999999999</v>
      </c>
      <c r="L62" s="35">
        <v>15537.8</v>
      </c>
      <c r="M62" s="35">
        <v>15567.119999999999</v>
      </c>
      <c r="N62" s="35">
        <v>15911.11</v>
      </c>
      <c r="O62" s="35">
        <v>15655.1</v>
      </c>
      <c r="P62" s="35">
        <v>11516.379999999997</v>
      </c>
      <c r="Q62" s="35">
        <v>15449.83</v>
      </c>
      <c r="R62" s="35">
        <v>15584.83</v>
      </c>
      <c r="S62" s="35">
        <v>36500.269999999997</v>
      </c>
      <c r="T62" s="37">
        <v>204317.61</v>
      </c>
      <c r="U62" s="61">
        <v>-14555.60999999999</v>
      </c>
      <c r="V62" s="35">
        <v>107.67045562335977</v>
      </c>
      <c r="X62"/>
      <c r="Y62"/>
    </row>
    <row r="63" spans="2:25" x14ac:dyDescent="0.2">
      <c r="B63" s="53" t="s">
        <v>323</v>
      </c>
      <c r="C63" s="34">
        <v>153576</v>
      </c>
      <c r="D63" s="34">
        <v>0</v>
      </c>
      <c r="E63" s="34">
        <v>153576</v>
      </c>
      <c r="F63" s="34">
        <v>153576</v>
      </c>
      <c r="G63" s="34">
        <v>100</v>
      </c>
      <c r="H63" s="34">
        <v>12798</v>
      </c>
      <c r="I63" s="34">
        <v>12798</v>
      </c>
      <c r="J63" s="34">
        <v>12798</v>
      </c>
      <c r="K63" s="34">
        <v>12798</v>
      </c>
      <c r="L63" s="34">
        <v>12798</v>
      </c>
      <c r="M63" s="34">
        <v>12798</v>
      </c>
      <c r="N63" s="34">
        <v>12798</v>
      </c>
      <c r="O63" s="34">
        <v>12798</v>
      </c>
      <c r="P63" s="34">
        <v>9478.7999999999993</v>
      </c>
      <c r="Q63" s="34">
        <v>12798</v>
      </c>
      <c r="R63" s="34">
        <v>12798</v>
      </c>
      <c r="S63" s="34">
        <v>12798</v>
      </c>
      <c r="T63" s="40">
        <v>150256.79999999999</v>
      </c>
      <c r="U63" s="62">
        <v>3319.2000000000116</v>
      </c>
      <c r="V63" s="34">
        <v>97.838724800750114</v>
      </c>
      <c r="X63"/>
      <c r="Y63"/>
    </row>
    <row r="64" spans="2:25" x14ac:dyDescent="0.2">
      <c r="B64" s="53" t="s">
        <v>324</v>
      </c>
      <c r="C64" s="34">
        <v>1937</v>
      </c>
      <c r="D64" s="34">
        <v>0</v>
      </c>
      <c r="E64" s="34">
        <v>1937</v>
      </c>
      <c r="F64" s="34">
        <v>1937</v>
      </c>
      <c r="G64" s="34">
        <v>100</v>
      </c>
      <c r="H64" s="34">
        <v>0</v>
      </c>
      <c r="I64" s="34">
        <v>161.29</v>
      </c>
      <c r="J64" s="34">
        <v>117.3</v>
      </c>
      <c r="K64" s="34">
        <v>117.3</v>
      </c>
      <c r="L64" s="34">
        <v>87.98</v>
      </c>
      <c r="M64" s="34">
        <v>117.3</v>
      </c>
      <c r="N64" s="34">
        <v>161.29</v>
      </c>
      <c r="O64" s="34">
        <v>205.28</v>
      </c>
      <c r="P64" s="34">
        <v>146.63</v>
      </c>
      <c r="Q64" s="34">
        <v>0</v>
      </c>
      <c r="R64" s="34">
        <v>135</v>
      </c>
      <c r="S64" s="34">
        <v>270</v>
      </c>
      <c r="T64" s="40">
        <v>1519.37</v>
      </c>
      <c r="U64" s="62">
        <v>417.63000000000011</v>
      </c>
      <c r="V64" s="34">
        <v>78.439339184305624</v>
      </c>
      <c r="X64"/>
      <c r="Y64"/>
    </row>
    <row r="65" spans="2:25" x14ac:dyDescent="0.2">
      <c r="B65" s="53" t="s">
        <v>325</v>
      </c>
      <c r="C65" s="34">
        <v>21600</v>
      </c>
      <c r="D65" s="34">
        <v>0</v>
      </c>
      <c r="E65" s="34">
        <v>21600</v>
      </c>
      <c r="F65" s="34">
        <v>21600</v>
      </c>
      <c r="G65" s="34">
        <v>100</v>
      </c>
      <c r="H65" s="34">
        <v>1800</v>
      </c>
      <c r="I65" s="34">
        <v>1800</v>
      </c>
      <c r="J65" s="34">
        <v>1800</v>
      </c>
      <c r="K65" s="34">
        <v>1800</v>
      </c>
      <c r="L65" s="34">
        <v>1800</v>
      </c>
      <c r="M65" s="34">
        <v>1800</v>
      </c>
      <c r="N65" s="34">
        <v>1800</v>
      </c>
      <c r="O65" s="34">
        <v>1800</v>
      </c>
      <c r="P65" s="34">
        <v>1260</v>
      </c>
      <c r="Q65" s="34">
        <v>1800</v>
      </c>
      <c r="R65" s="34">
        <v>1800</v>
      </c>
      <c r="S65" s="34">
        <v>21000</v>
      </c>
      <c r="T65" s="40">
        <v>40260</v>
      </c>
      <c r="U65" s="65">
        <v>-18660</v>
      </c>
      <c r="V65" s="34">
        <v>186.38888888888889</v>
      </c>
      <c r="X65"/>
      <c r="Y65"/>
    </row>
    <row r="66" spans="2:25" x14ac:dyDescent="0.2">
      <c r="B66" s="53" t="s">
        <v>326</v>
      </c>
      <c r="C66" s="34">
        <v>1200</v>
      </c>
      <c r="D66" s="34">
        <v>0</v>
      </c>
      <c r="E66" s="34">
        <v>1200</v>
      </c>
      <c r="F66" s="34">
        <v>1200</v>
      </c>
      <c r="G66" s="34">
        <v>100</v>
      </c>
      <c r="H66" s="34">
        <v>0</v>
      </c>
      <c r="I66" s="34">
        <v>0</v>
      </c>
      <c r="J66" s="34">
        <v>0</v>
      </c>
      <c r="K66" s="34">
        <v>0</v>
      </c>
      <c r="L66" s="34">
        <v>0</v>
      </c>
      <c r="M66" s="34">
        <v>0</v>
      </c>
      <c r="N66" s="34">
        <v>300</v>
      </c>
      <c r="O66" s="34">
        <v>0</v>
      </c>
      <c r="P66" s="34">
        <v>0</v>
      </c>
      <c r="Q66" s="34">
        <v>0</v>
      </c>
      <c r="R66" s="34">
        <v>0</v>
      </c>
      <c r="S66" s="34">
        <v>300</v>
      </c>
      <c r="T66" s="40">
        <v>600</v>
      </c>
      <c r="U66" s="62">
        <v>600</v>
      </c>
      <c r="V66" s="34">
        <v>50</v>
      </c>
      <c r="X66"/>
      <c r="Y66"/>
    </row>
    <row r="67" spans="2:25" x14ac:dyDescent="0.2">
      <c r="B67" s="53" t="s">
        <v>327</v>
      </c>
      <c r="C67" s="34">
        <v>800</v>
      </c>
      <c r="D67" s="34">
        <v>0</v>
      </c>
      <c r="E67" s="34">
        <v>800</v>
      </c>
      <c r="F67" s="34">
        <v>400</v>
      </c>
      <c r="G67" s="34">
        <v>50</v>
      </c>
      <c r="H67" s="34">
        <v>400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40">
        <v>400</v>
      </c>
      <c r="U67" s="62">
        <v>400</v>
      </c>
      <c r="V67" s="34">
        <v>50</v>
      </c>
      <c r="X67"/>
      <c r="Y67"/>
    </row>
    <row r="68" spans="2:25" x14ac:dyDescent="0.2">
      <c r="B68" s="53" t="s">
        <v>328</v>
      </c>
      <c r="C68" s="34">
        <v>8984</v>
      </c>
      <c r="D68" s="34">
        <v>375</v>
      </c>
      <c r="E68" s="34">
        <v>9359</v>
      </c>
      <c r="F68" s="34">
        <v>9359</v>
      </c>
      <c r="G68" s="34">
        <v>100</v>
      </c>
      <c r="H68" s="34">
        <v>748.68</v>
      </c>
      <c r="I68" s="34">
        <v>748.68</v>
      </c>
      <c r="J68" s="34">
        <v>748.68</v>
      </c>
      <c r="K68" s="34">
        <v>748.68</v>
      </c>
      <c r="L68" s="34">
        <v>748.68</v>
      </c>
      <c r="M68" s="34">
        <v>748.68</v>
      </c>
      <c r="N68" s="34">
        <v>748.68</v>
      </c>
      <c r="O68" s="34">
        <v>748.68</v>
      </c>
      <c r="P68" s="34">
        <v>554.55999999999995</v>
      </c>
      <c r="Q68" s="34">
        <v>748.68</v>
      </c>
      <c r="R68" s="34">
        <v>748.68</v>
      </c>
      <c r="S68" s="34">
        <v>1871.88</v>
      </c>
      <c r="T68" s="40">
        <v>9913.2400000000016</v>
      </c>
      <c r="U68" s="65">
        <v>-554.2400000000016</v>
      </c>
      <c r="V68" s="34">
        <v>105.92200021369807</v>
      </c>
      <c r="X68"/>
      <c r="Y68"/>
    </row>
    <row r="69" spans="2:25" x14ac:dyDescent="0.2">
      <c r="B69" s="53" t="s">
        <v>329</v>
      </c>
      <c r="C69" s="34">
        <v>1008</v>
      </c>
      <c r="D69" s="34">
        <v>282</v>
      </c>
      <c r="E69" s="34">
        <v>1290</v>
      </c>
      <c r="F69" s="34">
        <v>1290</v>
      </c>
      <c r="G69" s="34">
        <v>100</v>
      </c>
      <c r="H69" s="34">
        <v>103.14</v>
      </c>
      <c r="I69" s="34">
        <v>103.14</v>
      </c>
      <c r="J69" s="34">
        <v>103.14</v>
      </c>
      <c r="K69" s="34">
        <v>103.14</v>
      </c>
      <c r="L69" s="34">
        <v>103.14</v>
      </c>
      <c r="M69" s="34">
        <v>103.14</v>
      </c>
      <c r="N69" s="34">
        <v>103.14</v>
      </c>
      <c r="O69" s="34">
        <v>103.14</v>
      </c>
      <c r="P69" s="34">
        <v>76.39</v>
      </c>
      <c r="Q69" s="34">
        <v>103.15</v>
      </c>
      <c r="R69" s="34">
        <v>103.15</v>
      </c>
      <c r="S69" s="34">
        <v>260.39</v>
      </c>
      <c r="T69" s="40">
        <v>1368.1999999999998</v>
      </c>
      <c r="U69" s="65">
        <v>-78.199999999999818</v>
      </c>
      <c r="V69" s="34">
        <v>106.06201550387595</v>
      </c>
      <c r="X69"/>
      <c r="Y69"/>
    </row>
    <row r="70" spans="2:25" x14ac:dyDescent="0.2">
      <c r="B70" s="49" t="s">
        <v>163</v>
      </c>
      <c r="C70" s="33">
        <v>144890</v>
      </c>
      <c r="D70" s="33">
        <v>395</v>
      </c>
      <c r="E70" s="33">
        <v>145285</v>
      </c>
      <c r="F70" s="33">
        <v>139424</v>
      </c>
      <c r="G70" s="33">
        <v>95.965860205802386</v>
      </c>
      <c r="H70" s="33">
        <v>11899.710000000001</v>
      </c>
      <c r="I70" s="33">
        <v>11254.84</v>
      </c>
      <c r="J70" s="33">
        <v>11137.970000000001</v>
      </c>
      <c r="K70" s="33">
        <v>11371.7</v>
      </c>
      <c r="L70" s="33">
        <v>11342.490000000002</v>
      </c>
      <c r="M70" s="33">
        <v>11343.230000000001</v>
      </c>
      <c r="N70" s="33">
        <v>12360.29</v>
      </c>
      <c r="O70" s="33">
        <v>11050.310000000001</v>
      </c>
      <c r="P70" s="33">
        <v>11108.750000000002</v>
      </c>
      <c r="Q70" s="33">
        <v>11254.86</v>
      </c>
      <c r="R70" s="33">
        <v>15395.720000000001</v>
      </c>
      <c r="S70" s="33">
        <v>23339.95</v>
      </c>
      <c r="T70" s="39">
        <v>152859.82</v>
      </c>
      <c r="U70" s="60">
        <v>-7574.8199999999979</v>
      </c>
      <c r="V70" s="33">
        <v>105.21376604604743</v>
      </c>
      <c r="X70"/>
      <c r="Y70"/>
    </row>
    <row r="71" spans="2:25" x14ac:dyDescent="0.2">
      <c r="B71" s="50" t="s">
        <v>157</v>
      </c>
      <c r="C71" s="35">
        <v>144890</v>
      </c>
      <c r="D71" s="35">
        <v>395</v>
      </c>
      <c r="E71" s="35">
        <v>145285</v>
      </c>
      <c r="F71" s="35">
        <v>139424</v>
      </c>
      <c r="G71" s="35">
        <v>95.965860205802386</v>
      </c>
      <c r="H71" s="35">
        <v>11899.710000000001</v>
      </c>
      <c r="I71" s="35">
        <v>11254.84</v>
      </c>
      <c r="J71" s="35">
        <v>11137.970000000001</v>
      </c>
      <c r="K71" s="35">
        <v>11371.7</v>
      </c>
      <c r="L71" s="35">
        <v>11342.490000000002</v>
      </c>
      <c r="M71" s="35">
        <v>11343.230000000001</v>
      </c>
      <c r="N71" s="35">
        <v>12360.29</v>
      </c>
      <c r="O71" s="35">
        <v>11050.310000000001</v>
      </c>
      <c r="P71" s="35">
        <v>11108.750000000002</v>
      </c>
      <c r="Q71" s="35">
        <v>11254.86</v>
      </c>
      <c r="R71" s="35">
        <v>15395.720000000001</v>
      </c>
      <c r="S71" s="35">
        <v>23339.95</v>
      </c>
      <c r="T71" s="37">
        <v>152859.82</v>
      </c>
      <c r="U71" s="61">
        <v>-7574.8199999999979</v>
      </c>
      <c r="V71" s="35">
        <v>105.21376604604743</v>
      </c>
      <c r="X71"/>
      <c r="Y71"/>
    </row>
    <row r="72" spans="2:25" x14ac:dyDescent="0.2">
      <c r="B72" s="51" t="s">
        <v>158</v>
      </c>
      <c r="C72" s="34">
        <v>144890</v>
      </c>
      <c r="D72" s="34">
        <v>395</v>
      </c>
      <c r="E72" s="34">
        <v>145285</v>
      </c>
      <c r="F72" s="34">
        <v>139424</v>
      </c>
      <c r="G72" s="34">
        <v>95.965860205802386</v>
      </c>
      <c r="H72" s="34">
        <v>11899.710000000001</v>
      </c>
      <c r="I72" s="34">
        <v>11254.84</v>
      </c>
      <c r="J72" s="34">
        <v>11137.970000000001</v>
      </c>
      <c r="K72" s="34">
        <v>11371.7</v>
      </c>
      <c r="L72" s="34">
        <v>11342.490000000002</v>
      </c>
      <c r="M72" s="34">
        <v>11343.230000000001</v>
      </c>
      <c r="N72" s="34">
        <v>12360.29</v>
      </c>
      <c r="O72" s="34">
        <v>11050.310000000001</v>
      </c>
      <c r="P72" s="34">
        <v>11108.750000000002</v>
      </c>
      <c r="Q72" s="34">
        <v>11254.86</v>
      </c>
      <c r="R72" s="34">
        <v>15395.720000000001</v>
      </c>
      <c r="S72" s="34">
        <v>23339.95</v>
      </c>
      <c r="T72" s="40">
        <v>152859.82</v>
      </c>
      <c r="U72" s="62">
        <v>-7574.8199999999979</v>
      </c>
      <c r="V72" s="34">
        <v>105.21376604604743</v>
      </c>
      <c r="X72"/>
      <c r="Y72"/>
    </row>
    <row r="73" spans="2:25" x14ac:dyDescent="0.2">
      <c r="B73" s="56" t="s">
        <v>321</v>
      </c>
      <c r="C73" s="57">
        <v>144890</v>
      </c>
      <c r="D73" s="57">
        <v>395</v>
      </c>
      <c r="E73" s="57">
        <v>145285</v>
      </c>
      <c r="F73" s="57">
        <v>139424</v>
      </c>
      <c r="G73" s="57">
        <v>95.965860205802386</v>
      </c>
      <c r="H73" s="57">
        <v>11899.710000000001</v>
      </c>
      <c r="I73" s="57">
        <v>11254.84</v>
      </c>
      <c r="J73" s="57">
        <v>11137.970000000001</v>
      </c>
      <c r="K73" s="57">
        <v>11371.7</v>
      </c>
      <c r="L73" s="57">
        <v>11342.490000000002</v>
      </c>
      <c r="M73" s="57">
        <v>11343.230000000001</v>
      </c>
      <c r="N73" s="57">
        <v>12360.29</v>
      </c>
      <c r="O73" s="57">
        <v>11050.310000000001</v>
      </c>
      <c r="P73" s="57">
        <v>11108.750000000002</v>
      </c>
      <c r="Q73" s="57">
        <v>11254.86</v>
      </c>
      <c r="R73" s="57">
        <v>15395.720000000001</v>
      </c>
      <c r="S73" s="57">
        <v>23339.95</v>
      </c>
      <c r="T73" s="58">
        <v>152859.82</v>
      </c>
      <c r="U73" s="63">
        <v>-7574.8199999999979</v>
      </c>
      <c r="V73" s="57">
        <v>105.21376604604743</v>
      </c>
      <c r="X73"/>
      <c r="Y73"/>
    </row>
    <row r="74" spans="2:25" x14ac:dyDescent="0.2">
      <c r="B74" s="52" t="s">
        <v>322</v>
      </c>
      <c r="C74" s="35">
        <v>144890</v>
      </c>
      <c r="D74" s="35">
        <v>395</v>
      </c>
      <c r="E74" s="35">
        <v>145285</v>
      </c>
      <c r="F74" s="35">
        <v>139424</v>
      </c>
      <c r="G74" s="35">
        <v>95.965860205802386</v>
      </c>
      <c r="H74" s="35">
        <v>11899.710000000001</v>
      </c>
      <c r="I74" s="35">
        <v>11254.84</v>
      </c>
      <c r="J74" s="35">
        <v>11137.970000000001</v>
      </c>
      <c r="K74" s="35">
        <v>11371.7</v>
      </c>
      <c r="L74" s="35">
        <v>11342.490000000002</v>
      </c>
      <c r="M74" s="35">
        <v>11343.230000000001</v>
      </c>
      <c r="N74" s="35">
        <v>12360.29</v>
      </c>
      <c r="O74" s="35">
        <v>11050.310000000001</v>
      </c>
      <c r="P74" s="35">
        <v>11108.750000000002</v>
      </c>
      <c r="Q74" s="35">
        <v>11254.86</v>
      </c>
      <c r="R74" s="35">
        <v>15395.720000000001</v>
      </c>
      <c r="S74" s="35">
        <v>23339.95</v>
      </c>
      <c r="T74" s="37">
        <v>152859.82</v>
      </c>
      <c r="U74" s="61">
        <v>-7574.8199999999979</v>
      </c>
      <c r="V74" s="35">
        <v>105.21376604604743</v>
      </c>
      <c r="X74"/>
      <c r="Y74"/>
    </row>
    <row r="75" spans="2:25" x14ac:dyDescent="0.2">
      <c r="B75" s="53" t="s">
        <v>323</v>
      </c>
      <c r="C75" s="34">
        <v>120384</v>
      </c>
      <c r="D75" s="34">
        <v>0</v>
      </c>
      <c r="E75" s="34">
        <v>120384</v>
      </c>
      <c r="F75" s="34">
        <v>120384</v>
      </c>
      <c r="G75" s="34">
        <v>100</v>
      </c>
      <c r="H75" s="34">
        <v>10032</v>
      </c>
      <c r="I75" s="34">
        <v>10032</v>
      </c>
      <c r="J75" s="34">
        <v>10032</v>
      </c>
      <c r="K75" s="34">
        <v>10032</v>
      </c>
      <c r="L75" s="34">
        <v>10032</v>
      </c>
      <c r="M75" s="34">
        <v>10032</v>
      </c>
      <c r="N75" s="34">
        <v>10032</v>
      </c>
      <c r="O75" s="34">
        <v>10032</v>
      </c>
      <c r="P75" s="34">
        <v>10032</v>
      </c>
      <c r="Q75" s="34">
        <v>10032</v>
      </c>
      <c r="R75" s="34">
        <v>10032</v>
      </c>
      <c r="S75" s="34">
        <v>19632</v>
      </c>
      <c r="T75" s="40">
        <v>129984</v>
      </c>
      <c r="U75" s="65">
        <v>-9600</v>
      </c>
      <c r="V75" s="34">
        <v>107.97448165869218</v>
      </c>
      <c r="X75"/>
      <c r="Y75"/>
    </row>
    <row r="76" spans="2:25" x14ac:dyDescent="0.2">
      <c r="B76" s="53" t="s">
        <v>324</v>
      </c>
      <c r="C76" s="34">
        <v>13673</v>
      </c>
      <c r="D76" s="34">
        <v>0</v>
      </c>
      <c r="E76" s="34">
        <v>13673</v>
      </c>
      <c r="F76" s="34">
        <v>7812</v>
      </c>
      <c r="G76" s="34">
        <v>57.134498646968481</v>
      </c>
      <c r="H76" s="34">
        <v>0</v>
      </c>
      <c r="I76" s="34">
        <v>555.13</v>
      </c>
      <c r="J76" s="34">
        <v>438.26</v>
      </c>
      <c r="K76" s="34">
        <v>671.99</v>
      </c>
      <c r="L76" s="34">
        <v>642.78</v>
      </c>
      <c r="M76" s="34">
        <v>642.78</v>
      </c>
      <c r="N76" s="34">
        <v>759.65</v>
      </c>
      <c r="O76" s="34">
        <v>350.6</v>
      </c>
      <c r="P76" s="34">
        <v>409.04</v>
      </c>
      <c r="Q76" s="34">
        <v>555.13</v>
      </c>
      <c r="R76" s="34">
        <v>4695.99</v>
      </c>
      <c r="S76" s="34">
        <v>1500</v>
      </c>
      <c r="T76" s="40">
        <v>11221.349999999999</v>
      </c>
      <c r="U76" s="62">
        <v>2451.6500000000015</v>
      </c>
      <c r="V76" s="34">
        <v>82.069406860235489</v>
      </c>
      <c r="X76"/>
      <c r="Y76"/>
    </row>
    <row r="77" spans="2:25" x14ac:dyDescent="0.2">
      <c r="B77" s="53" t="s">
        <v>326</v>
      </c>
      <c r="C77" s="34">
        <v>1800</v>
      </c>
      <c r="D77" s="34">
        <v>0</v>
      </c>
      <c r="E77" s="34">
        <v>1800</v>
      </c>
      <c r="F77" s="34">
        <v>1800</v>
      </c>
      <c r="G77" s="34">
        <v>100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900</v>
      </c>
      <c r="O77" s="34">
        <v>0</v>
      </c>
      <c r="P77" s="34">
        <v>0</v>
      </c>
      <c r="Q77" s="34">
        <v>0</v>
      </c>
      <c r="R77" s="34">
        <v>0</v>
      </c>
      <c r="S77" s="34">
        <v>900</v>
      </c>
      <c r="T77" s="40">
        <v>1800</v>
      </c>
      <c r="U77" s="62">
        <v>0</v>
      </c>
      <c r="V77" s="34">
        <v>100</v>
      </c>
      <c r="X77"/>
      <c r="Y77"/>
    </row>
    <row r="78" spans="2:25" x14ac:dyDescent="0.2">
      <c r="B78" s="53" t="s">
        <v>327</v>
      </c>
      <c r="C78" s="34">
        <v>1200</v>
      </c>
      <c r="D78" s="34">
        <v>0</v>
      </c>
      <c r="E78" s="34">
        <v>1200</v>
      </c>
      <c r="F78" s="34">
        <v>1200</v>
      </c>
      <c r="G78" s="34">
        <v>100</v>
      </c>
      <c r="H78" s="34">
        <v>1200</v>
      </c>
      <c r="I78" s="34">
        <v>0</v>
      </c>
      <c r="J78" s="34">
        <v>0</v>
      </c>
      <c r="K78" s="34">
        <v>0</v>
      </c>
      <c r="L78" s="34">
        <v>0</v>
      </c>
      <c r="M78" s="34">
        <v>0</v>
      </c>
      <c r="N78" s="34">
        <v>0</v>
      </c>
      <c r="O78" s="34">
        <v>0</v>
      </c>
      <c r="P78" s="34">
        <v>0</v>
      </c>
      <c r="Q78" s="34">
        <v>0</v>
      </c>
      <c r="R78" s="34">
        <v>0</v>
      </c>
      <c r="S78" s="34">
        <v>0</v>
      </c>
      <c r="T78" s="40">
        <v>1200</v>
      </c>
      <c r="U78" s="62">
        <v>0</v>
      </c>
      <c r="V78" s="34">
        <v>100</v>
      </c>
      <c r="X78"/>
      <c r="Y78"/>
    </row>
    <row r="79" spans="2:25" x14ac:dyDescent="0.2">
      <c r="B79" s="53" t="s">
        <v>328</v>
      </c>
      <c r="C79" s="34">
        <v>7043</v>
      </c>
      <c r="D79" s="34">
        <v>187</v>
      </c>
      <c r="E79" s="34">
        <v>7230</v>
      </c>
      <c r="F79" s="34">
        <v>7230</v>
      </c>
      <c r="G79" s="34">
        <v>100</v>
      </c>
      <c r="H79" s="34">
        <v>586.86</v>
      </c>
      <c r="I79" s="34">
        <v>586.86</v>
      </c>
      <c r="J79" s="34">
        <v>586.86</v>
      </c>
      <c r="K79" s="34">
        <v>586.86</v>
      </c>
      <c r="L79" s="34">
        <v>586.86</v>
      </c>
      <c r="M79" s="34">
        <v>586.86</v>
      </c>
      <c r="N79" s="34">
        <v>586.86</v>
      </c>
      <c r="O79" s="34">
        <v>586.86</v>
      </c>
      <c r="P79" s="34">
        <v>586.86</v>
      </c>
      <c r="Q79" s="34">
        <v>586.87</v>
      </c>
      <c r="R79" s="34">
        <v>586.87</v>
      </c>
      <c r="S79" s="34">
        <v>1148.47</v>
      </c>
      <c r="T79" s="40">
        <v>7603.95</v>
      </c>
      <c r="U79" s="62">
        <v>-373.94999999999982</v>
      </c>
      <c r="V79" s="34">
        <v>105.17219917012449</v>
      </c>
      <c r="X79"/>
      <c r="Y79"/>
    </row>
    <row r="80" spans="2:25" x14ac:dyDescent="0.2">
      <c r="B80" s="53" t="s">
        <v>329</v>
      </c>
      <c r="C80" s="34">
        <v>790</v>
      </c>
      <c r="D80" s="34">
        <v>208</v>
      </c>
      <c r="E80" s="34">
        <v>998</v>
      </c>
      <c r="F80" s="34">
        <v>998</v>
      </c>
      <c r="G80" s="34">
        <v>100</v>
      </c>
      <c r="H80" s="34">
        <v>80.849999999999994</v>
      </c>
      <c r="I80" s="34">
        <v>80.849999999999994</v>
      </c>
      <c r="J80" s="34">
        <v>80.849999999999994</v>
      </c>
      <c r="K80" s="34">
        <v>80.849999999999994</v>
      </c>
      <c r="L80" s="34">
        <v>80.849999999999994</v>
      </c>
      <c r="M80" s="34">
        <v>81.59</v>
      </c>
      <c r="N80" s="34">
        <v>81.78</v>
      </c>
      <c r="O80" s="34">
        <v>80.849999999999994</v>
      </c>
      <c r="P80" s="34">
        <v>80.849999999999994</v>
      </c>
      <c r="Q80" s="34">
        <v>80.86</v>
      </c>
      <c r="R80" s="34">
        <v>80.86</v>
      </c>
      <c r="S80" s="34">
        <v>159.48000000000002</v>
      </c>
      <c r="T80" s="40">
        <v>1050.52</v>
      </c>
      <c r="U80" s="62">
        <v>-52.519999999999982</v>
      </c>
      <c r="V80" s="34">
        <v>105.26252505010021</v>
      </c>
      <c r="X80"/>
      <c r="Y80"/>
    </row>
    <row r="81" spans="2:25" x14ac:dyDescent="0.2">
      <c r="B81" s="48" t="s">
        <v>164</v>
      </c>
      <c r="C81" s="32">
        <v>119310</v>
      </c>
      <c r="D81" s="32">
        <v>145</v>
      </c>
      <c r="E81" s="32">
        <v>119455</v>
      </c>
      <c r="F81" s="32">
        <v>119455</v>
      </c>
      <c r="G81" s="32">
        <v>100</v>
      </c>
      <c r="H81" s="32">
        <v>9585.16</v>
      </c>
      <c r="I81" s="32">
        <v>9164.98</v>
      </c>
      <c r="J81" s="32">
        <v>9457.15</v>
      </c>
      <c r="K81" s="32">
        <v>9165.7799999999988</v>
      </c>
      <c r="L81" s="32">
        <v>9427.94</v>
      </c>
      <c r="M81" s="32">
        <v>9427.94</v>
      </c>
      <c r="N81" s="32">
        <v>9823.5300000000007</v>
      </c>
      <c r="O81" s="32">
        <v>9515.59</v>
      </c>
      <c r="P81" s="32">
        <v>9544.81</v>
      </c>
      <c r="Q81" s="32">
        <v>9369.51</v>
      </c>
      <c r="R81" s="32">
        <v>9457.16</v>
      </c>
      <c r="S81" s="32">
        <v>10885.17</v>
      </c>
      <c r="T81" s="38">
        <v>114824.72</v>
      </c>
      <c r="U81" s="59">
        <v>4630.2799999999988</v>
      </c>
      <c r="V81" s="32">
        <v>96.123829056967054</v>
      </c>
      <c r="X81"/>
      <c r="Y81"/>
    </row>
    <row r="82" spans="2:25" x14ac:dyDescent="0.2">
      <c r="B82" s="49" t="s">
        <v>169</v>
      </c>
      <c r="C82" s="33">
        <v>119310</v>
      </c>
      <c r="D82" s="33">
        <v>145</v>
      </c>
      <c r="E82" s="33">
        <v>119455</v>
      </c>
      <c r="F82" s="33">
        <v>119455</v>
      </c>
      <c r="G82" s="33">
        <v>100</v>
      </c>
      <c r="H82" s="33">
        <v>9585.16</v>
      </c>
      <c r="I82" s="33">
        <v>9164.98</v>
      </c>
      <c r="J82" s="33">
        <v>9457.15</v>
      </c>
      <c r="K82" s="33">
        <v>9165.7799999999988</v>
      </c>
      <c r="L82" s="33">
        <v>9427.94</v>
      </c>
      <c r="M82" s="33">
        <v>9427.94</v>
      </c>
      <c r="N82" s="33">
        <v>9823.5300000000007</v>
      </c>
      <c r="O82" s="33">
        <v>9515.59</v>
      </c>
      <c r="P82" s="33">
        <v>9544.81</v>
      </c>
      <c r="Q82" s="33">
        <v>9369.51</v>
      </c>
      <c r="R82" s="33">
        <v>9457.16</v>
      </c>
      <c r="S82" s="33">
        <v>10885.17</v>
      </c>
      <c r="T82" s="39">
        <v>114824.72</v>
      </c>
      <c r="U82" s="60">
        <v>4630.2799999999988</v>
      </c>
      <c r="V82" s="33">
        <v>96.123829056967054</v>
      </c>
      <c r="X82"/>
      <c r="Y82"/>
    </row>
    <row r="83" spans="2:25" x14ac:dyDescent="0.2">
      <c r="B83" s="50" t="s">
        <v>165</v>
      </c>
      <c r="C83" s="35">
        <v>119310</v>
      </c>
      <c r="D83" s="35">
        <v>145</v>
      </c>
      <c r="E83" s="35">
        <v>119455</v>
      </c>
      <c r="F83" s="35">
        <v>119455</v>
      </c>
      <c r="G83" s="35">
        <v>100</v>
      </c>
      <c r="H83" s="35">
        <v>9585.16</v>
      </c>
      <c r="I83" s="35">
        <v>9164.98</v>
      </c>
      <c r="J83" s="35">
        <v>9457.15</v>
      </c>
      <c r="K83" s="35">
        <v>9165.7799999999988</v>
      </c>
      <c r="L83" s="35">
        <v>9427.94</v>
      </c>
      <c r="M83" s="35">
        <v>9427.94</v>
      </c>
      <c r="N83" s="35">
        <v>9823.5300000000007</v>
      </c>
      <c r="O83" s="35">
        <v>9515.59</v>
      </c>
      <c r="P83" s="35">
        <v>9544.81</v>
      </c>
      <c r="Q83" s="35">
        <v>9369.51</v>
      </c>
      <c r="R83" s="35">
        <v>9457.16</v>
      </c>
      <c r="S83" s="35">
        <v>10885.17</v>
      </c>
      <c r="T83" s="37">
        <v>114824.72</v>
      </c>
      <c r="U83" s="61">
        <v>4630.2799999999988</v>
      </c>
      <c r="V83" s="35">
        <v>96.123829056967054</v>
      </c>
      <c r="X83"/>
      <c r="Y83"/>
    </row>
    <row r="84" spans="2:25" x14ac:dyDescent="0.2">
      <c r="B84" s="51" t="s">
        <v>166</v>
      </c>
      <c r="C84" s="34">
        <v>119310</v>
      </c>
      <c r="D84" s="34">
        <v>145</v>
      </c>
      <c r="E84" s="34">
        <v>119455</v>
      </c>
      <c r="F84" s="34">
        <v>119455</v>
      </c>
      <c r="G84" s="34">
        <v>100</v>
      </c>
      <c r="H84" s="34">
        <v>9585.16</v>
      </c>
      <c r="I84" s="34">
        <v>9164.98</v>
      </c>
      <c r="J84" s="34">
        <v>9457.15</v>
      </c>
      <c r="K84" s="34">
        <v>9165.7799999999988</v>
      </c>
      <c r="L84" s="34">
        <v>9427.94</v>
      </c>
      <c r="M84" s="34">
        <v>9427.94</v>
      </c>
      <c r="N84" s="34">
        <v>9823.5300000000007</v>
      </c>
      <c r="O84" s="34">
        <v>9515.59</v>
      </c>
      <c r="P84" s="34">
        <v>9544.81</v>
      </c>
      <c r="Q84" s="34">
        <v>9369.51</v>
      </c>
      <c r="R84" s="34">
        <v>9457.16</v>
      </c>
      <c r="S84" s="34">
        <v>10885.17</v>
      </c>
      <c r="T84" s="40">
        <v>114824.72</v>
      </c>
      <c r="U84" s="62">
        <v>4630.2799999999988</v>
      </c>
      <c r="V84" s="34">
        <v>96.123829056967054</v>
      </c>
      <c r="X84"/>
      <c r="Y84"/>
    </row>
    <row r="85" spans="2:25" x14ac:dyDescent="0.2">
      <c r="B85" s="56" t="s">
        <v>321</v>
      </c>
      <c r="C85" s="57">
        <v>119310</v>
      </c>
      <c r="D85" s="57">
        <v>145</v>
      </c>
      <c r="E85" s="57">
        <v>119455</v>
      </c>
      <c r="F85" s="57">
        <v>119455</v>
      </c>
      <c r="G85" s="57">
        <v>100</v>
      </c>
      <c r="H85" s="57">
        <v>9585.16</v>
      </c>
      <c r="I85" s="57">
        <v>9164.98</v>
      </c>
      <c r="J85" s="57">
        <v>9457.15</v>
      </c>
      <c r="K85" s="57">
        <v>9165.7799999999988</v>
      </c>
      <c r="L85" s="57">
        <v>9427.94</v>
      </c>
      <c r="M85" s="57">
        <v>9427.94</v>
      </c>
      <c r="N85" s="57">
        <v>9823.5300000000007</v>
      </c>
      <c r="O85" s="57">
        <v>9515.59</v>
      </c>
      <c r="P85" s="57">
        <v>9544.81</v>
      </c>
      <c r="Q85" s="57">
        <v>9369.51</v>
      </c>
      <c r="R85" s="57">
        <v>9457.16</v>
      </c>
      <c r="S85" s="57">
        <v>10885.17</v>
      </c>
      <c r="T85" s="58">
        <v>114824.72</v>
      </c>
      <c r="U85" s="63">
        <v>4630.2799999999988</v>
      </c>
      <c r="V85" s="57">
        <v>96.123829056967054</v>
      </c>
      <c r="X85"/>
      <c r="Y85"/>
    </row>
    <row r="86" spans="2:25" x14ac:dyDescent="0.2">
      <c r="B86" s="52" t="s">
        <v>322</v>
      </c>
      <c r="C86" s="35">
        <v>119310</v>
      </c>
      <c r="D86" s="35">
        <v>145</v>
      </c>
      <c r="E86" s="35">
        <v>119455</v>
      </c>
      <c r="F86" s="35">
        <v>119455</v>
      </c>
      <c r="G86" s="35">
        <v>100</v>
      </c>
      <c r="H86" s="35">
        <v>9585.16</v>
      </c>
      <c r="I86" s="35">
        <v>9164.98</v>
      </c>
      <c r="J86" s="35">
        <v>9457.15</v>
      </c>
      <c r="K86" s="35">
        <v>9165.7799999999988</v>
      </c>
      <c r="L86" s="35">
        <v>9427.94</v>
      </c>
      <c r="M86" s="35">
        <v>9427.94</v>
      </c>
      <c r="N86" s="35">
        <v>9823.5300000000007</v>
      </c>
      <c r="O86" s="35">
        <v>9515.59</v>
      </c>
      <c r="P86" s="35">
        <v>9544.81</v>
      </c>
      <c r="Q86" s="35">
        <v>9369.51</v>
      </c>
      <c r="R86" s="35">
        <v>9457.16</v>
      </c>
      <c r="S86" s="35">
        <v>10885.17</v>
      </c>
      <c r="T86" s="37">
        <v>114824.72</v>
      </c>
      <c r="U86" s="61">
        <v>4630.2799999999988</v>
      </c>
      <c r="V86" s="35">
        <v>96.123829056967054</v>
      </c>
      <c r="X86"/>
      <c r="Y86"/>
    </row>
    <row r="87" spans="2:25" x14ac:dyDescent="0.2">
      <c r="B87" s="53" t="s">
        <v>323</v>
      </c>
      <c r="C87" s="34">
        <v>93780</v>
      </c>
      <c r="D87" s="34">
        <v>0</v>
      </c>
      <c r="E87" s="34">
        <v>93780</v>
      </c>
      <c r="F87" s="34">
        <v>93780</v>
      </c>
      <c r="G87" s="34">
        <v>100</v>
      </c>
      <c r="H87" s="34">
        <v>7815</v>
      </c>
      <c r="I87" s="34">
        <v>7815</v>
      </c>
      <c r="J87" s="34">
        <v>7815</v>
      </c>
      <c r="K87" s="34">
        <v>7815</v>
      </c>
      <c r="L87" s="34">
        <v>7815</v>
      </c>
      <c r="M87" s="34">
        <v>7815</v>
      </c>
      <c r="N87" s="34">
        <v>7815</v>
      </c>
      <c r="O87" s="34">
        <v>7815</v>
      </c>
      <c r="P87" s="34">
        <v>7815</v>
      </c>
      <c r="Q87" s="34">
        <v>7815</v>
      </c>
      <c r="R87" s="34">
        <v>7815</v>
      </c>
      <c r="S87" s="34">
        <v>7815</v>
      </c>
      <c r="T87" s="40">
        <v>93780</v>
      </c>
      <c r="U87" s="62">
        <v>0</v>
      </c>
      <c r="V87" s="34">
        <v>100</v>
      </c>
      <c r="X87"/>
      <c r="Y87"/>
    </row>
    <row r="88" spans="2:25" x14ac:dyDescent="0.2">
      <c r="B88" s="53" t="s">
        <v>324</v>
      </c>
      <c r="C88" s="34">
        <v>12028</v>
      </c>
      <c r="D88" s="34">
        <v>0</v>
      </c>
      <c r="E88" s="34">
        <v>12028</v>
      </c>
      <c r="F88" s="34">
        <v>12028</v>
      </c>
      <c r="G88" s="34">
        <v>100</v>
      </c>
      <c r="H88" s="34">
        <v>0</v>
      </c>
      <c r="I88" s="34">
        <v>379.82</v>
      </c>
      <c r="J88" s="34">
        <v>671.99</v>
      </c>
      <c r="K88" s="34">
        <v>379.82</v>
      </c>
      <c r="L88" s="34">
        <v>642.78</v>
      </c>
      <c r="M88" s="34">
        <v>642.78</v>
      </c>
      <c r="N88" s="34">
        <v>438.26</v>
      </c>
      <c r="O88" s="34">
        <v>730.43</v>
      </c>
      <c r="P88" s="34">
        <v>759.65</v>
      </c>
      <c r="Q88" s="34">
        <v>584.34</v>
      </c>
      <c r="R88" s="34">
        <v>671.99</v>
      </c>
      <c r="S88" s="34">
        <v>1500</v>
      </c>
      <c r="T88" s="40">
        <v>7401.86</v>
      </c>
      <c r="U88" s="62">
        <v>4626.1400000000003</v>
      </c>
      <c r="V88" s="34">
        <v>61.538576654472898</v>
      </c>
      <c r="X88"/>
      <c r="Y88"/>
    </row>
    <row r="89" spans="2:25" x14ac:dyDescent="0.2">
      <c r="B89" s="53" t="s">
        <v>325</v>
      </c>
      <c r="C89" s="34">
        <v>5400</v>
      </c>
      <c r="D89" s="34">
        <v>0</v>
      </c>
      <c r="E89" s="34">
        <v>5400</v>
      </c>
      <c r="F89" s="34">
        <v>5400</v>
      </c>
      <c r="G89" s="34">
        <v>100</v>
      </c>
      <c r="H89" s="34">
        <v>450</v>
      </c>
      <c r="I89" s="34">
        <v>450</v>
      </c>
      <c r="J89" s="34">
        <v>450</v>
      </c>
      <c r="K89" s="34">
        <v>450</v>
      </c>
      <c r="L89" s="34">
        <v>450</v>
      </c>
      <c r="M89" s="34">
        <v>450</v>
      </c>
      <c r="N89" s="34">
        <v>450</v>
      </c>
      <c r="O89" s="34">
        <v>450</v>
      </c>
      <c r="P89" s="34">
        <v>450</v>
      </c>
      <c r="Q89" s="34">
        <v>450</v>
      </c>
      <c r="R89" s="34">
        <v>450</v>
      </c>
      <c r="S89" s="34">
        <v>450</v>
      </c>
      <c r="T89" s="40">
        <v>5400</v>
      </c>
      <c r="U89" s="62">
        <v>0</v>
      </c>
      <c r="V89" s="34">
        <v>100</v>
      </c>
      <c r="X89"/>
      <c r="Y89"/>
    </row>
    <row r="90" spans="2:25" x14ac:dyDescent="0.2">
      <c r="B90" s="53" t="s">
        <v>326</v>
      </c>
      <c r="C90" s="34">
        <v>1200</v>
      </c>
      <c r="D90" s="34">
        <v>0</v>
      </c>
      <c r="E90" s="34">
        <v>1200</v>
      </c>
      <c r="F90" s="34">
        <v>1200</v>
      </c>
      <c r="G90" s="34">
        <v>100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600</v>
      </c>
      <c r="O90" s="34">
        <v>0</v>
      </c>
      <c r="P90" s="34">
        <v>0</v>
      </c>
      <c r="Q90" s="34">
        <v>0</v>
      </c>
      <c r="R90" s="34">
        <v>0</v>
      </c>
      <c r="S90" s="34">
        <v>600</v>
      </c>
      <c r="T90" s="40">
        <v>1200</v>
      </c>
      <c r="U90" s="62">
        <v>0</v>
      </c>
      <c r="V90" s="34">
        <v>100</v>
      </c>
      <c r="X90"/>
      <c r="Y90"/>
    </row>
    <row r="91" spans="2:25" x14ac:dyDescent="0.2">
      <c r="B91" s="53" t="s">
        <v>327</v>
      </c>
      <c r="C91" s="34">
        <v>800</v>
      </c>
      <c r="D91" s="34">
        <v>0</v>
      </c>
      <c r="E91" s="34">
        <v>800</v>
      </c>
      <c r="F91" s="34">
        <v>800</v>
      </c>
      <c r="G91" s="34">
        <v>100</v>
      </c>
      <c r="H91" s="34">
        <v>800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40">
        <v>800</v>
      </c>
      <c r="U91" s="62">
        <v>0</v>
      </c>
      <c r="V91" s="34">
        <v>100</v>
      </c>
      <c r="X91"/>
      <c r="Y91"/>
    </row>
    <row r="92" spans="2:25" x14ac:dyDescent="0.2">
      <c r="B92" s="53" t="s">
        <v>328</v>
      </c>
      <c r="C92" s="34">
        <v>5486</v>
      </c>
      <c r="D92" s="34">
        <v>5</v>
      </c>
      <c r="E92" s="34">
        <v>5491</v>
      </c>
      <c r="F92" s="34">
        <v>5491</v>
      </c>
      <c r="G92" s="34">
        <v>100</v>
      </c>
      <c r="H92" s="34">
        <v>457.17</v>
      </c>
      <c r="I92" s="34">
        <v>457.17</v>
      </c>
      <c r="J92" s="34">
        <v>457.17</v>
      </c>
      <c r="K92" s="34">
        <v>457.97</v>
      </c>
      <c r="L92" s="34">
        <v>457.17</v>
      </c>
      <c r="M92" s="34">
        <v>457.17</v>
      </c>
      <c r="N92" s="34">
        <v>457.28</v>
      </c>
      <c r="O92" s="34">
        <v>457.17</v>
      </c>
      <c r="P92" s="34">
        <v>457.17</v>
      </c>
      <c r="Q92" s="34">
        <v>457.18</v>
      </c>
      <c r="R92" s="34">
        <v>457.18</v>
      </c>
      <c r="S92" s="34">
        <v>457.18</v>
      </c>
      <c r="T92" s="40">
        <v>5486.9800000000014</v>
      </c>
      <c r="U92" s="62">
        <v>4.0199999999986176</v>
      </c>
      <c r="V92" s="34">
        <v>99.926789291568042</v>
      </c>
      <c r="X92"/>
      <c r="Y92"/>
    </row>
    <row r="93" spans="2:25" x14ac:dyDescent="0.2">
      <c r="B93" s="53" t="s">
        <v>329</v>
      </c>
      <c r="C93" s="34">
        <v>616</v>
      </c>
      <c r="D93" s="34">
        <v>140</v>
      </c>
      <c r="E93" s="34">
        <v>756</v>
      </c>
      <c r="F93" s="34">
        <v>756</v>
      </c>
      <c r="G93" s="34">
        <v>100</v>
      </c>
      <c r="H93" s="34">
        <v>62.99</v>
      </c>
      <c r="I93" s="34">
        <v>62.99</v>
      </c>
      <c r="J93" s="34">
        <v>62.99</v>
      </c>
      <c r="K93" s="34">
        <v>62.99</v>
      </c>
      <c r="L93" s="34">
        <v>62.99</v>
      </c>
      <c r="M93" s="34">
        <v>62.99</v>
      </c>
      <c r="N93" s="34">
        <v>62.99</v>
      </c>
      <c r="O93" s="34">
        <v>62.99</v>
      </c>
      <c r="P93" s="34">
        <v>62.99</v>
      </c>
      <c r="Q93" s="34">
        <v>62.99</v>
      </c>
      <c r="R93" s="34">
        <v>62.99</v>
      </c>
      <c r="S93" s="34">
        <v>62.99</v>
      </c>
      <c r="T93" s="40">
        <v>755.88</v>
      </c>
      <c r="U93" s="62">
        <v>0.12000000000000455</v>
      </c>
      <c r="V93" s="34">
        <v>99.984126984126988</v>
      </c>
      <c r="X93"/>
      <c r="Y93"/>
    </row>
    <row r="94" spans="2:25" x14ac:dyDescent="0.2">
      <c r="B94" s="48" t="s">
        <v>99</v>
      </c>
      <c r="C94" s="32">
        <v>450081</v>
      </c>
      <c r="D94" s="32">
        <v>190754</v>
      </c>
      <c r="E94" s="32">
        <v>640835</v>
      </c>
      <c r="F94" s="32">
        <v>305308</v>
      </c>
      <c r="G94" s="32">
        <v>47.642216795274919</v>
      </c>
      <c r="H94" s="32">
        <v>22879.040000000001</v>
      </c>
      <c r="I94" s="32">
        <v>19279.04</v>
      </c>
      <c r="J94" s="32">
        <v>19279.04</v>
      </c>
      <c r="K94" s="32">
        <v>19280.14</v>
      </c>
      <c r="L94" s="32">
        <v>19331.16</v>
      </c>
      <c r="M94" s="32">
        <v>19250.669999999998</v>
      </c>
      <c r="N94" s="32">
        <v>21951.42</v>
      </c>
      <c r="O94" s="32">
        <v>19279.259999999998</v>
      </c>
      <c r="P94" s="32">
        <v>53279.25</v>
      </c>
      <c r="Q94" s="32">
        <v>19279.32</v>
      </c>
      <c r="R94" s="32">
        <v>333291.32</v>
      </c>
      <c r="S94" s="32">
        <v>21979.32</v>
      </c>
      <c r="T94" s="38">
        <v>588358.98</v>
      </c>
      <c r="U94" s="59">
        <v>52476.02</v>
      </c>
      <c r="V94" s="32">
        <v>91.811305562274214</v>
      </c>
      <c r="X94"/>
      <c r="Y94"/>
    </row>
    <row r="95" spans="2:25" x14ac:dyDescent="0.2">
      <c r="B95" s="49" t="s">
        <v>125</v>
      </c>
      <c r="C95" s="33">
        <v>25167</v>
      </c>
      <c r="D95" s="33">
        <v>133</v>
      </c>
      <c r="E95" s="33">
        <v>25300</v>
      </c>
      <c r="F95" s="33">
        <v>0</v>
      </c>
      <c r="G95" s="33">
        <v>0</v>
      </c>
      <c r="H95" s="33">
        <v>0</v>
      </c>
      <c r="I95" s="33">
        <v>0</v>
      </c>
      <c r="J95" s="33">
        <v>0</v>
      </c>
      <c r="K95" s="33">
        <v>0</v>
      </c>
      <c r="L95" s="33">
        <v>0</v>
      </c>
      <c r="M95" s="33">
        <v>0</v>
      </c>
      <c r="N95" s="33">
        <v>0</v>
      </c>
      <c r="O95" s="33">
        <v>0</v>
      </c>
      <c r="P95" s="33">
        <v>0</v>
      </c>
      <c r="Q95" s="33">
        <v>0</v>
      </c>
      <c r="R95" s="33">
        <v>20197</v>
      </c>
      <c r="S95" s="33">
        <v>0</v>
      </c>
      <c r="T95" s="39">
        <v>20197</v>
      </c>
      <c r="U95" s="60">
        <v>5103</v>
      </c>
      <c r="V95" s="33">
        <v>79.830039525691703</v>
      </c>
      <c r="X95"/>
      <c r="Y95"/>
    </row>
    <row r="96" spans="2:25" x14ac:dyDescent="0.2">
      <c r="B96" s="50" t="s">
        <v>101</v>
      </c>
      <c r="C96" s="35">
        <v>25167</v>
      </c>
      <c r="D96" s="35">
        <v>133</v>
      </c>
      <c r="E96" s="35">
        <v>25300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20197</v>
      </c>
      <c r="S96" s="35">
        <v>0</v>
      </c>
      <c r="T96" s="37">
        <v>20197</v>
      </c>
      <c r="U96" s="61">
        <v>5103</v>
      </c>
      <c r="V96" s="35">
        <v>79.830039525691703</v>
      </c>
      <c r="X96"/>
      <c r="Y96"/>
    </row>
    <row r="97" spans="2:29" x14ac:dyDescent="0.2">
      <c r="B97" s="51" t="s">
        <v>122</v>
      </c>
      <c r="C97" s="34">
        <v>25167</v>
      </c>
      <c r="D97" s="34">
        <v>133</v>
      </c>
      <c r="E97" s="34">
        <v>25300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20197</v>
      </c>
      <c r="S97" s="34">
        <v>0</v>
      </c>
      <c r="T97" s="40">
        <v>20197</v>
      </c>
      <c r="U97" s="62">
        <v>5103</v>
      </c>
      <c r="V97" s="34">
        <v>79.830039525691703</v>
      </c>
      <c r="X97"/>
      <c r="Y97"/>
    </row>
    <row r="98" spans="2:29" x14ac:dyDescent="0.2">
      <c r="B98" s="56" t="s">
        <v>321</v>
      </c>
      <c r="C98" s="57">
        <v>25167</v>
      </c>
      <c r="D98" s="57">
        <v>133</v>
      </c>
      <c r="E98" s="57">
        <v>25300</v>
      </c>
      <c r="F98" s="57">
        <v>0</v>
      </c>
      <c r="G98" s="57">
        <v>0</v>
      </c>
      <c r="H98" s="57">
        <v>0</v>
      </c>
      <c r="I98" s="57">
        <v>0</v>
      </c>
      <c r="J98" s="57">
        <v>0</v>
      </c>
      <c r="K98" s="57">
        <v>0</v>
      </c>
      <c r="L98" s="57">
        <v>0</v>
      </c>
      <c r="M98" s="57">
        <v>0</v>
      </c>
      <c r="N98" s="57">
        <v>0</v>
      </c>
      <c r="O98" s="57">
        <v>0</v>
      </c>
      <c r="P98" s="57">
        <v>0</v>
      </c>
      <c r="Q98" s="57">
        <v>0</v>
      </c>
      <c r="R98" s="57">
        <v>20197</v>
      </c>
      <c r="S98" s="57">
        <v>0</v>
      </c>
      <c r="T98" s="58">
        <v>20197</v>
      </c>
      <c r="U98" s="63">
        <v>5103</v>
      </c>
      <c r="V98" s="57">
        <v>79.830039525691703</v>
      </c>
      <c r="X98"/>
      <c r="Y98"/>
    </row>
    <row r="99" spans="2:29" x14ac:dyDescent="0.2">
      <c r="B99" s="52" t="s">
        <v>322</v>
      </c>
      <c r="C99" s="35">
        <v>25167</v>
      </c>
      <c r="D99" s="35">
        <v>133</v>
      </c>
      <c r="E99" s="35">
        <v>25300</v>
      </c>
      <c r="F99" s="35">
        <v>0</v>
      </c>
      <c r="G99" s="35">
        <v>0</v>
      </c>
      <c r="H99" s="35">
        <v>0</v>
      </c>
      <c r="I99" s="35">
        <v>0</v>
      </c>
      <c r="J99" s="35">
        <v>0</v>
      </c>
      <c r="K99" s="35">
        <v>0</v>
      </c>
      <c r="L99" s="35">
        <v>0</v>
      </c>
      <c r="M99" s="35">
        <v>0</v>
      </c>
      <c r="N99" s="35">
        <v>0</v>
      </c>
      <c r="O99" s="35">
        <v>0</v>
      </c>
      <c r="P99" s="35">
        <v>0</v>
      </c>
      <c r="Q99" s="35">
        <v>0</v>
      </c>
      <c r="R99" s="35">
        <v>20197</v>
      </c>
      <c r="S99" s="35">
        <v>0</v>
      </c>
      <c r="T99" s="37">
        <v>20197</v>
      </c>
      <c r="U99" s="61">
        <v>5103</v>
      </c>
      <c r="V99" s="35">
        <v>79.830039525691703</v>
      </c>
      <c r="X99"/>
      <c r="Y99"/>
    </row>
    <row r="100" spans="2:29" x14ac:dyDescent="0.2">
      <c r="B100" s="53" t="s">
        <v>338</v>
      </c>
      <c r="C100" s="34">
        <v>10260</v>
      </c>
      <c r="D100" s="34">
        <v>1200</v>
      </c>
      <c r="E100" s="34">
        <v>11460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7357</v>
      </c>
      <c r="S100" s="34">
        <v>0</v>
      </c>
      <c r="T100" s="40">
        <v>7357</v>
      </c>
      <c r="U100" s="62">
        <v>4103</v>
      </c>
      <c r="V100" s="34">
        <v>64.197207678883075</v>
      </c>
      <c r="X100"/>
      <c r="Y100"/>
    </row>
    <row r="101" spans="2:29" x14ac:dyDescent="0.2">
      <c r="B101" s="53" t="s">
        <v>339</v>
      </c>
      <c r="C101" s="34">
        <v>12840</v>
      </c>
      <c r="D101" s="34">
        <v>0</v>
      </c>
      <c r="E101" s="34">
        <v>12840</v>
      </c>
      <c r="F101" s="34">
        <v>0</v>
      </c>
      <c r="G101" s="34">
        <v>0</v>
      </c>
      <c r="H101" s="34">
        <v>0</v>
      </c>
      <c r="I101" s="34">
        <v>0</v>
      </c>
      <c r="J101" s="34">
        <v>0</v>
      </c>
      <c r="K101" s="34">
        <v>0</v>
      </c>
      <c r="L101" s="34">
        <v>0</v>
      </c>
      <c r="M101" s="34">
        <v>0</v>
      </c>
      <c r="N101" s="34">
        <v>0</v>
      </c>
      <c r="O101" s="34">
        <v>0</v>
      </c>
      <c r="P101" s="34">
        <v>0</v>
      </c>
      <c r="Q101" s="34">
        <v>0</v>
      </c>
      <c r="R101" s="67">
        <v>12840</v>
      </c>
      <c r="S101" s="34">
        <v>0</v>
      </c>
      <c r="T101" s="40">
        <v>12840</v>
      </c>
      <c r="U101" s="66">
        <v>0</v>
      </c>
      <c r="V101" s="34">
        <v>100</v>
      </c>
      <c r="X101"/>
      <c r="Y101"/>
    </row>
    <row r="102" spans="2:29" x14ac:dyDescent="0.2">
      <c r="B102" s="53" t="s">
        <v>326</v>
      </c>
      <c r="C102" s="34">
        <v>600</v>
      </c>
      <c r="D102" s="34">
        <v>0</v>
      </c>
      <c r="E102" s="34">
        <v>600</v>
      </c>
      <c r="F102" s="34">
        <v>0</v>
      </c>
      <c r="G102" s="34">
        <v>0</v>
      </c>
      <c r="H102" s="34">
        <v>0</v>
      </c>
      <c r="I102" s="34">
        <v>0</v>
      </c>
      <c r="J102" s="34">
        <v>0</v>
      </c>
      <c r="K102" s="34">
        <v>0</v>
      </c>
      <c r="L102" s="34">
        <v>0</v>
      </c>
      <c r="M102" s="34">
        <v>0</v>
      </c>
      <c r="N102" s="34">
        <v>0</v>
      </c>
      <c r="O102" s="34">
        <v>0</v>
      </c>
      <c r="P102" s="34">
        <v>0</v>
      </c>
      <c r="Q102" s="34">
        <v>0</v>
      </c>
      <c r="R102" s="34">
        <v>0</v>
      </c>
      <c r="S102" s="34">
        <v>0</v>
      </c>
      <c r="T102" s="40">
        <v>0</v>
      </c>
      <c r="U102" s="62">
        <v>600</v>
      </c>
      <c r="V102" s="34">
        <v>0</v>
      </c>
      <c r="X102"/>
      <c r="Y102"/>
      <c r="AA102" s="97" t="s">
        <v>487</v>
      </c>
      <c r="AB102" s="98"/>
      <c r="AC102" s="99"/>
    </row>
    <row r="103" spans="2:29" x14ac:dyDescent="0.2">
      <c r="B103" s="53" t="s">
        <v>327</v>
      </c>
      <c r="C103" s="34">
        <v>400</v>
      </c>
      <c r="D103" s="34">
        <v>0</v>
      </c>
      <c r="E103" s="34">
        <v>400</v>
      </c>
      <c r="F103" s="34">
        <v>0</v>
      </c>
      <c r="G103" s="34">
        <v>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0</v>
      </c>
      <c r="O103" s="34">
        <v>0</v>
      </c>
      <c r="P103" s="34">
        <v>0</v>
      </c>
      <c r="Q103" s="34">
        <v>0</v>
      </c>
      <c r="R103" s="34">
        <v>0</v>
      </c>
      <c r="S103" s="34">
        <v>0</v>
      </c>
      <c r="T103" s="40">
        <v>0</v>
      </c>
      <c r="U103" s="62">
        <v>400</v>
      </c>
      <c r="V103" s="34">
        <v>0</v>
      </c>
      <c r="X103"/>
      <c r="Y103"/>
      <c r="AA103" s="100"/>
      <c r="AB103" s="101"/>
      <c r="AC103" s="102"/>
    </row>
    <row r="104" spans="2:29" x14ac:dyDescent="0.2">
      <c r="B104" s="53" t="s">
        <v>328</v>
      </c>
      <c r="C104" s="34">
        <v>1004</v>
      </c>
      <c r="D104" s="34">
        <v>-1004</v>
      </c>
      <c r="E104" s="34">
        <v>0</v>
      </c>
      <c r="F104" s="34">
        <v>0</v>
      </c>
      <c r="G104" s="34">
        <v>0</v>
      </c>
      <c r="H104" s="34">
        <v>0</v>
      </c>
      <c r="I104" s="34">
        <v>0</v>
      </c>
      <c r="J104" s="34">
        <v>0</v>
      </c>
      <c r="K104" s="34">
        <v>0</v>
      </c>
      <c r="L104" s="34">
        <v>0</v>
      </c>
      <c r="M104" s="34">
        <v>0</v>
      </c>
      <c r="N104" s="34">
        <v>0</v>
      </c>
      <c r="O104" s="34">
        <v>0</v>
      </c>
      <c r="P104" s="34">
        <v>0</v>
      </c>
      <c r="Q104" s="34">
        <v>0</v>
      </c>
      <c r="R104" s="34">
        <v>0</v>
      </c>
      <c r="S104" s="34">
        <v>0</v>
      </c>
      <c r="T104" s="40">
        <v>0</v>
      </c>
      <c r="U104" s="62">
        <v>0</v>
      </c>
      <c r="V104" s="34">
        <v>0</v>
      </c>
      <c r="X104"/>
      <c r="Y104"/>
      <c r="AA104" s="96" t="s">
        <v>484</v>
      </c>
      <c r="AB104" s="96"/>
      <c r="AC104" s="96"/>
    </row>
    <row r="105" spans="2:29" x14ac:dyDescent="0.2">
      <c r="B105" s="53" t="s">
        <v>329</v>
      </c>
      <c r="C105" s="34">
        <v>63</v>
      </c>
      <c r="D105" s="34">
        <v>-63</v>
      </c>
      <c r="E105" s="34">
        <v>0</v>
      </c>
      <c r="F105" s="34">
        <v>0</v>
      </c>
      <c r="G105" s="34">
        <v>0</v>
      </c>
      <c r="H105" s="34">
        <v>0</v>
      </c>
      <c r="I105" s="34">
        <v>0</v>
      </c>
      <c r="J105" s="34">
        <v>0</v>
      </c>
      <c r="K105" s="34">
        <v>0</v>
      </c>
      <c r="L105" s="34">
        <v>0</v>
      </c>
      <c r="M105" s="34">
        <v>0</v>
      </c>
      <c r="N105" s="34">
        <v>0</v>
      </c>
      <c r="O105" s="34">
        <v>0</v>
      </c>
      <c r="P105" s="34">
        <v>0</v>
      </c>
      <c r="Q105" s="34">
        <v>0</v>
      </c>
      <c r="R105" s="34">
        <v>0</v>
      </c>
      <c r="S105" s="34">
        <v>0</v>
      </c>
      <c r="T105" s="40">
        <v>0</v>
      </c>
      <c r="U105" s="62">
        <v>0</v>
      </c>
      <c r="V105" s="34">
        <v>0</v>
      </c>
      <c r="X105"/>
      <c r="Y105"/>
      <c r="AA105" s="96" t="s">
        <v>485</v>
      </c>
      <c r="AB105" s="104">
        <v>12840</v>
      </c>
      <c r="AC105" s="96"/>
    </row>
    <row r="106" spans="2:29" x14ac:dyDescent="0.2">
      <c r="B106" s="49" t="s">
        <v>110</v>
      </c>
      <c r="C106" s="33">
        <v>298722</v>
      </c>
      <c r="D106" s="33">
        <v>11054</v>
      </c>
      <c r="E106" s="33">
        <v>309776</v>
      </c>
      <c r="F106" s="33">
        <v>250416</v>
      </c>
      <c r="G106" s="33">
        <v>80.837766644284898</v>
      </c>
      <c r="H106" s="33">
        <v>22879.040000000001</v>
      </c>
      <c r="I106" s="33">
        <v>19279.04</v>
      </c>
      <c r="J106" s="33">
        <v>19279.04</v>
      </c>
      <c r="K106" s="33">
        <v>19280.14</v>
      </c>
      <c r="L106" s="33">
        <v>19331.16</v>
      </c>
      <c r="M106" s="33">
        <v>19250.669999999998</v>
      </c>
      <c r="N106" s="33">
        <v>21951.42</v>
      </c>
      <c r="O106" s="33">
        <v>19279.259999999998</v>
      </c>
      <c r="P106" s="33">
        <v>19279.25</v>
      </c>
      <c r="Q106" s="33">
        <v>19279.32</v>
      </c>
      <c r="R106" s="33">
        <v>83573.319999999992</v>
      </c>
      <c r="S106" s="33">
        <v>21979.32</v>
      </c>
      <c r="T106" s="39">
        <v>304640.98000000004</v>
      </c>
      <c r="U106" s="60">
        <v>5135.0199999999968</v>
      </c>
      <c r="V106" s="33">
        <v>98.342344145447044</v>
      </c>
      <c r="X106"/>
      <c r="Y106"/>
      <c r="AA106" s="96" t="s">
        <v>486</v>
      </c>
      <c r="AB106" s="104">
        <f>34030-10630</f>
        <v>23400</v>
      </c>
      <c r="AC106" s="96"/>
    </row>
    <row r="107" spans="2:29" x14ac:dyDescent="0.2">
      <c r="B107" s="50" t="s">
        <v>101</v>
      </c>
      <c r="C107" s="35">
        <v>298722</v>
      </c>
      <c r="D107" s="35">
        <v>11054</v>
      </c>
      <c r="E107" s="35">
        <v>309776</v>
      </c>
      <c r="F107" s="35">
        <v>250416</v>
      </c>
      <c r="G107" s="35">
        <v>80.837766644284898</v>
      </c>
      <c r="H107" s="35">
        <v>22879.040000000001</v>
      </c>
      <c r="I107" s="35">
        <v>19279.04</v>
      </c>
      <c r="J107" s="35">
        <v>19279.04</v>
      </c>
      <c r="K107" s="35">
        <v>19280.14</v>
      </c>
      <c r="L107" s="35">
        <v>19331.16</v>
      </c>
      <c r="M107" s="35">
        <v>19250.669999999998</v>
      </c>
      <c r="N107" s="35">
        <v>21951.42</v>
      </c>
      <c r="O107" s="35">
        <v>19279.259999999998</v>
      </c>
      <c r="P107" s="35">
        <v>19279.25</v>
      </c>
      <c r="Q107" s="35">
        <v>19279.32</v>
      </c>
      <c r="R107" s="35">
        <v>83573.319999999992</v>
      </c>
      <c r="S107" s="35">
        <v>21979.32</v>
      </c>
      <c r="T107" s="37">
        <v>304640.98000000004</v>
      </c>
      <c r="U107" s="61">
        <v>5135.0199999999968</v>
      </c>
      <c r="V107" s="35">
        <v>98.342344145447044</v>
      </c>
      <c r="X107"/>
      <c r="Y107"/>
      <c r="AA107" s="103" t="s">
        <v>488</v>
      </c>
      <c r="AB107" s="104">
        <f>SUM(AB105:AB106)</f>
        <v>36240</v>
      </c>
      <c r="AC107" s="96"/>
    </row>
    <row r="108" spans="2:29" x14ac:dyDescent="0.2">
      <c r="B108" s="51" t="s">
        <v>103</v>
      </c>
      <c r="C108" s="34">
        <v>298722</v>
      </c>
      <c r="D108" s="34">
        <v>11054</v>
      </c>
      <c r="E108" s="34">
        <v>309776</v>
      </c>
      <c r="F108" s="34">
        <v>250416</v>
      </c>
      <c r="G108" s="34">
        <v>80.837766644284898</v>
      </c>
      <c r="H108" s="34">
        <v>22879.040000000001</v>
      </c>
      <c r="I108" s="34">
        <v>19279.04</v>
      </c>
      <c r="J108" s="34">
        <v>19279.04</v>
      </c>
      <c r="K108" s="34">
        <v>19280.14</v>
      </c>
      <c r="L108" s="34">
        <v>19331.16</v>
      </c>
      <c r="M108" s="34">
        <v>19250.669999999998</v>
      </c>
      <c r="N108" s="34">
        <v>21951.42</v>
      </c>
      <c r="O108" s="34">
        <v>19279.259999999998</v>
      </c>
      <c r="P108" s="34">
        <v>19279.25</v>
      </c>
      <c r="Q108" s="34">
        <v>19279.32</v>
      </c>
      <c r="R108" s="34">
        <v>83573.319999999992</v>
      </c>
      <c r="S108" s="34">
        <v>21979.32</v>
      </c>
      <c r="T108" s="40">
        <v>304640.98000000004</v>
      </c>
      <c r="U108" s="62">
        <v>5135.0199999999968</v>
      </c>
      <c r="V108" s="34">
        <v>98.342344145447044</v>
      </c>
      <c r="X108"/>
      <c r="Y108"/>
    </row>
    <row r="109" spans="2:29" x14ac:dyDescent="0.2">
      <c r="B109" s="56" t="s">
        <v>321</v>
      </c>
      <c r="C109" s="57">
        <v>298722</v>
      </c>
      <c r="D109" s="57">
        <v>11054</v>
      </c>
      <c r="E109" s="57">
        <v>309776</v>
      </c>
      <c r="F109" s="57">
        <v>250416</v>
      </c>
      <c r="G109" s="57">
        <v>80.837766644284898</v>
      </c>
      <c r="H109" s="57">
        <v>22879.040000000001</v>
      </c>
      <c r="I109" s="57">
        <v>19279.04</v>
      </c>
      <c r="J109" s="57">
        <v>19279.04</v>
      </c>
      <c r="K109" s="57">
        <v>19280.14</v>
      </c>
      <c r="L109" s="57">
        <v>19331.16</v>
      </c>
      <c r="M109" s="57">
        <v>19250.669999999998</v>
      </c>
      <c r="N109" s="57">
        <v>21951.42</v>
      </c>
      <c r="O109" s="57">
        <v>19279.259999999998</v>
      </c>
      <c r="P109" s="57">
        <v>19279.25</v>
      </c>
      <c r="Q109" s="57">
        <v>19279.32</v>
      </c>
      <c r="R109" s="57">
        <v>83573.319999999992</v>
      </c>
      <c r="S109" s="57">
        <v>21979.32</v>
      </c>
      <c r="T109" s="58">
        <v>304640.98000000004</v>
      </c>
      <c r="U109" s="63">
        <v>5135.0199999999968</v>
      </c>
      <c r="V109" s="57">
        <v>98.342344145447044</v>
      </c>
      <c r="X109"/>
      <c r="Y109"/>
      <c r="AA109" s="106" t="s">
        <v>489</v>
      </c>
      <c r="AB109" s="105"/>
      <c r="AC109" s="105"/>
    </row>
    <row r="110" spans="2:29" x14ac:dyDescent="0.2">
      <c r="B110" s="52" t="s">
        <v>322</v>
      </c>
      <c r="C110" s="35">
        <v>298722</v>
      </c>
      <c r="D110" s="35">
        <v>11054</v>
      </c>
      <c r="E110" s="35">
        <v>309776</v>
      </c>
      <c r="F110" s="35">
        <v>250416</v>
      </c>
      <c r="G110" s="35">
        <v>80.837766644284898</v>
      </c>
      <c r="H110" s="35">
        <v>22879.040000000001</v>
      </c>
      <c r="I110" s="35">
        <v>19279.04</v>
      </c>
      <c r="J110" s="35">
        <v>19279.04</v>
      </c>
      <c r="K110" s="35">
        <v>19280.14</v>
      </c>
      <c r="L110" s="35">
        <v>19331.16</v>
      </c>
      <c r="M110" s="35">
        <v>19250.669999999998</v>
      </c>
      <c r="N110" s="35">
        <v>21951.42</v>
      </c>
      <c r="O110" s="35">
        <v>19279.259999999998</v>
      </c>
      <c r="P110" s="35">
        <v>19279.25</v>
      </c>
      <c r="Q110" s="35">
        <v>19279.32</v>
      </c>
      <c r="R110" s="35">
        <v>83573.319999999992</v>
      </c>
      <c r="S110" s="35">
        <v>21979.32</v>
      </c>
      <c r="T110" s="37">
        <v>304640.98000000004</v>
      </c>
      <c r="U110" s="61">
        <v>5135.0199999999968</v>
      </c>
      <c r="V110" s="35">
        <v>98.342344145447044</v>
      </c>
      <c r="X110"/>
      <c r="Y110"/>
      <c r="AA110" s="105"/>
      <c r="AB110" s="105"/>
      <c r="AC110" s="105"/>
    </row>
    <row r="111" spans="2:29" x14ac:dyDescent="0.2">
      <c r="B111" s="53" t="s">
        <v>340</v>
      </c>
      <c r="C111" s="34">
        <v>114099</v>
      </c>
      <c r="D111" s="34">
        <v>12240</v>
      </c>
      <c r="E111" s="34">
        <v>126339</v>
      </c>
      <c r="F111" s="34">
        <v>81819</v>
      </c>
      <c r="G111" s="34">
        <v>64.761475078954248</v>
      </c>
      <c r="H111" s="34">
        <v>6906.24</v>
      </c>
      <c r="I111" s="34">
        <v>6906.24</v>
      </c>
      <c r="J111" s="34">
        <v>6906.24</v>
      </c>
      <c r="K111" s="34">
        <v>6906.24</v>
      </c>
      <c r="L111" s="34">
        <v>6906.24</v>
      </c>
      <c r="M111" s="34">
        <v>6877.74</v>
      </c>
      <c r="N111" s="34">
        <v>6878.66</v>
      </c>
      <c r="O111" s="34">
        <v>6906.24</v>
      </c>
      <c r="P111" s="34">
        <v>6906.24</v>
      </c>
      <c r="Q111" s="34">
        <v>6906.24</v>
      </c>
      <c r="R111" s="34">
        <v>47800.24</v>
      </c>
      <c r="S111" s="34">
        <v>6906.24</v>
      </c>
      <c r="T111" s="40">
        <v>123712.8</v>
      </c>
      <c r="U111" s="62">
        <v>2626.1999999999971</v>
      </c>
      <c r="V111" s="34">
        <v>97.921306959846135</v>
      </c>
      <c r="X111"/>
      <c r="Y111"/>
      <c r="AA111" s="105"/>
      <c r="AB111" s="105"/>
      <c r="AC111" s="105"/>
    </row>
    <row r="112" spans="2:29" x14ac:dyDescent="0.2">
      <c r="B112" s="53" t="s">
        <v>338</v>
      </c>
      <c r="C112" s="34">
        <v>10890</v>
      </c>
      <c r="D112" s="34">
        <v>0</v>
      </c>
      <c r="E112" s="34">
        <v>10890</v>
      </c>
      <c r="F112" s="34">
        <v>10890</v>
      </c>
      <c r="G112" s="34">
        <v>100</v>
      </c>
      <c r="H112" s="34">
        <v>907.46</v>
      </c>
      <c r="I112" s="34">
        <v>907.46</v>
      </c>
      <c r="J112" s="34">
        <v>907.46</v>
      </c>
      <c r="K112" s="34">
        <v>907.46</v>
      </c>
      <c r="L112" s="34">
        <v>907.46</v>
      </c>
      <c r="M112" s="34">
        <v>907.46</v>
      </c>
      <c r="N112" s="34">
        <v>907.46</v>
      </c>
      <c r="O112" s="34">
        <v>907.46</v>
      </c>
      <c r="P112" s="34">
        <v>907.46</v>
      </c>
      <c r="Q112" s="34">
        <v>907.46</v>
      </c>
      <c r="R112" s="34">
        <v>907.46</v>
      </c>
      <c r="S112" s="34">
        <v>907.46</v>
      </c>
      <c r="T112" s="40">
        <v>10889.52</v>
      </c>
      <c r="U112" s="62">
        <v>0.47999999999956344</v>
      </c>
      <c r="V112" s="34">
        <v>99.995592286501378</v>
      </c>
      <c r="X112"/>
      <c r="Y112"/>
      <c r="AA112" s="105"/>
      <c r="AB112" s="105"/>
      <c r="AC112" s="105"/>
    </row>
    <row r="113" spans="2:29" x14ac:dyDescent="0.2">
      <c r="B113" s="53" t="s">
        <v>339</v>
      </c>
      <c r="C113" s="34">
        <v>150960</v>
      </c>
      <c r="D113" s="34">
        <v>0</v>
      </c>
      <c r="E113" s="34">
        <v>150960</v>
      </c>
      <c r="F113" s="34">
        <v>138120</v>
      </c>
      <c r="G113" s="34">
        <v>91.494435612082668</v>
      </c>
      <c r="H113" s="34">
        <v>10630</v>
      </c>
      <c r="I113" s="34">
        <v>10630</v>
      </c>
      <c r="J113" s="34">
        <v>10630</v>
      </c>
      <c r="K113" s="34">
        <v>10630</v>
      </c>
      <c r="L113" s="34">
        <v>10630</v>
      </c>
      <c r="M113" s="34">
        <v>10630</v>
      </c>
      <c r="N113" s="34">
        <v>10630</v>
      </c>
      <c r="O113" s="34">
        <v>10630</v>
      </c>
      <c r="P113" s="34">
        <v>10630</v>
      </c>
      <c r="Q113" s="34">
        <v>10630</v>
      </c>
      <c r="R113" s="67">
        <v>34030</v>
      </c>
      <c r="S113" s="34">
        <v>10630</v>
      </c>
      <c r="T113" s="40">
        <v>150960</v>
      </c>
      <c r="U113" s="66">
        <v>0</v>
      </c>
      <c r="V113" s="34">
        <v>100</v>
      </c>
      <c r="X113"/>
      <c r="Y113"/>
      <c r="AA113" s="105"/>
      <c r="AB113" s="105"/>
      <c r="AC113" s="105"/>
    </row>
    <row r="114" spans="2:29" x14ac:dyDescent="0.2">
      <c r="B114" s="53" t="s">
        <v>326</v>
      </c>
      <c r="C114" s="34">
        <v>6600</v>
      </c>
      <c r="D114" s="34">
        <v>0</v>
      </c>
      <c r="E114" s="34">
        <v>6600</v>
      </c>
      <c r="F114" s="34">
        <v>5400</v>
      </c>
      <c r="G114" s="34">
        <v>81.818181818181827</v>
      </c>
      <c r="H114" s="34">
        <v>0</v>
      </c>
      <c r="I114" s="34">
        <v>0</v>
      </c>
      <c r="J114" s="34">
        <v>0</v>
      </c>
      <c r="K114" s="34">
        <v>0</v>
      </c>
      <c r="L114" s="34">
        <v>0</v>
      </c>
      <c r="M114" s="34">
        <v>0</v>
      </c>
      <c r="N114" s="34">
        <v>2700</v>
      </c>
      <c r="O114" s="34">
        <v>0</v>
      </c>
      <c r="P114" s="34">
        <v>0</v>
      </c>
      <c r="Q114" s="34">
        <v>0</v>
      </c>
      <c r="R114" s="34">
        <v>0</v>
      </c>
      <c r="S114" s="34">
        <v>2700</v>
      </c>
      <c r="T114" s="40">
        <v>5400</v>
      </c>
      <c r="U114" s="62">
        <v>1200</v>
      </c>
      <c r="V114" s="34">
        <v>81.818181818181827</v>
      </c>
      <c r="X114"/>
      <c r="Y114"/>
    </row>
    <row r="115" spans="2:29" x14ac:dyDescent="0.2">
      <c r="B115" s="53" t="s">
        <v>327</v>
      </c>
      <c r="C115" s="34">
        <v>4400</v>
      </c>
      <c r="D115" s="34">
        <v>0</v>
      </c>
      <c r="E115" s="34">
        <v>4400</v>
      </c>
      <c r="F115" s="34">
        <v>3600</v>
      </c>
      <c r="G115" s="34">
        <v>81.818181818181827</v>
      </c>
      <c r="H115" s="34">
        <v>3600</v>
      </c>
      <c r="I115" s="34">
        <v>0</v>
      </c>
      <c r="J115" s="34">
        <v>0</v>
      </c>
      <c r="K115" s="34">
        <v>0</v>
      </c>
      <c r="L115" s="34">
        <v>0</v>
      </c>
      <c r="M115" s="34">
        <v>0</v>
      </c>
      <c r="N115" s="34">
        <v>0</v>
      </c>
      <c r="O115" s="34">
        <v>0</v>
      </c>
      <c r="P115" s="34">
        <v>0</v>
      </c>
      <c r="Q115" s="34">
        <v>0</v>
      </c>
      <c r="R115" s="34">
        <v>0</v>
      </c>
      <c r="S115" s="34">
        <v>0</v>
      </c>
      <c r="T115" s="40">
        <v>3600</v>
      </c>
      <c r="U115" s="62">
        <v>800</v>
      </c>
      <c r="V115" s="34">
        <v>81.818181818181827</v>
      </c>
      <c r="X115"/>
      <c r="Y115"/>
    </row>
    <row r="116" spans="2:29" x14ac:dyDescent="0.2">
      <c r="B116" s="53" t="s">
        <v>328</v>
      </c>
      <c r="C116" s="34">
        <v>11048</v>
      </c>
      <c r="D116" s="34">
        <v>-1500</v>
      </c>
      <c r="E116" s="34">
        <v>9548</v>
      </c>
      <c r="F116" s="34">
        <v>9548</v>
      </c>
      <c r="G116" s="34">
        <v>100</v>
      </c>
      <c r="H116" s="34">
        <v>753.3</v>
      </c>
      <c r="I116" s="34">
        <v>753.3</v>
      </c>
      <c r="J116" s="34">
        <v>753.3</v>
      </c>
      <c r="K116" s="34">
        <v>753.3</v>
      </c>
      <c r="L116" s="34">
        <v>753.3</v>
      </c>
      <c r="M116" s="34">
        <v>753.3</v>
      </c>
      <c r="N116" s="34">
        <v>753.36</v>
      </c>
      <c r="O116" s="34">
        <v>753.3</v>
      </c>
      <c r="P116" s="34">
        <v>753.3</v>
      </c>
      <c r="Q116" s="34">
        <v>753.36</v>
      </c>
      <c r="R116" s="34">
        <v>753.36</v>
      </c>
      <c r="S116" s="34">
        <v>753.36</v>
      </c>
      <c r="T116" s="40">
        <v>9039.84</v>
      </c>
      <c r="U116" s="62">
        <v>508.15999999999985</v>
      </c>
      <c r="V116" s="34">
        <v>94.677838290741519</v>
      </c>
      <c r="X116"/>
      <c r="Y116"/>
    </row>
    <row r="117" spans="2:29" x14ac:dyDescent="0.2">
      <c r="B117" s="53" t="s">
        <v>329</v>
      </c>
      <c r="C117" s="34">
        <v>725</v>
      </c>
      <c r="D117" s="34">
        <v>314</v>
      </c>
      <c r="E117" s="34">
        <v>1039</v>
      </c>
      <c r="F117" s="34">
        <v>1039</v>
      </c>
      <c r="G117" s="34">
        <v>100</v>
      </c>
      <c r="H117" s="34">
        <v>82.04</v>
      </c>
      <c r="I117" s="34">
        <v>82.04</v>
      </c>
      <c r="J117" s="34">
        <v>82.04</v>
      </c>
      <c r="K117" s="34">
        <v>83.14</v>
      </c>
      <c r="L117" s="34">
        <v>134.16</v>
      </c>
      <c r="M117" s="34">
        <v>82.17</v>
      </c>
      <c r="N117" s="34">
        <v>81.94</v>
      </c>
      <c r="O117" s="34">
        <v>82.26</v>
      </c>
      <c r="P117" s="34">
        <v>82.25</v>
      </c>
      <c r="Q117" s="34">
        <v>82.26</v>
      </c>
      <c r="R117" s="34">
        <v>82.26</v>
      </c>
      <c r="S117" s="34">
        <v>82.26</v>
      </c>
      <c r="T117" s="40">
        <v>1038.82</v>
      </c>
      <c r="U117" s="62">
        <v>0.18000000000006366</v>
      </c>
      <c r="V117" s="34">
        <v>99.982675649663136</v>
      </c>
      <c r="X117"/>
      <c r="Y117"/>
    </row>
    <row r="118" spans="2:29" x14ac:dyDescent="0.2">
      <c r="B118" s="49" t="s">
        <v>202</v>
      </c>
      <c r="C118" s="33">
        <v>126192</v>
      </c>
      <c r="D118" s="33">
        <v>145567</v>
      </c>
      <c r="E118" s="33">
        <v>271759</v>
      </c>
      <c r="F118" s="33">
        <v>20892</v>
      </c>
      <c r="G118" s="33">
        <v>7.6876938758237996</v>
      </c>
      <c r="H118" s="33">
        <v>0</v>
      </c>
      <c r="I118" s="33">
        <v>0</v>
      </c>
      <c r="J118" s="33">
        <v>0</v>
      </c>
      <c r="K118" s="33">
        <v>0</v>
      </c>
      <c r="L118" s="33">
        <v>0</v>
      </c>
      <c r="M118" s="33">
        <v>0</v>
      </c>
      <c r="N118" s="33">
        <v>0</v>
      </c>
      <c r="O118" s="33">
        <v>0</v>
      </c>
      <c r="P118" s="33">
        <v>0</v>
      </c>
      <c r="Q118" s="33">
        <v>0</v>
      </c>
      <c r="R118" s="33">
        <v>229521</v>
      </c>
      <c r="S118" s="33">
        <v>0</v>
      </c>
      <c r="T118" s="39">
        <v>229521</v>
      </c>
      <c r="U118" s="60">
        <v>42238</v>
      </c>
      <c r="V118" s="33">
        <v>84.457552463763847</v>
      </c>
      <c r="X118"/>
      <c r="Y118"/>
    </row>
    <row r="119" spans="2:29" x14ac:dyDescent="0.2">
      <c r="B119" s="50" t="s">
        <v>101</v>
      </c>
      <c r="C119" s="35">
        <v>126192</v>
      </c>
      <c r="D119" s="35">
        <v>145567</v>
      </c>
      <c r="E119" s="35">
        <v>271759</v>
      </c>
      <c r="F119" s="35">
        <v>20892</v>
      </c>
      <c r="G119" s="35">
        <v>7.6876938758237996</v>
      </c>
      <c r="H119" s="35">
        <v>0</v>
      </c>
      <c r="I119" s="35">
        <v>0</v>
      </c>
      <c r="J119" s="35">
        <v>0</v>
      </c>
      <c r="K119" s="35">
        <v>0</v>
      </c>
      <c r="L119" s="35">
        <v>0</v>
      </c>
      <c r="M119" s="35">
        <v>0</v>
      </c>
      <c r="N119" s="35">
        <v>0</v>
      </c>
      <c r="O119" s="35">
        <v>0</v>
      </c>
      <c r="P119" s="35">
        <v>0</v>
      </c>
      <c r="Q119" s="35">
        <v>0</v>
      </c>
      <c r="R119" s="35">
        <v>229521</v>
      </c>
      <c r="S119" s="35">
        <v>0</v>
      </c>
      <c r="T119" s="37">
        <v>229521</v>
      </c>
      <c r="U119" s="61">
        <v>42238</v>
      </c>
      <c r="V119" s="35">
        <v>84.457552463763847</v>
      </c>
      <c r="X119"/>
      <c r="Y119"/>
    </row>
    <row r="120" spans="2:29" x14ac:dyDescent="0.2">
      <c r="B120" s="51" t="s">
        <v>198</v>
      </c>
      <c r="C120" s="34">
        <v>126192</v>
      </c>
      <c r="D120" s="34">
        <v>145567</v>
      </c>
      <c r="E120" s="34">
        <v>271759</v>
      </c>
      <c r="F120" s="34">
        <v>20892</v>
      </c>
      <c r="G120" s="34">
        <v>7.6876938758237996</v>
      </c>
      <c r="H120" s="34">
        <v>0</v>
      </c>
      <c r="I120" s="34">
        <v>0</v>
      </c>
      <c r="J120" s="34">
        <v>0</v>
      </c>
      <c r="K120" s="34">
        <v>0</v>
      </c>
      <c r="L120" s="34">
        <v>0</v>
      </c>
      <c r="M120" s="34">
        <v>0</v>
      </c>
      <c r="N120" s="34">
        <v>0</v>
      </c>
      <c r="O120" s="34">
        <v>0</v>
      </c>
      <c r="P120" s="34">
        <v>0</v>
      </c>
      <c r="Q120" s="34">
        <v>0</v>
      </c>
      <c r="R120" s="34">
        <v>229521</v>
      </c>
      <c r="S120" s="34">
        <v>0</v>
      </c>
      <c r="T120" s="40">
        <v>229521</v>
      </c>
      <c r="U120" s="62">
        <v>42238</v>
      </c>
      <c r="V120" s="34">
        <v>84.457552463763847</v>
      </c>
      <c r="X120"/>
      <c r="Y120"/>
    </row>
    <row r="121" spans="2:29" x14ac:dyDescent="0.2">
      <c r="B121" s="56" t="s">
        <v>321</v>
      </c>
      <c r="C121" s="57">
        <v>126192</v>
      </c>
      <c r="D121" s="57">
        <v>145567</v>
      </c>
      <c r="E121" s="57">
        <v>271759</v>
      </c>
      <c r="F121" s="57">
        <v>20892</v>
      </c>
      <c r="G121" s="57">
        <v>7.6876938758237996</v>
      </c>
      <c r="H121" s="57">
        <v>0</v>
      </c>
      <c r="I121" s="57">
        <v>0</v>
      </c>
      <c r="J121" s="57">
        <v>0</v>
      </c>
      <c r="K121" s="57">
        <v>0</v>
      </c>
      <c r="L121" s="57">
        <v>0</v>
      </c>
      <c r="M121" s="57">
        <v>0</v>
      </c>
      <c r="N121" s="57">
        <v>0</v>
      </c>
      <c r="O121" s="57">
        <v>0</v>
      </c>
      <c r="P121" s="57">
        <v>0</v>
      </c>
      <c r="Q121" s="57">
        <v>0</v>
      </c>
      <c r="R121" s="57">
        <v>229521</v>
      </c>
      <c r="S121" s="57">
        <v>0</v>
      </c>
      <c r="T121" s="58">
        <v>229521</v>
      </c>
      <c r="U121" s="63">
        <v>42238</v>
      </c>
      <c r="V121" s="57">
        <v>84.457552463763847</v>
      </c>
      <c r="X121"/>
      <c r="Y121"/>
    </row>
    <row r="122" spans="2:29" x14ac:dyDescent="0.2">
      <c r="B122" s="52" t="s">
        <v>322</v>
      </c>
      <c r="C122" s="35">
        <v>126192</v>
      </c>
      <c r="D122" s="35">
        <v>145567</v>
      </c>
      <c r="E122" s="35">
        <v>271759</v>
      </c>
      <c r="F122" s="35">
        <v>20892</v>
      </c>
      <c r="G122" s="35">
        <v>7.6876938758237996</v>
      </c>
      <c r="H122" s="35">
        <v>0</v>
      </c>
      <c r="I122" s="35">
        <v>0</v>
      </c>
      <c r="J122" s="35">
        <v>0</v>
      </c>
      <c r="K122" s="35">
        <v>0</v>
      </c>
      <c r="L122" s="35">
        <v>0</v>
      </c>
      <c r="M122" s="35">
        <v>0</v>
      </c>
      <c r="N122" s="35">
        <v>0</v>
      </c>
      <c r="O122" s="35">
        <v>0</v>
      </c>
      <c r="P122" s="35">
        <v>0</v>
      </c>
      <c r="Q122" s="35">
        <v>0</v>
      </c>
      <c r="R122" s="35">
        <v>229521</v>
      </c>
      <c r="S122" s="35">
        <v>0</v>
      </c>
      <c r="T122" s="37">
        <v>229521</v>
      </c>
      <c r="U122" s="61">
        <v>42238</v>
      </c>
      <c r="V122" s="35">
        <v>84.457552463763847</v>
      </c>
      <c r="X122"/>
      <c r="Y122"/>
    </row>
    <row r="123" spans="2:29" x14ac:dyDescent="0.2">
      <c r="B123" s="53" t="s">
        <v>323</v>
      </c>
      <c r="C123" s="34">
        <v>0</v>
      </c>
      <c r="D123" s="34">
        <v>38047</v>
      </c>
      <c r="E123" s="34">
        <v>38047</v>
      </c>
      <c r="F123" s="34">
        <v>0</v>
      </c>
      <c r="G123" s="34">
        <v>0</v>
      </c>
      <c r="H123" s="34">
        <v>0</v>
      </c>
      <c r="I123" s="34">
        <v>0</v>
      </c>
      <c r="J123" s="34">
        <v>0</v>
      </c>
      <c r="K123" s="34">
        <v>0</v>
      </c>
      <c r="L123" s="34">
        <v>0</v>
      </c>
      <c r="M123" s="34">
        <v>0</v>
      </c>
      <c r="N123" s="34">
        <v>0</v>
      </c>
      <c r="O123" s="34">
        <v>0</v>
      </c>
      <c r="P123" s="34">
        <v>0</v>
      </c>
      <c r="Q123" s="34">
        <v>0</v>
      </c>
      <c r="R123" s="34">
        <v>28654</v>
      </c>
      <c r="S123" s="34">
        <v>0</v>
      </c>
      <c r="T123" s="40">
        <v>28654</v>
      </c>
      <c r="U123" s="62">
        <v>9393</v>
      </c>
      <c r="V123" s="34">
        <v>75.312113964307301</v>
      </c>
      <c r="X123"/>
      <c r="Y123"/>
    </row>
    <row r="124" spans="2:29" x14ac:dyDescent="0.2">
      <c r="B124" s="53" t="s">
        <v>324</v>
      </c>
      <c r="C124" s="34">
        <v>126192</v>
      </c>
      <c r="D124" s="34">
        <v>-96300</v>
      </c>
      <c r="E124" s="34">
        <v>29892</v>
      </c>
      <c r="F124" s="34">
        <v>20892</v>
      </c>
      <c r="G124" s="34">
        <v>69.891609795262937</v>
      </c>
      <c r="H124" s="34">
        <v>0</v>
      </c>
      <c r="I124" s="34">
        <v>0</v>
      </c>
      <c r="J124" s="34">
        <v>0</v>
      </c>
      <c r="K124" s="34">
        <v>0</v>
      </c>
      <c r="L124" s="34">
        <v>0</v>
      </c>
      <c r="M124" s="34">
        <v>0</v>
      </c>
      <c r="N124" s="34">
        <v>0</v>
      </c>
      <c r="O124" s="34">
        <v>0</v>
      </c>
      <c r="P124" s="34">
        <v>0</v>
      </c>
      <c r="Q124" s="34">
        <v>0</v>
      </c>
      <c r="R124" s="34">
        <v>0</v>
      </c>
      <c r="S124" s="34">
        <v>0</v>
      </c>
      <c r="T124" s="40">
        <v>0</v>
      </c>
      <c r="U124" s="62">
        <v>29892</v>
      </c>
      <c r="V124" s="34">
        <v>0</v>
      </c>
      <c r="X124"/>
      <c r="Y124"/>
    </row>
    <row r="125" spans="2:29" x14ac:dyDescent="0.2">
      <c r="B125" s="53" t="s">
        <v>326</v>
      </c>
      <c r="C125" s="34">
        <v>0</v>
      </c>
      <c r="D125" s="34">
        <v>600</v>
      </c>
      <c r="E125" s="34">
        <v>600</v>
      </c>
      <c r="F125" s="34">
        <v>0</v>
      </c>
      <c r="G125" s="34">
        <v>0</v>
      </c>
      <c r="H125" s="34">
        <v>0</v>
      </c>
      <c r="I125" s="34">
        <v>0</v>
      </c>
      <c r="J125" s="34">
        <v>0</v>
      </c>
      <c r="K125" s="34">
        <v>0</v>
      </c>
      <c r="L125" s="34">
        <v>0</v>
      </c>
      <c r="M125" s="34">
        <v>0</v>
      </c>
      <c r="N125" s="34">
        <v>0</v>
      </c>
      <c r="O125" s="34">
        <v>0</v>
      </c>
      <c r="P125" s="34">
        <v>0</v>
      </c>
      <c r="Q125" s="34">
        <v>0</v>
      </c>
      <c r="R125" s="34">
        <v>0</v>
      </c>
      <c r="S125" s="34">
        <v>0</v>
      </c>
      <c r="T125" s="40">
        <v>0</v>
      </c>
      <c r="U125" s="62">
        <v>600</v>
      </c>
      <c r="V125" s="34">
        <v>0</v>
      </c>
      <c r="X125"/>
      <c r="Y125"/>
    </row>
    <row r="126" spans="2:29" x14ac:dyDescent="0.2">
      <c r="B126" s="53" t="s">
        <v>328</v>
      </c>
      <c r="C126" s="34">
        <v>0</v>
      </c>
      <c r="D126" s="34">
        <v>2308</v>
      </c>
      <c r="E126" s="34">
        <v>2308</v>
      </c>
      <c r="F126" s="34">
        <v>0</v>
      </c>
      <c r="G126" s="34">
        <v>0</v>
      </c>
      <c r="H126" s="34">
        <v>0</v>
      </c>
      <c r="I126" s="34">
        <v>0</v>
      </c>
      <c r="J126" s="34">
        <v>0</v>
      </c>
      <c r="K126" s="34">
        <v>0</v>
      </c>
      <c r="L126" s="34">
        <v>0</v>
      </c>
      <c r="M126" s="34">
        <v>0</v>
      </c>
      <c r="N126" s="34">
        <v>0</v>
      </c>
      <c r="O126" s="34">
        <v>0</v>
      </c>
      <c r="P126" s="34">
        <v>0</v>
      </c>
      <c r="Q126" s="34">
        <v>0</v>
      </c>
      <c r="R126" s="34">
        <v>0</v>
      </c>
      <c r="S126" s="34">
        <v>0</v>
      </c>
      <c r="T126" s="40">
        <v>0</v>
      </c>
      <c r="U126" s="62">
        <v>2308</v>
      </c>
      <c r="V126" s="34">
        <v>0</v>
      </c>
      <c r="X126"/>
      <c r="Y126"/>
    </row>
    <row r="127" spans="2:29" x14ac:dyDescent="0.2">
      <c r="B127" s="53" t="s">
        <v>329</v>
      </c>
      <c r="C127" s="34">
        <v>0</v>
      </c>
      <c r="D127" s="34">
        <v>45</v>
      </c>
      <c r="E127" s="34">
        <v>45</v>
      </c>
      <c r="F127" s="34">
        <v>0</v>
      </c>
      <c r="G127" s="34">
        <v>0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0</v>
      </c>
      <c r="O127" s="34">
        <v>0</v>
      </c>
      <c r="P127" s="34">
        <v>0</v>
      </c>
      <c r="Q127" s="34">
        <v>0</v>
      </c>
      <c r="R127" s="34">
        <v>0</v>
      </c>
      <c r="S127" s="34">
        <v>0</v>
      </c>
      <c r="T127" s="40">
        <v>0</v>
      </c>
      <c r="U127" s="62">
        <v>45</v>
      </c>
      <c r="V127" s="34">
        <v>0</v>
      </c>
      <c r="X127"/>
      <c r="Y127"/>
    </row>
    <row r="128" spans="2:29" s="88" customFormat="1" x14ac:dyDescent="0.2">
      <c r="B128" s="85" t="s">
        <v>482</v>
      </c>
      <c r="C128" s="80">
        <v>0</v>
      </c>
      <c r="D128" s="80">
        <v>200867</v>
      </c>
      <c r="E128" s="80">
        <v>200867</v>
      </c>
      <c r="F128" s="80">
        <v>0</v>
      </c>
      <c r="G128" s="80">
        <v>0</v>
      </c>
      <c r="H128" s="80">
        <v>0</v>
      </c>
      <c r="I128" s="80">
        <v>0</v>
      </c>
      <c r="J128" s="80">
        <v>0</v>
      </c>
      <c r="K128" s="80">
        <v>0</v>
      </c>
      <c r="L128" s="80">
        <v>0</v>
      </c>
      <c r="M128" s="80">
        <v>0</v>
      </c>
      <c r="N128" s="80">
        <v>0</v>
      </c>
      <c r="O128" s="80">
        <v>0</v>
      </c>
      <c r="P128" s="80">
        <v>0</v>
      </c>
      <c r="Q128" s="80">
        <v>0</v>
      </c>
      <c r="R128" s="80">
        <v>200867</v>
      </c>
      <c r="S128" s="80">
        <v>0</v>
      </c>
      <c r="T128" s="86">
        <v>200867</v>
      </c>
      <c r="U128" s="87">
        <v>0</v>
      </c>
      <c r="V128" s="80">
        <v>100</v>
      </c>
    </row>
    <row r="129" spans="2:25" s="88" customFormat="1" x14ac:dyDescent="0.2">
      <c r="B129" s="89" t="s">
        <v>464</v>
      </c>
      <c r="C129" s="80">
        <v>0</v>
      </c>
      <c r="D129" s="80">
        <v>34000</v>
      </c>
      <c r="E129" s="80">
        <v>34000</v>
      </c>
      <c r="F129" s="80">
        <v>34000</v>
      </c>
      <c r="G129" s="80">
        <v>100</v>
      </c>
      <c r="H129" s="80">
        <v>0</v>
      </c>
      <c r="I129" s="80">
        <v>0</v>
      </c>
      <c r="J129" s="80">
        <v>0</v>
      </c>
      <c r="K129" s="80">
        <v>0</v>
      </c>
      <c r="L129" s="80">
        <v>0</v>
      </c>
      <c r="M129" s="80">
        <v>0</v>
      </c>
      <c r="N129" s="80">
        <v>0</v>
      </c>
      <c r="O129" s="80">
        <v>0</v>
      </c>
      <c r="P129" s="80">
        <v>34000</v>
      </c>
      <c r="Q129" s="80">
        <v>0</v>
      </c>
      <c r="R129" s="80">
        <v>0</v>
      </c>
      <c r="S129" s="80">
        <v>0</v>
      </c>
      <c r="T129" s="86">
        <v>34000</v>
      </c>
      <c r="U129" s="87">
        <v>0</v>
      </c>
      <c r="V129" s="80">
        <v>100</v>
      </c>
    </row>
    <row r="130" spans="2:25" s="88" customFormat="1" x14ac:dyDescent="0.2">
      <c r="B130" s="90" t="s">
        <v>101</v>
      </c>
      <c r="C130" s="91">
        <v>0</v>
      </c>
      <c r="D130" s="91">
        <v>34000</v>
      </c>
      <c r="E130" s="91">
        <v>34000</v>
      </c>
      <c r="F130" s="91">
        <v>34000</v>
      </c>
      <c r="G130" s="91">
        <v>100</v>
      </c>
      <c r="H130" s="91">
        <v>0</v>
      </c>
      <c r="I130" s="91">
        <v>0</v>
      </c>
      <c r="J130" s="91">
        <v>0</v>
      </c>
      <c r="K130" s="91">
        <v>0</v>
      </c>
      <c r="L130" s="91">
        <v>0</v>
      </c>
      <c r="M130" s="91">
        <v>0</v>
      </c>
      <c r="N130" s="91">
        <v>0</v>
      </c>
      <c r="O130" s="91">
        <v>0</v>
      </c>
      <c r="P130" s="91">
        <v>34000</v>
      </c>
      <c r="Q130" s="91">
        <v>0</v>
      </c>
      <c r="R130" s="91">
        <v>0</v>
      </c>
      <c r="S130" s="91">
        <v>0</v>
      </c>
      <c r="T130" s="92">
        <v>34000</v>
      </c>
      <c r="U130" s="93">
        <v>0</v>
      </c>
      <c r="V130" s="91">
        <v>100</v>
      </c>
    </row>
    <row r="131" spans="2:25" s="88" customFormat="1" x14ac:dyDescent="0.2">
      <c r="B131" s="94" t="s">
        <v>103</v>
      </c>
      <c r="C131" s="80">
        <v>0</v>
      </c>
      <c r="D131" s="80">
        <v>34000</v>
      </c>
      <c r="E131" s="80">
        <v>34000</v>
      </c>
      <c r="F131" s="80">
        <v>34000</v>
      </c>
      <c r="G131" s="80">
        <v>100</v>
      </c>
      <c r="H131" s="80">
        <v>0</v>
      </c>
      <c r="I131" s="80">
        <v>0</v>
      </c>
      <c r="J131" s="80">
        <v>0</v>
      </c>
      <c r="K131" s="80">
        <v>0</v>
      </c>
      <c r="L131" s="80">
        <v>0</v>
      </c>
      <c r="M131" s="80">
        <v>0</v>
      </c>
      <c r="N131" s="80">
        <v>0</v>
      </c>
      <c r="O131" s="80">
        <v>0</v>
      </c>
      <c r="P131" s="80">
        <v>34000</v>
      </c>
      <c r="Q131" s="80">
        <v>0</v>
      </c>
      <c r="R131" s="80">
        <v>0</v>
      </c>
      <c r="S131" s="80">
        <v>0</v>
      </c>
      <c r="T131" s="86">
        <v>34000</v>
      </c>
      <c r="U131" s="87">
        <v>0</v>
      </c>
      <c r="V131" s="80">
        <v>100</v>
      </c>
    </row>
    <row r="132" spans="2:25" x14ac:dyDescent="0.2">
      <c r="B132" s="56" t="s">
        <v>321</v>
      </c>
      <c r="C132" s="57">
        <v>0</v>
      </c>
      <c r="D132" s="57">
        <v>34000</v>
      </c>
      <c r="E132" s="57">
        <v>34000</v>
      </c>
      <c r="F132" s="57">
        <v>34000</v>
      </c>
      <c r="G132" s="57">
        <v>100</v>
      </c>
      <c r="H132" s="57">
        <v>0</v>
      </c>
      <c r="I132" s="57">
        <v>0</v>
      </c>
      <c r="J132" s="57">
        <v>0</v>
      </c>
      <c r="K132" s="57">
        <v>0</v>
      </c>
      <c r="L132" s="57">
        <v>0</v>
      </c>
      <c r="M132" s="57">
        <v>0</v>
      </c>
      <c r="N132" s="57">
        <v>0</v>
      </c>
      <c r="O132" s="57">
        <v>0</v>
      </c>
      <c r="P132" s="57">
        <v>34000</v>
      </c>
      <c r="Q132" s="57">
        <v>0</v>
      </c>
      <c r="R132" s="57">
        <v>0</v>
      </c>
      <c r="S132" s="57">
        <v>0</v>
      </c>
      <c r="T132" s="58">
        <v>34000</v>
      </c>
      <c r="U132" s="63">
        <v>0</v>
      </c>
      <c r="V132" s="57">
        <v>100</v>
      </c>
      <c r="X132"/>
      <c r="Y132"/>
    </row>
    <row r="133" spans="2:25" x14ac:dyDescent="0.2">
      <c r="B133" s="54" t="s">
        <v>470</v>
      </c>
      <c r="C133" s="34">
        <v>0</v>
      </c>
      <c r="D133" s="34">
        <v>34000</v>
      </c>
      <c r="E133" s="34">
        <v>34000</v>
      </c>
      <c r="F133" s="34">
        <v>34000</v>
      </c>
      <c r="G133" s="34">
        <v>100</v>
      </c>
      <c r="H133" s="34">
        <v>0</v>
      </c>
      <c r="I133" s="34">
        <v>0</v>
      </c>
      <c r="J133" s="34">
        <v>0</v>
      </c>
      <c r="K133" s="34">
        <v>0</v>
      </c>
      <c r="L133" s="34">
        <v>0</v>
      </c>
      <c r="M133" s="34">
        <v>0</v>
      </c>
      <c r="N133" s="34">
        <v>0</v>
      </c>
      <c r="O133" s="34">
        <v>0</v>
      </c>
      <c r="P133" s="34">
        <v>34000</v>
      </c>
      <c r="Q133" s="34">
        <v>0</v>
      </c>
      <c r="R133" s="34">
        <v>0</v>
      </c>
      <c r="S133" s="34">
        <v>0</v>
      </c>
      <c r="T133" s="40">
        <v>34000</v>
      </c>
      <c r="U133" s="62">
        <v>0</v>
      </c>
      <c r="V133" s="34">
        <v>100</v>
      </c>
      <c r="X133"/>
      <c r="Y133"/>
    </row>
    <row r="134" spans="2:25" x14ac:dyDescent="0.2">
      <c r="B134" s="53" t="s">
        <v>471</v>
      </c>
      <c r="C134" s="34">
        <v>0</v>
      </c>
      <c r="D134" s="34">
        <v>34000</v>
      </c>
      <c r="E134" s="34">
        <v>34000</v>
      </c>
      <c r="F134" s="34">
        <v>34000</v>
      </c>
      <c r="G134" s="34">
        <v>100</v>
      </c>
      <c r="H134" s="34">
        <v>0</v>
      </c>
      <c r="I134" s="34">
        <v>0</v>
      </c>
      <c r="J134" s="34">
        <v>0</v>
      </c>
      <c r="K134" s="34">
        <v>0</v>
      </c>
      <c r="L134" s="34">
        <v>0</v>
      </c>
      <c r="M134" s="34">
        <v>0</v>
      </c>
      <c r="N134" s="34">
        <v>0</v>
      </c>
      <c r="O134" s="34">
        <v>0</v>
      </c>
      <c r="P134" s="34">
        <v>34000</v>
      </c>
      <c r="Q134" s="34">
        <v>0</v>
      </c>
      <c r="R134" s="34">
        <v>0</v>
      </c>
      <c r="S134" s="34">
        <v>0</v>
      </c>
      <c r="T134" s="40">
        <v>34000</v>
      </c>
      <c r="U134" s="62">
        <v>0</v>
      </c>
      <c r="V134" s="34">
        <v>100</v>
      </c>
      <c r="X134"/>
      <c r="Y134"/>
    </row>
    <row r="135" spans="2:25" x14ac:dyDescent="0.2">
      <c r="B135" s="48" t="s">
        <v>170</v>
      </c>
      <c r="C135" s="32">
        <v>2623199</v>
      </c>
      <c r="D135" s="32">
        <v>-40774</v>
      </c>
      <c r="E135" s="32">
        <v>2582425</v>
      </c>
      <c r="F135" s="32">
        <v>2498344.66</v>
      </c>
      <c r="G135" s="32">
        <v>96.744132356215573</v>
      </c>
      <c r="H135" s="32">
        <v>211249.15</v>
      </c>
      <c r="I135" s="32">
        <v>204170.72000000003</v>
      </c>
      <c r="J135" s="32">
        <v>203353.18</v>
      </c>
      <c r="K135" s="32">
        <v>198526.30999999997</v>
      </c>
      <c r="L135" s="32">
        <v>199754.48</v>
      </c>
      <c r="M135" s="32">
        <v>200701.16000000003</v>
      </c>
      <c r="N135" s="32">
        <v>205939.35000000003</v>
      </c>
      <c r="O135" s="32">
        <v>189503.84000000005</v>
      </c>
      <c r="P135" s="32">
        <v>188962.06000000003</v>
      </c>
      <c r="Q135" s="32">
        <v>195116.98000000004</v>
      </c>
      <c r="R135" s="32">
        <v>279074.69</v>
      </c>
      <c r="S135" s="32">
        <v>327377.99999999994</v>
      </c>
      <c r="T135" s="38">
        <v>2603729.9199999995</v>
      </c>
      <c r="U135" s="59">
        <v>-21304.919999999966</v>
      </c>
      <c r="V135" s="32">
        <v>100.82499666011596</v>
      </c>
      <c r="X135"/>
      <c r="Y135"/>
    </row>
    <row r="136" spans="2:25" x14ac:dyDescent="0.2">
      <c r="B136" s="49" t="s">
        <v>174</v>
      </c>
      <c r="C136" s="33">
        <v>102919</v>
      </c>
      <c r="D136" s="33">
        <v>118</v>
      </c>
      <c r="E136" s="33">
        <v>103037</v>
      </c>
      <c r="F136" s="33">
        <v>103037</v>
      </c>
      <c r="G136" s="33">
        <v>100</v>
      </c>
      <c r="H136" s="33">
        <v>8382.24</v>
      </c>
      <c r="I136" s="33">
        <v>8157.0999999999995</v>
      </c>
      <c r="J136" s="33">
        <v>8190.04</v>
      </c>
      <c r="K136" s="33">
        <v>8476.32</v>
      </c>
      <c r="L136" s="33">
        <v>8552.3499999999985</v>
      </c>
      <c r="M136" s="33">
        <v>8575.1299999999992</v>
      </c>
      <c r="N136" s="33">
        <v>9221.9499999999989</v>
      </c>
      <c r="O136" s="33">
        <v>8648.4699999999993</v>
      </c>
      <c r="P136" s="33">
        <v>8571.4</v>
      </c>
      <c r="Q136" s="33">
        <v>8523.14</v>
      </c>
      <c r="R136" s="33">
        <v>8127.9</v>
      </c>
      <c r="S136" s="33">
        <v>10494.24</v>
      </c>
      <c r="T136" s="39">
        <v>103920.28</v>
      </c>
      <c r="U136" s="60">
        <v>-883.27999999999838</v>
      </c>
      <c r="V136" s="33">
        <v>100.85724545551598</v>
      </c>
      <c r="X136"/>
      <c r="Y136"/>
    </row>
    <row r="137" spans="2:25" x14ac:dyDescent="0.2">
      <c r="B137" s="50" t="s">
        <v>101</v>
      </c>
      <c r="C137" s="35">
        <v>102919</v>
      </c>
      <c r="D137" s="35">
        <v>118</v>
      </c>
      <c r="E137" s="35">
        <v>103037</v>
      </c>
      <c r="F137" s="35">
        <v>103037</v>
      </c>
      <c r="G137" s="35">
        <v>100</v>
      </c>
      <c r="H137" s="35">
        <v>8382.24</v>
      </c>
      <c r="I137" s="35">
        <v>8157.0999999999995</v>
      </c>
      <c r="J137" s="35">
        <v>8190.04</v>
      </c>
      <c r="K137" s="35">
        <v>8476.32</v>
      </c>
      <c r="L137" s="35">
        <v>8552.3499999999985</v>
      </c>
      <c r="M137" s="35">
        <v>8575.1299999999992</v>
      </c>
      <c r="N137" s="35">
        <v>9221.9499999999989</v>
      </c>
      <c r="O137" s="35">
        <v>8648.4699999999993</v>
      </c>
      <c r="P137" s="35">
        <v>8571.4</v>
      </c>
      <c r="Q137" s="35">
        <v>8523.14</v>
      </c>
      <c r="R137" s="35">
        <v>8127.9</v>
      </c>
      <c r="S137" s="35">
        <v>10494.24</v>
      </c>
      <c r="T137" s="37">
        <v>103920.28</v>
      </c>
      <c r="U137" s="61">
        <v>-883.27999999999838</v>
      </c>
      <c r="V137" s="35">
        <v>100.85724545551598</v>
      </c>
      <c r="X137"/>
      <c r="Y137"/>
    </row>
    <row r="138" spans="2:25" x14ac:dyDescent="0.2">
      <c r="B138" s="51" t="s">
        <v>171</v>
      </c>
      <c r="C138" s="34">
        <v>102919</v>
      </c>
      <c r="D138" s="34">
        <v>118</v>
      </c>
      <c r="E138" s="34">
        <v>103037</v>
      </c>
      <c r="F138" s="34">
        <v>103037</v>
      </c>
      <c r="G138" s="34">
        <v>100</v>
      </c>
      <c r="H138" s="34">
        <v>8382.24</v>
      </c>
      <c r="I138" s="34">
        <v>8157.0999999999995</v>
      </c>
      <c r="J138" s="34">
        <v>8190.04</v>
      </c>
      <c r="K138" s="34">
        <v>8476.32</v>
      </c>
      <c r="L138" s="34">
        <v>8552.3499999999985</v>
      </c>
      <c r="M138" s="34">
        <v>8575.1299999999992</v>
      </c>
      <c r="N138" s="34">
        <v>9221.9499999999989</v>
      </c>
      <c r="O138" s="34">
        <v>8648.4699999999993</v>
      </c>
      <c r="P138" s="34">
        <v>8571.4</v>
      </c>
      <c r="Q138" s="34">
        <v>8523.14</v>
      </c>
      <c r="R138" s="34">
        <v>8127.9</v>
      </c>
      <c r="S138" s="34">
        <v>10494.24</v>
      </c>
      <c r="T138" s="40">
        <v>103920.28</v>
      </c>
      <c r="U138" s="62">
        <v>-883.27999999999838</v>
      </c>
      <c r="V138" s="34">
        <v>100.85724545551598</v>
      </c>
      <c r="X138"/>
      <c r="Y138"/>
    </row>
    <row r="139" spans="2:25" x14ac:dyDescent="0.2">
      <c r="B139" s="56" t="s">
        <v>321</v>
      </c>
      <c r="C139" s="57">
        <v>102919</v>
      </c>
      <c r="D139" s="57">
        <v>118</v>
      </c>
      <c r="E139" s="57">
        <v>103037</v>
      </c>
      <c r="F139" s="57">
        <v>103037</v>
      </c>
      <c r="G139" s="57">
        <v>100</v>
      </c>
      <c r="H139" s="57">
        <v>8382.24</v>
      </c>
      <c r="I139" s="57">
        <v>8157.0999999999995</v>
      </c>
      <c r="J139" s="57">
        <v>8190.04</v>
      </c>
      <c r="K139" s="57">
        <v>8476.32</v>
      </c>
      <c r="L139" s="57">
        <v>8552.3499999999985</v>
      </c>
      <c r="M139" s="57">
        <v>8575.1299999999992</v>
      </c>
      <c r="N139" s="57">
        <v>9221.9499999999989</v>
      </c>
      <c r="O139" s="57">
        <v>8648.4699999999993</v>
      </c>
      <c r="P139" s="57">
        <v>8571.4</v>
      </c>
      <c r="Q139" s="57">
        <v>8523.14</v>
      </c>
      <c r="R139" s="57">
        <v>8127.9</v>
      </c>
      <c r="S139" s="57">
        <v>10494.24</v>
      </c>
      <c r="T139" s="58">
        <v>103920.28</v>
      </c>
      <c r="U139" s="63">
        <v>-883.27999999999838</v>
      </c>
      <c r="V139" s="57">
        <v>100.85724545551598</v>
      </c>
      <c r="X139"/>
      <c r="Y139"/>
    </row>
    <row r="140" spans="2:25" x14ac:dyDescent="0.2">
      <c r="B140" s="52" t="s">
        <v>322</v>
      </c>
      <c r="C140" s="35">
        <v>102919</v>
      </c>
      <c r="D140" s="35">
        <v>118</v>
      </c>
      <c r="E140" s="35">
        <v>103037</v>
      </c>
      <c r="F140" s="35">
        <v>103037</v>
      </c>
      <c r="G140" s="35">
        <v>100</v>
      </c>
      <c r="H140" s="35">
        <v>8382.24</v>
      </c>
      <c r="I140" s="35">
        <v>8157.0999999999995</v>
      </c>
      <c r="J140" s="35">
        <v>8190.04</v>
      </c>
      <c r="K140" s="35">
        <v>8476.32</v>
      </c>
      <c r="L140" s="35">
        <v>8552.3499999999985</v>
      </c>
      <c r="M140" s="35">
        <v>8575.1299999999992</v>
      </c>
      <c r="N140" s="35">
        <v>9221.9499999999989</v>
      </c>
      <c r="O140" s="35">
        <v>8648.4699999999993</v>
      </c>
      <c r="P140" s="35">
        <v>8571.4</v>
      </c>
      <c r="Q140" s="35">
        <v>8523.14</v>
      </c>
      <c r="R140" s="35">
        <v>8127.9</v>
      </c>
      <c r="S140" s="35">
        <v>10494.24</v>
      </c>
      <c r="T140" s="37">
        <v>103920.28</v>
      </c>
      <c r="U140" s="61">
        <v>-883.27999999999838</v>
      </c>
      <c r="V140" s="35">
        <v>100.85724545551598</v>
      </c>
      <c r="X140"/>
      <c r="Y140"/>
    </row>
    <row r="141" spans="2:25" x14ac:dyDescent="0.2">
      <c r="B141" s="53" t="s">
        <v>323</v>
      </c>
      <c r="C141" s="34">
        <v>53652</v>
      </c>
      <c r="D141" s="34">
        <v>0</v>
      </c>
      <c r="E141" s="34">
        <v>53652</v>
      </c>
      <c r="F141" s="34">
        <v>53652</v>
      </c>
      <c r="G141" s="34">
        <v>100</v>
      </c>
      <c r="H141" s="34">
        <v>4471</v>
      </c>
      <c r="I141" s="34">
        <v>4471</v>
      </c>
      <c r="J141" s="34">
        <v>4471</v>
      </c>
      <c r="K141" s="34">
        <v>4471</v>
      </c>
      <c r="L141" s="34">
        <v>4471</v>
      </c>
      <c r="M141" s="34">
        <v>4471</v>
      </c>
      <c r="N141" s="34">
        <v>4471</v>
      </c>
      <c r="O141" s="34">
        <v>4471</v>
      </c>
      <c r="P141" s="34">
        <v>4471</v>
      </c>
      <c r="Q141" s="34">
        <v>4471</v>
      </c>
      <c r="R141" s="34">
        <v>4471</v>
      </c>
      <c r="S141" s="34">
        <v>4471</v>
      </c>
      <c r="T141" s="40">
        <v>53652</v>
      </c>
      <c r="U141" s="62">
        <v>0</v>
      </c>
      <c r="V141" s="34">
        <v>100</v>
      </c>
      <c r="X141"/>
      <c r="Y141"/>
    </row>
    <row r="142" spans="2:25" x14ac:dyDescent="0.2">
      <c r="B142" s="53" t="s">
        <v>336</v>
      </c>
      <c r="C142" s="34">
        <v>24816</v>
      </c>
      <c r="D142" s="34">
        <v>0</v>
      </c>
      <c r="E142" s="34">
        <v>24816</v>
      </c>
      <c r="F142" s="34">
        <v>24816</v>
      </c>
      <c r="G142" s="34">
        <v>100</v>
      </c>
      <c r="H142" s="34">
        <v>2068</v>
      </c>
      <c r="I142" s="34">
        <v>2068</v>
      </c>
      <c r="J142" s="34">
        <v>2068</v>
      </c>
      <c r="K142" s="34">
        <v>2068</v>
      </c>
      <c r="L142" s="34">
        <v>2068</v>
      </c>
      <c r="M142" s="34">
        <v>2068</v>
      </c>
      <c r="N142" s="34">
        <v>2068</v>
      </c>
      <c r="O142" s="34">
        <v>2068</v>
      </c>
      <c r="P142" s="34">
        <v>2068</v>
      </c>
      <c r="Q142" s="34">
        <v>2068</v>
      </c>
      <c r="R142" s="34">
        <v>2068</v>
      </c>
      <c r="S142" s="34">
        <v>2068</v>
      </c>
      <c r="T142" s="40">
        <v>24816</v>
      </c>
      <c r="U142" s="62">
        <v>0</v>
      </c>
      <c r="V142" s="34">
        <v>100</v>
      </c>
      <c r="X142"/>
      <c r="Y142"/>
    </row>
    <row r="143" spans="2:25" x14ac:dyDescent="0.2">
      <c r="B143" s="53" t="s">
        <v>324</v>
      </c>
      <c r="C143" s="34">
        <v>10049</v>
      </c>
      <c r="D143" s="34">
        <v>0</v>
      </c>
      <c r="E143" s="34">
        <v>10049</v>
      </c>
      <c r="F143" s="34">
        <v>10049</v>
      </c>
      <c r="G143" s="34">
        <v>100</v>
      </c>
      <c r="H143" s="34">
        <v>0</v>
      </c>
      <c r="I143" s="34">
        <v>574.86</v>
      </c>
      <c r="J143" s="34">
        <v>607.79999999999995</v>
      </c>
      <c r="K143" s="34">
        <v>894.08</v>
      </c>
      <c r="L143" s="34">
        <v>970.11</v>
      </c>
      <c r="M143" s="34">
        <v>992.89</v>
      </c>
      <c r="N143" s="34">
        <v>1039.71</v>
      </c>
      <c r="O143" s="34">
        <v>1066.23</v>
      </c>
      <c r="P143" s="34">
        <v>989.16</v>
      </c>
      <c r="Q143" s="34">
        <v>940.9</v>
      </c>
      <c r="R143" s="34">
        <v>545.66</v>
      </c>
      <c r="S143" s="34">
        <v>2312</v>
      </c>
      <c r="T143" s="40">
        <v>10933.4</v>
      </c>
      <c r="U143" s="65">
        <v>-884.39999999999964</v>
      </c>
      <c r="V143" s="34">
        <v>108.80087570902577</v>
      </c>
      <c r="X143"/>
      <c r="Y143"/>
    </row>
    <row r="144" spans="2:25" x14ac:dyDescent="0.2">
      <c r="B144" s="53" t="s">
        <v>325</v>
      </c>
      <c r="C144" s="34">
        <v>5400</v>
      </c>
      <c r="D144" s="34">
        <v>0</v>
      </c>
      <c r="E144" s="34">
        <v>5400</v>
      </c>
      <c r="F144" s="34">
        <v>5400</v>
      </c>
      <c r="G144" s="34">
        <v>100</v>
      </c>
      <c r="H144" s="34">
        <v>450</v>
      </c>
      <c r="I144" s="34">
        <v>450</v>
      </c>
      <c r="J144" s="34">
        <v>450</v>
      </c>
      <c r="K144" s="34">
        <v>450</v>
      </c>
      <c r="L144" s="34">
        <v>450</v>
      </c>
      <c r="M144" s="34">
        <v>450</v>
      </c>
      <c r="N144" s="34">
        <v>450</v>
      </c>
      <c r="O144" s="34">
        <v>450</v>
      </c>
      <c r="P144" s="34">
        <v>450</v>
      </c>
      <c r="Q144" s="34">
        <v>450</v>
      </c>
      <c r="R144" s="34">
        <v>450</v>
      </c>
      <c r="S144" s="34">
        <v>450</v>
      </c>
      <c r="T144" s="40">
        <v>5400</v>
      </c>
      <c r="U144" s="62">
        <v>0</v>
      </c>
      <c r="V144" s="34">
        <v>100</v>
      </c>
      <c r="X144"/>
      <c r="Y144"/>
    </row>
    <row r="145" spans="2:25" x14ac:dyDescent="0.2">
      <c r="B145" s="53" t="s">
        <v>337</v>
      </c>
      <c r="C145" s="34">
        <v>1896</v>
      </c>
      <c r="D145" s="34">
        <v>0</v>
      </c>
      <c r="E145" s="34">
        <v>1896</v>
      </c>
      <c r="F145" s="34">
        <v>1896</v>
      </c>
      <c r="G145" s="34">
        <v>100</v>
      </c>
      <c r="H145" s="34">
        <v>158</v>
      </c>
      <c r="I145" s="34">
        <v>158</v>
      </c>
      <c r="J145" s="34">
        <v>158</v>
      </c>
      <c r="K145" s="34">
        <v>158</v>
      </c>
      <c r="L145" s="34">
        <v>158</v>
      </c>
      <c r="M145" s="34">
        <v>158</v>
      </c>
      <c r="N145" s="34">
        <v>158</v>
      </c>
      <c r="O145" s="34">
        <v>158</v>
      </c>
      <c r="P145" s="34">
        <v>158</v>
      </c>
      <c r="Q145" s="34">
        <v>158</v>
      </c>
      <c r="R145" s="34">
        <v>158</v>
      </c>
      <c r="S145" s="34">
        <v>158</v>
      </c>
      <c r="T145" s="40">
        <v>1896</v>
      </c>
      <c r="U145" s="62">
        <v>0</v>
      </c>
      <c r="V145" s="34">
        <v>100</v>
      </c>
      <c r="X145"/>
      <c r="Y145"/>
    </row>
    <row r="146" spans="2:25" x14ac:dyDescent="0.2">
      <c r="B146" s="53" t="s">
        <v>326</v>
      </c>
      <c r="C146" s="34">
        <v>1200</v>
      </c>
      <c r="D146" s="34">
        <v>0</v>
      </c>
      <c r="E146" s="34">
        <v>1200</v>
      </c>
      <c r="F146" s="34">
        <v>1200</v>
      </c>
      <c r="G146" s="34">
        <v>100</v>
      </c>
      <c r="H146" s="34">
        <v>0</v>
      </c>
      <c r="I146" s="34">
        <v>0</v>
      </c>
      <c r="J146" s="34">
        <v>0</v>
      </c>
      <c r="K146" s="34">
        <v>0</v>
      </c>
      <c r="L146" s="34">
        <v>0</v>
      </c>
      <c r="M146" s="34">
        <v>0</v>
      </c>
      <c r="N146" s="34">
        <v>600</v>
      </c>
      <c r="O146" s="34">
        <v>0</v>
      </c>
      <c r="P146" s="34">
        <v>0</v>
      </c>
      <c r="Q146" s="34">
        <v>0</v>
      </c>
      <c r="R146" s="34">
        <v>0</v>
      </c>
      <c r="S146" s="34">
        <v>600</v>
      </c>
      <c r="T146" s="40">
        <v>1200</v>
      </c>
      <c r="U146" s="62">
        <v>0</v>
      </c>
      <c r="V146" s="34">
        <v>100</v>
      </c>
      <c r="X146"/>
      <c r="Y146"/>
    </row>
    <row r="147" spans="2:25" x14ac:dyDescent="0.2">
      <c r="B147" s="53" t="s">
        <v>327</v>
      </c>
      <c r="C147" s="34">
        <v>800</v>
      </c>
      <c r="D147" s="34">
        <v>0</v>
      </c>
      <c r="E147" s="34">
        <v>800</v>
      </c>
      <c r="F147" s="34">
        <v>800</v>
      </c>
      <c r="G147" s="34">
        <v>100</v>
      </c>
      <c r="H147" s="34">
        <v>800</v>
      </c>
      <c r="I147" s="34">
        <v>0</v>
      </c>
      <c r="J147" s="34">
        <v>0</v>
      </c>
      <c r="K147" s="34">
        <v>0</v>
      </c>
      <c r="L147" s="34">
        <v>0</v>
      </c>
      <c r="M147" s="34">
        <v>0</v>
      </c>
      <c r="N147" s="34">
        <v>0</v>
      </c>
      <c r="O147" s="34">
        <v>0</v>
      </c>
      <c r="P147" s="34">
        <v>0</v>
      </c>
      <c r="Q147" s="34">
        <v>0</v>
      </c>
      <c r="R147" s="34">
        <v>0</v>
      </c>
      <c r="S147" s="34">
        <v>0</v>
      </c>
      <c r="T147" s="40">
        <v>800</v>
      </c>
      <c r="U147" s="62">
        <v>0</v>
      </c>
      <c r="V147" s="34">
        <v>100</v>
      </c>
      <c r="X147"/>
      <c r="Y147"/>
    </row>
    <row r="148" spans="2:25" x14ac:dyDescent="0.2">
      <c r="B148" s="53" t="s">
        <v>328</v>
      </c>
      <c r="C148" s="34">
        <v>4591</v>
      </c>
      <c r="D148" s="34">
        <v>0</v>
      </c>
      <c r="E148" s="34">
        <v>4591</v>
      </c>
      <c r="F148" s="34">
        <v>4591</v>
      </c>
      <c r="G148" s="34">
        <v>100</v>
      </c>
      <c r="H148" s="34">
        <v>382.53</v>
      </c>
      <c r="I148" s="34">
        <v>382.53</v>
      </c>
      <c r="J148" s="34">
        <v>382.53</v>
      </c>
      <c r="K148" s="34">
        <v>382.53</v>
      </c>
      <c r="L148" s="34">
        <v>382.53</v>
      </c>
      <c r="M148" s="34">
        <v>382.53</v>
      </c>
      <c r="N148" s="34">
        <v>382.53</v>
      </c>
      <c r="O148" s="34">
        <v>382.53</v>
      </c>
      <c r="P148" s="34">
        <v>382.53</v>
      </c>
      <c r="Q148" s="34">
        <v>382.53</v>
      </c>
      <c r="R148" s="34">
        <v>382.53</v>
      </c>
      <c r="S148" s="34">
        <v>382.53</v>
      </c>
      <c r="T148" s="40">
        <v>4590.3599999999988</v>
      </c>
      <c r="U148" s="62">
        <v>0.64000000000123691</v>
      </c>
      <c r="V148" s="34">
        <v>99.986059681986475</v>
      </c>
      <c r="X148"/>
      <c r="Y148"/>
    </row>
    <row r="149" spans="2:25" x14ac:dyDescent="0.2">
      <c r="B149" s="53" t="s">
        <v>329</v>
      </c>
      <c r="C149" s="34">
        <v>515</v>
      </c>
      <c r="D149" s="34">
        <v>118</v>
      </c>
      <c r="E149" s="34">
        <v>633</v>
      </c>
      <c r="F149" s="34">
        <v>633</v>
      </c>
      <c r="G149" s="34">
        <v>100</v>
      </c>
      <c r="H149" s="34">
        <v>52.71</v>
      </c>
      <c r="I149" s="34">
        <v>52.71</v>
      </c>
      <c r="J149" s="34">
        <v>52.71</v>
      </c>
      <c r="K149" s="34">
        <v>52.71</v>
      </c>
      <c r="L149" s="34">
        <v>52.71</v>
      </c>
      <c r="M149" s="34">
        <v>52.71</v>
      </c>
      <c r="N149" s="34">
        <v>52.71</v>
      </c>
      <c r="O149" s="34">
        <v>52.71</v>
      </c>
      <c r="P149" s="34">
        <v>52.71</v>
      </c>
      <c r="Q149" s="34">
        <v>52.71</v>
      </c>
      <c r="R149" s="34">
        <v>52.71</v>
      </c>
      <c r="S149" s="34">
        <v>52.71</v>
      </c>
      <c r="T149" s="40">
        <v>632.52</v>
      </c>
      <c r="U149" s="62">
        <v>0.48000000000001819</v>
      </c>
      <c r="V149" s="34">
        <v>99.924170616113742</v>
      </c>
      <c r="X149"/>
      <c r="Y149"/>
    </row>
    <row r="150" spans="2:25" x14ac:dyDescent="0.2">
      <c r="B150" s="49" t="s">
        <v>179</v>
      </c>
      <c r="C150" s="33">
        <v>201882</v>
      </c>
      <c r="D150" s="33">
        <v>462</v>
      </c>
      <c r="E150" s="33">
        <v>202344</v>
      </c>
      <c r="F150" s="33">
        <v>202344</v>
      </c>
      <c r="G150" s="33">
        <v>100</v>
      </c>
      <c r="H150" s="33">
        <v>17847.77</v>
      </c>
      <c r="I150" s="33">
        <v>16143.860000000002</v>
      </c>
      <c r="J150" s="33">
        <v>16133.060000000001</v>
      </c>
      <c r="K150" s="33">
        <v>16263.660000000002</v>
      </c>
      <c r="L150" s="33">
        <v>16238.920000000002</v>
      </c>
      <c r="M150" s="33">
        <v>16153.650000000001</v>
      </c>
      <c r="N150" s="33">
        <v>17726.989999999998</v>
      </c>
      <c r="O150" s="33">
        <v>16275.590000000002</v>
      </c>
      <c r="P150" s="33">
        <v>16275.890000000001</v>
      </c>
      <c r="Q150" s="33">
        <v>16204.210000000001</v>
      </c>
      <c r="R150" s="33">
        <v>16204.210000000001</v>
      </c>
      <c r="S150" s="33">
        <v>28911.530000000002</v>
      </c>
      <c r="T150" s="39">
        <v>210379.34000000003</v>
      </c>
      <c r="U150" s="60">
        <v>-8035.34</v>
      </c>
      <c r="V150" s="33">
        <v>103.97112837543985</v>
      </c>
      <c r="X150"/>
      <c r="Y150"/>
    </row>
    <row r="151" spans="2:25" x14ac:dyDescent="0.2">
      <c r="B151" s="50" t="s">
        <v>101</v>
      </c>
      <c r="C151" s="35">
        <v>201882</v>
      </c>
      <c r="D151" s="35">
        <v>462</v>
      </c>
      <c r="E151" s="35">
        <v>202344</v>
      </c>
      <c r="F151" s="35">
        <v>202344</v>
      </c>
      <c r="G151" s="35">
        <v>100</v>
      </c>
      <c r="H151" s="35">
        <v>17847.77</v>
      </c>
      <c r="I151" s="35">
        <v>16143.860000000002</v>
      </c>
      <c r="J151" s="35">
        <v>16133.060000000001</v>
      </c>
      <c r="K151" s="35">
        <v>16263.660000000002</v>
      </c>
      <c r="L151" s="35">
        <v>16238.920000000002</v>
      </c>
      <c r="M151" s="35">
        <v>16153.650000000001</v>
      </c>
      <c r="N151" s="35">
        <v>17726.989999999998</v>
      </c>
      <c r="O151" s="35">
        <v>16275.590000000002</v>
      </c>
      <c r="P151" s="35">
        <v>16275.890000000001</v>
      </c>
      <c r="Q151" s="35">
        <v>16204.210000000001</v>
      </c>
      <c r="R151" s="35">
        <v>16204.210000000001</v>
      </c>
      <c r="S151" s="35">
        <v>28911.530000000002</v>
      </c>
      <c r="T151" s="37">
        <v>210379.34000000003</v>
      </c>
      <c r="U151" s="61">
        <v>-8035.34</v>
      </c>
      <c r="V151" s="35">
        <v>103.97112837543985</v>
      </c>
      <c r="X151"/>
      <c r="Y151"/>
    </row>
    <row r="152" spans="2:25" x14ac:dyDescent="0.2">
      <c r="B152" s="51" t="s">
        <v>175</v>
      </c>
      <c r="C152" s="34">
        <v>201882</v>
      </c>
      <c r="D152" s="34">
        <v>462</v>
      </c>
      <c r="E152" s="34">
        <v>202344</v>
      </c>
      <c r="F152" s="34">
        <v>202344</v>
      </c>
      <c r="G152" s="34">
        <v>100</v>
      </c>
      <c r="H152" s="34">
        <v>17847.77</v>
      </c>
      <c r="I152" s="34">
        <v>16143.860000000002</v>
      </c>
      <c r="J152" s="34">
        <v>16133.060000000001</v>
      </c>
      <c r="K152" s="34">
        <v>16263.660000000002</v>
      </c>
      <c r="L152" s="34">
        <v>16238.920000000002</v>
      </c>
      <c r="M152" s="34">
        <v>16153.650000000001</v>
      </c>
      <c r="N152" s="34">
        <v>17726.989999999998</v>
      </c>
      <c r="O152" s="34">
        <v>16275.590000000002</v>
      </c>
      <c r="P152" s="34">
        <v>16275.890000000001</v>
      </c>
      <c r="Q152" s="34">
        <v>16204.210000000001</v>
      </c>
      <c r="R152" s="34">
        <v>16204.210000000001</v>
      </c>
      <c r="S152" s="34">
        <v>28911.530000000002</v>
      </c>
      <c r="T152" s="40">
        <v>210379.34000000003</v>
      </c>
      <c r="U152" s="62">
        <v>-8035.34</v>
      </c>
      <c r="V152" s="34">
        <v>103.97112837543985</v>
      </c>
      <c r="X152"/>
      <c r="Y152"/>
    </row>
    <row r="153" spans="2:25" x14ac:dyDescent="0.2">
      <c r="B153" s="56" t="s">
        <v>321</v>
      </c>
      <c r="C153" s="57">
        <v>201882</v>
      </c>
      <c r="D153" s="57">
        <v>462</v>
      </c>
      <c r="E153" s="57">
        <v>202344</v>
      </c>
      <c r="F153" s="57">
        <v>202344</v>
      </c>
      <c r="G153" s="57">
        <v>100</v>
      </c>
      <c r="H153" s="57">
        <v>17847.77</v>
      </c>
      <c r="I153" s="57">
        <v>16143.860000000002</v>
      </c>
      <c r="J153" s="57">
        <v>16133.060000000001</v>
      </c>
      <c r="K153" s="57">
        <v>16263.660000000002</v>
      </c>
      <c r="L153" s="57">
        <v>16238.920000000002</v>
      </c>
      <c r="M153" s="57">
        <v>16153.650000000001</v>
      </c>
      <c r="N153" s="57">
        <v>17726.989999999998</v>
      </c>
      <c r="O153" s="57">
        <v>16275.590000000002</v>
      </c>
      <c r="P153" s="57">
        <v>16275.890000000001</v>
      </c>
      <c r="Q153" s="57">
        <v>16204.210000000001</v>
      </c>
      <c r="R153" s="57">
        <v>16204.210000000001</v>
      </c>
      <c r="S153" s="57">
        <v>28911.530000000002</v>
      </c>
      <c r="T153" s="58">
        <v>210379.34000000003</v>
      </c>
      <c r="U153" s="63">
        <v>-8035.34</v>
      </c>
      <c r="V153" s="57">
        <v>103.97112837543985</v>
      </c>
      <c r="X153"/>
      <c r="Y153"/>
    </row>
    <row r="154" spans="2:25" x14ac:dyDescent="0.2">
      <c r="B154" s="52" t="s">
        <v>322</v>
      </c>
      <c r="C154" s="35">
        <v>201882</v>
      </c>
      <c r="D154" s="35">
        <v>462</v>
      </c>
      <c r="E154" s="35">
        <v>202344</v>
      </c>
      <c r="F154" s="35">
        <v>202344</v>
      </c>
      <c r="G154" s="35">
        <v>100</v>
      </c>
      <c r="H154" s="35">
        <v>17847.77</v>
      </c>
      <c r="I154" s="35">
        <v>16143.860000000002</v>
      </c>
      <c r="J154" s="35">
        <v>16133.060000000001</v>
      </c>
      <c r="K154" s="35">
        <v>16263.660000000002</v>
      </c>
      <c r="L154" s="35">
        <v>16238.920000000002</v>
      </c>
      <c r="M154" s="35">
        <v>16153.650000000001</v>
      </c>
      <c r="N154" s="35">
        <v>17726.989999999998</v>
      </c>
      <c r="O154" s="35">
        <v>16275.590000000002</v>
      </c>
      <c r="P154" s="35">
        <v>16275.890000000001</v>
      </c>
      <c r="Q154" s="35">
        <v>16204.210000000001</v>
      </c>
      <c r="R154" s="35">
        <v>16204.210000000001</v>
      </c>
      <c r="S154" s="35">
        <v>28911.530000000002</v>
      </c>
      <c r="T154" s="37">
        <v>210379.34000000003</v>
      </c>
      <c r="U154" s="61">
        <v>-8035.34</v>
      </c>
      <c r="V154" s="35">
        <v>103.97112837543985</v>
      </c>
      <c r="X154"/>
      <c r="Y154"/>
    </row>
    <row r="155" spans="2:25" x14ac:dyDescent="0.2">
      <c r="B155" s="53" t="s">
        <v>323</v>
      </c>
      <c r="C155" s="34">
        <v>93780</v>
      </c>
      <c r="D155" s="34">
        <v>0</v>
      </c>
      <c r="E155" s="34">
        <v>93780</v>
      </c>
      <c r="F155" s="34">
        <v>93780</v>
      </c>
      <c r="G155" s="34">
        <v>100</v>
      </c>
      <c r="H155" s="34">
        <v>7815</v>
      </c>
      <c r="I155" s="34">
        <v>7815</v>
      </c>
      <c r="J155" s="34">
        <v>7815</v>
      </c>
      <c r="K155" s="34">
        <v>7815</v>
      </c>
      <c r="L155" s="34">
        <v>7815</v>
      </c>
      <c r="M155" s="34">
        <v>7815</v>
      </c>
      <c r="N155" s="34">
        <v>7815</v>
      </c>
      <c r="O155" s="34">
        <v>7815</v>
      </c>
      <c r="P155" s="34">
        <v>7815</v>
      </c>
      <c r="Q155" s="34">
        <v>7815</v>
      </c>
      <c r="R155" s="34">
        <v>7815</v>
      </c>
      <c r="S155" s="34">
        <v>7815</v>
      </c>
      <c r="T155" s="40">
        <v>93780</v>
      </c>
      <c r="U155" s="62">
        <v>0</v>
      </c>
      <c r="V155" s="34">
        <v>100</v>
      </c>
      <c r="X155"/>
      <c r="Y155"/>
    </row>
    <row r="156" spans="2:25" x14ac:dyDescent="0.2">
      <c r="B156" s="53" t="s">
        <v>336</v>
      </c>
      <c r="C156" s="34">
        <v>74124</v>
      </c>
      <c r="D156" s="34">
        <v>0</v>
      </c>
      <c r="E156" s="34">
        <v>74124</v>
      </c>
      <c r="F156" s="34">
        <v>74124</v>
      </c>
      <c r="G156" s="34">
        <v>100</v>
      </c>
      <c r="H156" s="34">
        <v>6177</v>
      </c>
      <c r="I156" s="34">
        <v>6104.11</v>
      </c>
      <c r="J156" s="34">
        <v>6177</v>
      </c>
      <c r="K156" s="34">
        <v>6177</v>
      </c>
      <c r="L156" s="34">
        <v>6177</v>
      </c>
      <c r="M156" s="34">
        <v>6177</v>
      </c>
      <c r="N156" s="34">
        <v>6177</v>
      </c>
      <c r="O156" s="34">
        <v>6177</v>
      </c>
      <c r="P156" s="34">
        <v>6177</v>
      </c>
      <c r="Q156" s="34">
        <v>6177</v>
      </c>
      <c r="R156" s="34">
        <v>6177</v>
      </c>
      <c r="S156" s="34">
        <v>6177</v>
      </c>
      <c r="T156" s="40">
        <v>74051.11</v>
      </c>
      <c r="U156" s="62">
        <v>72.889999999999418</v>
      </c>
      <c r="V156" s="34">
        <v>99.901664777939672</v>
      </c>
      <c r="X156"/>
      <c r="Y156"/>
    </row>
    <row r="157" spans="2:25" x14ac:dyDescent="0.2">
      <c r="B157" s="53" t="s">
        <v>324</v>
      </c>
      <c r="C157" s="34">
        <v>6966</v>
      </c>
      <c r="D157" s="34">
        <v>0</v>
      </c>
      <c r="E157" s="34">
        <v>6966</v>
      </c>
      <c r="F157" s="34">
        <v>6966</v>
      </c>
      <c r="G157" s="34">
        <v>100</v>
      </c>
      <c r="H157" s="34">
        <v>0</v>
      </c>
      <c r="I157" s="34">
        <v>379.68</v>
      </c>
      <c r="J157" s="34">
        <v>285.52</v>
      </c>
      <c r="K157" s="34">
        <v>416.35</v>
      </c>
      <c r="L157" s="34">
        <v>391.61</v>
      </c>
      <c r="M157" s="34">
        <v>306.33999999999997</v>
      </c>
      <c r="N157" s="34">
        <v>379.68</v>
      </c>
      <c r="O157" s="34">
        <v>428.28</v>
      </c>
      <c r="P157" s="34">
        <v>428.28</v>
      </c>
      <c r="Q157" s="34">
        <v>356.9</v>
      </c>
      <c r="R157" s="34">
        <v>356.9</v>
      </c>
      <c r="S157" s="34">
        <v>1324</v>
      </c>
      <c r="T157" s="40">
        <v>5053.54</v>
      </c>
      <c r="U157" s="62">
        <v>1912.46</v>
      </c>
      <c r="V157" s="34">
        <v>72.545793855871381</v>
      </c>
      <c r="X157"/>
      <c r="Y157"/>
    </row>
    <row r="158" spans="2:25" x14ac:dyDescent="0.2">
      <c r="B158" s="53" t="s">
        <v>325</v>
      </c>
      <c r="C158" s="34">
        <v>5400</v>
      </c>
      <c r="D158" s="34">
        <v>0</v>
      </c>
      <c r="E158" s="34">
        <v>5400</v>
      </c>
      <c r="F158" s="34">
        <v>5400</v>
      </c>
      <c r="G158" s="34">
        <v>100</v>
      </c>
      <c r="H158" s="34">
        <v>450</v>
      </c>
      <c r="I158" s="34">
        <v>450</v>
      </c>
      <c r="J158" s="34">
        <v>450</v>
      </c>
      <c r="K158" s="34">
        <v>450</v>
      </c>
      <c r="L158" s="34">
        <v>450</v>
      </c>
      <c r="M158" s="34">
        <v>450</v>
      </c>
      <c r="N158" s="34">
        <v>450</v>
      </c>
      <c r="O158" s="34">
        <v>450</v>
      </c>
      <c r="P158" s="34">
        <v>450</v>
      </c>
      <c r="Q158" s="34">
        <v>450</v>
      </c>
      <c r="R158" s="34">
        <v>450</v>
      </c>
      <c r="S158" s="34">
        <v>10050</v>
      </c>
      <c r="T158" s="40">
        <v>15000</v>
      </c>
      <c r="U158" s="31">
        <v>-9600</v>
      </c>
      <c r="V158" s="34">
        <v>277.77777777777777</v>
      </c>
      <c r="X158"/>
      <c r="Y158"/>
    </row>
    <row r="159" spans="2:25" x14ac:dyDescent="0.2">
      <c r="B159" s="53" t="s">
        <v>337</v>
      </c>
      <c r="C159" s="34">
        <v>5688</v>
      </c>
      <c r="D159" s="34">
        <v>0</v>
      </c>
      <c r="E159" s="34">
        <v>5688</v>
      </c>
      <c r="F159" s="34">
        <v>5688</v>
      </c>
      <c r="G159" s="34">
        <v>100</v>
      </c>
      <c r="H159" s="34">
        <v>474</v>
      </c>
      <c r="I159" s="34">
        <v>468.36</v>
      </c>
      <c r="J159" s="34">
        <v>474</v>
      </c>
      <c r="K159" s="34">
        <v>474</v>
      </c>
      <c r="L159" s="34">
        <v>474</v>
      </c>
      <c r="M159" s="34">
        <v>474</v>
      </c>
      <c r="N159" s="34">
        <v>474</v>
      </c>
      <c r="O159" s="34">
        <v>474</v>
      </c>
      <c r="P159" s="34">
        <v>474</v>
      </c>
      <c r="Q159" s="34">
        <v>474</v>
      </c>
      <c r="R159" s="34">
        <v>474</v>
      </c>
      <c r="S159" s="34">
        <v>474</v>
      </c>
      <c r="T159" s="40">
        <v>5682.3600000000006</v>
      </c>
      <c r="U159" s="62">
        <v>5.6399999999994179</v>
      </c>
      <c r="V159" s="34">
        <v>99.900843881856545</v>
      </c>
      <c r="X159"/>
      <c r="Y159"/>
    </row>
    <row r="160" spans="2:25" x14ac:dyDescent="0.2">
      <c r="B160" s="53" t="s">
        <v>326</v>
      </c>
      <c r="C160" s="34">
        <v>3000</v>
      </c>
      <c r="D160" s="34">
        <v>0</v>
      </c>
      <c r="E160" s="34">
        <v>3000</v>
      </c>
      <c r="F160" s="34">
        <v>3000</v>
      </c>
      <c r="G160" s="34">
        <v>100</v>
      </c>
      <c r="H160" s="34">
        <v>0</v>
      </c>
      <c r="I160" s="34">
        <v>0</v>
      </c>
      <c r="J160" s="34">
        <v>0</v>
      </c>
      <c r="K160" s="34">
        <v>0</v>
      </c>
      <c r="L160" s="34">
        <v>0</v>
      </c>
      <c r="M160" s="34">
        <v>0</v>
      </c>
      <c r="N160" s="34">
        <v>1500</v>
      </c>
      <c r="O160" s="34">
        <v>0</v>
      </c>
      <c r="P160" s="34">
        <v>0</v>
      </c>
      <c r="Q160" s="34">
        <v>0</v>
      </c>
      <c r="R160" s="34">
        <v>0</v>
      </c>
      <c r="S160" s="34">
        <v>1500</v>
      </c>
      <c r="T160" s="40">
        <v>3000</v>
      </c>
      <c r="U160" s="62">
        <v>0</v>
      </c>
      <c r="V160" s="34">
        <v>100</v>
      </c>
      <c r="X160"/>
      <c r="Y160"/>
    </row>
    <row r="161" spans="2:25" x14ac:dyDescent="0.2">
      <c r="B161" s="53" t="s">
        <v>327</v>
      </c>
      <c r="C161" s="34">
        <v>2000</v>
      </c>
      <c r="D161" s="34">
        <v>0</v>
      </c>
      <c r="E161" s="34">
        <v>2000</v>
      </c>
      <c r="F161" s="34">
        <v>2000</v>
      </c>
      <c r="G161" s="34">
        <v>100</v>
      </c>
      <c r="H161" s="34">
        <v>2000</v>
      </c>
      <c r="I161" s="34">
        <v>0</v>
      </c>
      <c r="J161" s="34">
        <v>0</v>
      </c>
      <c r="K161" s="34">
        <v>0</v>
      </c>
      <c r="L161" s="34">
        <v>0</v>
      </c>
      <c r="M161" s="34">
        <v>0</v>
      </c>
      <c r="N161" s="34">
        <v>0</v>
      </c>
      <c r="O161" s="34">
        <v>0</v>
      </c>
      <c r="P161" s="34">
        <v>0</v>
      </c>
      <c r="Q161" s="34">
        <v>0</v>
      </c>
      <c r="R161" s="34">
        <v>0</v>
      </c>
      <c r="S161" s="34">
        <v>0</v>
      </c>
      <c r="T161" s="40">
        <v>2000</v>
      </c>
      <c r="U161" s="62">
        <v>0</v>
      </c>
      <c r="V161" s="34">
        <v>100</v>
      </c>
      <c r="X161"/>
      <c r="Y161"/>
    </row>
    <row r="162" spans="2:25" x14ac:dyDescent="0.2">
      <c r="B162" s="53" t="s">
        <v>328</v>
      </c>
      <c r="C162" s="34">
        <v>9822</v>
      </c>
      <c r="D162" s="34">
        <v>184</v>
      </c>
      <c r="E162" s="34">
        <v>10006</v>
      </c>
      <c r="F162" s="34">
        <v>10006</v>
      </c>
      <c r="G162" s="34">
        <v>100</v>
      </c>
      <c r="H162" s="34">
        <v>818.53</v>
      </c>
      <c r="I162" s="34">
        <v>814.26</v>
      </c>
      <c r="J162" s="34">
        <v>818.53</v>
      </c>
      <c r="K162" s="34">
        <v>818.53</v>
      </c>
      <c r="L162" s="34">
        <v>818.53</v>
      </c>
      <c r="M162" s="34">
        <v>818.53</v>
      </c>
      <c r="N162" s="34">
        <v>818.53</v>
      </c>
      <c r="O162" s="34">
        <v>818.53</v>
      </c>
      <c r="P162" s="34">
        <v>818.53</v>
      </c>
      <c r="Q162" s="34">
        <v>818.53</v>
      </c>
      <c r="R162" s="34">
        <v>818.53</v>
      </c>
      <c r="S162" s="34">
        <v>1380.13</v>
      </c>
      <c r="T162" s="40">
        <v>10379.689999999999</v>
      </c>
      <c r="U162" s="31">
        <v>-373.68999999999869</v>
      </c>
      <c r="V162" s="34">
        <v>103.73465920447731</v>
      </c>
      <c r="X162"/>
      <c r="Y162"/>
    </row>
    <row r="163" spans="2:25" x14ac:dyDescent="0.2">
      <c r="B163" s="53" t="s">
        <v>329</v>
      </c>
      <c r="C163" s="34">
        <v>1102</v>
      </c>
      <c r="D163" s="34">
        <v>278</v>
      </c>
      <c r="E163" s="34">
        <v>1380</v>
      </c>
      <c r="F163" s="34">
        <v>1380</v>
      </c>
      <c r="G163" s="34">
        <v>100</v>
      </c>
      <c r="H163" s="34">
        <v>113.24</v>
      </c>
      <c r="I163" s="34">
        <v>112.45</v>
      </c>
      <c r="J163" s="34">
        <v>113.01</v>
      </c>
      <c r="K163" s="34">
        <v>112.78</v>
      </c>
      <c r="L163" s="34">
        <v>112.78</v>
      </c>
      <c r="M163" s="34">
        <v>112.78</v>
      </c>
      <c r="N163" s="34">
        <v>112.78</v>
      </c>
      <c r="O163" s="34">
        <v>112.78</v>
      </c>
      <c r="P163" s="34">
        <v>113.08</v>
      </c>
      <c r="Q163" s="34">
        <v>112.78</v>
      </c>
      <c r="R163" s="34">
        <v>112.78</v>
      </c>
      <c r="S163" s="34">
        <v>191.4</v>
      </c>
      <c r="T163" s="40">
        <v>1432.64</v>
      </c>
      <c r="U163" s="31">
        <v>-52.6400000000001</v>
      </c>
      <c r="V163" s="34">
        <v>103.8144927536232</v>
      </c>
      <c r="X163"/>
      <c r="Y163"/>
    </row>
    <row r="164" spans="2:25" x14ac:dyDescent="0.2">
      <c r="B164" s="49" t="s">
        <v>193</v>
      </c>
      <c r="C164" s="33">
        <v>154887</v>
      </c>
      <c r="D164" s="33">
        <v>382</v>
      </c>
      <c r="E164" s="33">
        <v>155269</v>
      </c>
      <c r="F164" s="33">
        <v>155269</v>
      </c>
      <c r="G164" s="33">
        <v>100</v>
      </c>
      <c r="H164" s="33">
        <v>12791.26</v>
      </c>
      <c r="I164" s="33">
        <v>11505.179999999998</v>
      </c>
      <c r="J164" s="33">
        <v>12207.039999999999</v>
      </c>
      <c r="K164" s="33">
        <v>12323.63</v>
      </c>
      <c r="L164" s="33">
        <v>13186.960000000001</v>
      </c>
      <c r="M164" s="33">
        <v>11303.61</v>
      </c>
      <c r="N164" s="33">
        <v>12323.01</v>
      </c>
      <c r="O164" s="33">
        <v>11562.4</v>
      </c>
      <c r="P164" s="33">
        <v>11536.94</v>
      </c>
      <c r="Q164" s="33">
        <v>12316.31</v>
      </c>
      <c r="R164" s="33">
        <v>12242.970000000001</v>
      </c>
      <c r="S164" s="33">
        <v>24872.65</v>
      </c>
      <c r="T164" s="39">
        <v>158171.96</v>
      </c>
      <c r="U164" s="60">
        <v>-2902.9599999999946</v>
      </c>
      <c r="V164" s="33">
        <v>101.86963270195595</v>
      </c>
      <c r="X164"/>
      <c r="Y164"/>
    </row>
    <row r="165" spans="2:25" x14ac:dyDescent="0.2">
      <c r="B165" s="50" t="s">
        <v>101</v>
      </c>
      <c r="C165" s="35">
        <v>154887</v>
      </c>
      <c r="D165" s="35">
        <v>382</v>
      </c>
      <c r="E165" s="35">
        <v>155269</v>
      </c>
      <c r="F165" s="35">
        <v>155269</v>
      </c>
      <c r="G165" s="35">
        <v>100</v>
      </c>
      <c r="H165" s="35">
        <v>12791.26</v>
      </c>
      <c r="I165" s="35">
        <v>11505.179999999998</v>
      </c>
      <c r="J165" s="35">
        <v>12207.039999999999</v>
      </c>
      <c r="K165" s="35">
        <v>12323.63</v>
      </c>
      <c r="L165" s="35">
        <v>13186.960000000001</v>
      </c>
      <c r="M165" s="35">
        <v>11303.61</v>
      </c>
      <c r="N165" s="35">
        <v>12323.01</v>
      </c>
      <c r="O165" s="35">
        <v>11562.4</v>
      </c>
      <c r="P165" s="35">
        <v>11536.94</v>
      </c>
      <c r="Q165" s="35">
        <v>12316.31</v>
      </c>
      <c r="R165" s="35">
        <v>12242.970000000001</v>
      </c>
      <c r="S165" s="35">
        <v>24872.65</v>
      </c>
      <c r="T165" s="37">
        <v>158171.96</v>
      </c>
      <c r="U165" s="61">
        <v>-2902.9599999999946</v>
      </c>
      <c r="V165" s="35">
        <v>101.86963270195595</v>
      </c>
      <c r="X165"/>
      <c r="Y165"/>
    </row>
    <row r="166" spans="2:25" x14ac:dyDescent="0.2">
      <c r="B166" s="51" t="s">
        <v>191</v>
      </c>
      <c r="C166" s="34">
        <v>154887</v>
      </c>
      <c r="D166" s="34">
        <v>382</v>
      </c>
      <c r="E166" s="34">
        <v>155269</v>
      </c>
      <c r="F166" s="34">
        <v>155269</v>
      </c>
      <c r="G166" s="34">
        <v>100</v>
      </c>
      <c r="H166" s="34">
        <v>12791.26</v>
      </c>
      <c r="I166" s="34">
        <v>11505.179999999998</v>
      </c>
      <c r="J166" s="34">
        <v>12207.039999999999</v>
      </c>
      <c r="K166" s="34">
        <v>12323.63</v>
      </c>
      <c r="L166" s="34">
        <v>13186.960000000001</v>
      </c>
      <c r="M166" s="34">
        <v>11303.61</v>
      </c>
      <c r="N166" s="34">
        <v>12323.01</v>
      </c>
      <c r="O166" s="34">
        <v>11562.4</v>
      </c>
      <c r="P166" s="34">
        <v>11536.94</v>
      </c>
      <c r="Q166" s="34">
        <v>12316.31</v>
      </c>
      <c r="R166" s="34">
        <v>12242.970000000001</v>
      </c>
      <c r="S166" s="34">
        <v>24872.65</v>
      </c>
      <c r="T166" s="40">
        <v>158171.96</v>
      </c>
      <c r="U166" s="62">
        <v>-2902.9599999999946</v>
      </c>
      <c r="V166" s="34">
        <v>101.86963270195595</v>
      </c>
      <c r="X166"/>
      <c r="Y166"/>
    </row>
    <row r="167" spans="2:25" x14ac:dyDescent="0.2">
      <c r="B167" s="56" t="s">
        <v>321</v>
      </c>
      <c r="C167" s="57">
        <v>154887</v>
      </c>
      <c r="D167" s="57">
        <v>382</v>
      </c>
      <c r="E167" s="57">
        <v>155269</v>
      </c>
      <c r="F167" s="57">
        <v>155269</v>
      </c>
      <c r="G167" s="57">
        <v>100</v>
      </c>
      <c r="H167" s="57">
        <v>12791.26</v>
      </c>
      <c r="I167" s="57">
        <v>11505.179999999998</v>
      </c>
      <c r="J167" s="57">
        <v>12207.039999999999</v>
      </c>
      <c r="K167" s="57">
        <v>12323.63</v>
      </c>
      <c r="L167" s="57">
        <v>13186.960000000001</v>
      </c>
      <c r="M167" s="57">
        <v>11303.61</v>
      </c>
      <c r="N167" s="57">
        <v>12323.01</v>
      </c>
      <c r="O167" s="57">
        <v>11562.4</v>
      </c>
      <c r="P167" s="57">
        <v>11536.94</v>
      </c>
      <c r="Q167" s="57">
        <v>12316.31</v>
      </c>
      <c r="R167" s="57">
        <v>12242.970000000001</v>
      </c>
      <c r="S167" s="57">
        <v>24872.65</v>
      </c>
      <c r="T167" s="58">
        <v>158171.96</v>
      </c>
      <c r="U167" s="63">
        <v>-2902.9599999999946</v>
      </c>
      <c r="V167" s="57">
        <v>101.86963270195595</v>
      </c>
      <c r="X167"/>
      <c r="Y167"/>
    </row>
    <row r="168" spans="2:25" x14ac:dyDescent="0.2">
      <c r="B168" s="52" t="s">
        <v>322</v>
      </c>
      <c r="C168" s="35">
        <v>154887</v>
      </c>
      <c r="D168" s="35">
        <v>382</v>
      </c>
      <c r="E168" s="35">
        <v>155269</v>
      </c>
      <c r="F168" s="35">
        <v>155269</v>
      </c>
      <c r="G168" s="35">
        <v>100</v>
      </c>
      <c r="H168" s="35">
        <v>12791.26</v>
      </c>
      <c r="I168" s="35">
        <v>11505.179999999998</v>
      </c>
      <c r="J168" s="35">
        <v>12207.039999999999</v>
      </c>
      <c r="K168" s="35">
        <v>12323.63</v>
      </c>
      <c r="L168" s="35">
        <v>13186.960000000001</v>
      </c>
      <c r="M168" s="35">
        <v>11303.61</v>
      </c>
      <c r="N168" s="35">
        <v>12323.01</v>
      </c>
      <c r="O168" s="35">
        <v>11562.4</v>
      </c>
      <c r="P168" s="35">
        <v>11536.94</v>
      </c>
      <c r="Q168" s="35">
        <v>12316.31</v>
      </c>
      <c r="R168" s="35">
        <v>12242.970000000001</v>
      </c>
      <c r="S168" s="35">
        <v>24872.65</v>
      </c>
      <c r="T168" s="37">
        <v>158171.96</v>
      </c>
      <c r="U168" s="61">
        <v>-2902.9599999999946</v>
      </c>
      <c r="V168" s="35">
        <v>101.86963270195595</v>
      </c>
      <c r="X168"/>
      <c r="Y168"/>
    </row>
    <row r="169" spans="2:25" x14ac:dyDescent="0.2">
      <c r="B169" s="53" t="s">
        <v>341</v>
      </c>
      <c r="C169" s="34">
        <v>66384</v>
      </c>
      <c r="D169" s="34">
        <v>0</v>
      </c>
      <c r="E169" s="34">
        <v>66384</v>
      </c>
      <c r="F169" s="34">
        <v>66384</v>
      </c>
      <c r="G169" s="34">
        <v>100</v>
      </c>
      <c r="H169" s="34">
        <v>5532</v>
      </c>
      <c r="I169" s="34">
        <v>5532</v>
      </c>
      <c r="J169" s="34">
        <v>5532</v>
      </c>
      <c r="K169" s="34">
        <v>5532</v>
      </c>
      <c r="L169" s="34">
        <v>5532</v>
      </c>
      <c r="M169" s="34">
        <v>4610</v>
      </c>
      <c r="N169" s="34">
        <v>4818.2</v>
      </c>
      <c r="O169" s="34">
        <v>4818.2</v>
      </c>
      <c r="P169" s="34">
        <v>4794.3999999999996</v>
      </c>
      <c r="Q169" s="34">
        <v>5532</v>
      </c>
      <c r="R169" s="34">
        <v>5532</v>
      </c>
      <c r="S169" s="34">
        <v>5532</v>
      </c>
      <c r="T169" s="40">
        <v>63296.799999999996</v>
      </c>
      <c r="U169" s="62">
        <v>3087.2000000000044</v>
      </c>
      <c r="V169" s="34">
        <v>95.349481802844053</v>
      </c>
      <c r="X169"/>
      <c r="Y169"/>
    </row>
    <row r="170" spans="2:25" x14ac:dyDescent="0.2">
      <c r="B170" s="53" t="s">
        <v>336</v>
      </c>
      <c r="C170" s="34">
        <v>50340</v>
      </c>
      <c r="D170" s="34">
        <v>0</v>
      </c>
      <c r="E170" s="34">
        <v>50340</v>
      </c>
      <c r="F170" s="34">
        <v>50340</v>
      </c>
      <c r="G170" s="34">
        <v>100</v>
      </c>
      <c r="H170" s="34">
        <v>4195</v>
      </c>
      <c r="I170" s="34">
        <v>4195</v>
      </c>
      <c r="J170" s="34">
        <v>4195</v>
      </c>
      <c r="K170" s="34">
        <v>4195</v>
      </c>
      <c r="L170" s="34">
        <v>4195</v>
      </c>
      <c r="M170" s="34">
        <v>4195</v>
      </c>
      <c r="N170" s="34">
        <v>4195</v>
      </c>
      <c r="O170" s="34">
        <v>4195</v>
      </c>
      <c r="P170" s="34">
        <v>4195</v>
      </c>
      <c r="Q170" s="34">
        <v>4195</v>
      </c>
      <c r="R170" s="34">
        <v>4195</v>
      </c>
      <c r="S170" s="34">
        <v>4195</v>
      </c>
      <c r="T170" s="40">
        <v>50340</v>
      </c>
      <c r="U170" s="62">
        <v>0</v>
      </c>
      <c r="V170" s="34">
        <v>100</v>
      </c>
      <c r="X170"/>
      <c r="Y170"/>
    </row>
    <row r="171" spans="2:25" x14ac:dyDescent="0.2">
      <c r="B171" s="53" t="s">
        <v>324</v>
      </c>
      <c r="C171" s="34">
        <v>12977</v>
      </c>
      <c r="D171" s="34">
        <v>0</v>
      </c>
      <c r="E171" s="34">
        <v>12977</v>
      </c>
      <c r="F171" s="34">
        <v>12977</v>
      </c>
      <c r="G171" s="34">
        <v>100</v>
      </c>
      <c r="H171" s="34">
        <v>0</v>
      </c>
      <c r="I171" s="34">
        <v>814.65</v>
      </c>
      <c r="J171" s="34">
        <v>615.88</v>
      </c>
      <c r="K171" s="34">
        <v>733.21</v>
      </c>
      <c r="L171" s="34">
        <v>696.54</v>
      </c>
      <c r="M171" s="34">
        <v>696.54</v>
      </c>
      <c r="N171" s="34">
        <v>593.9</v>
      </c>
      <c r="O171" s="34">
        <v>733.22</v>
      </c>
      <c r="P171" s="34">
        <v>733.21</v>
      </c>
      <c r="Q171" s="34">
        <v>725.88</v>
      </c>
      <c r="R171" s="34">
        <v>652.54</v>
      </c>
      <c r="S171" s="34">
        <v>2142</v>
      </c>
      <c r="T171" s="40">
        <v>9137.57</v>
      </c>
      <c r="U171" s="62">
        <v>3839.4300000000003</v>
      </c>
      <c r="V171" s="34">
        <v>70.413577868536635</v>
      </c>
      <c r="X171"/>
      <c r="Y171"/>
    </row>
    <row r="172" spans="2:25" x14ac:dyDescent="0.2">
      <c r="B172" s="53" t="s">
        <v>325</v>
      </c>
      <c r="C172" s="34">
        <v>10800</v>
      </c>
      <c r="D172" s="34">
        <v>0</v>
      </c>
      <c r="E172" s="34">
        <v>10800</v>
      </c>
      <c r="F172" s="34">
        <v>10800</v>
      </c>
      <c r="G172" s="34">
        <v>100</v>
      </c>
      <c r="H172" s="34">
        <v>900</v>
      </c>
      <c r="I172" s="34">
        <v>0</v>
      </c>
      <c r="J172" s="34">
        <v>900</v>
      </c>
      <c r="K172" s="34">
        <v>900</v>
      </c>
      <c r="L172" s="34">
        <v>1800</v>
      </c>
      <c r="M172" s="34">
        <v>900</v>
      </c>
      <c r="N172" s="34">
        <v>900</v>
      </c>
      <c r="O172" s="34">
        <v>900</v>
      </c>
      <c r="P172" s="34">
        <v>900</v>
      </c>
      <c r="Q172" s="34">
        <v>900</v>
      </c>
      <c r="R172" s="34">
        <v>900</v>
      </c>
      <c r="S172" s="34">
        <v>10500</v>
      </c>
      <c r="T172" s="40">
        <v>20400</v>
      </c>
      <c r="U172" s="65">
        <v>-9600</v>
      </c>
      <c r="V172" s="34">
        <v>188.88888888888889</v>
      </c>
      <c r="X172"/>
      <c r="Y172"/>
    </row>
    <row r="173" spans="2:25" x14ac:dyDescent="0.2">
      <c r="B173" s="53" t="s">
        <v>337</v>
      </c>
      <c r="C173" s="34">
        <v>3792</v>
      </c>
      <c r="D173" s="34">
        <v>0</v>
      </c>
      <c r="E173" s="34">
        <v>3792</v>
      </c>
      <c r="F173" s="34">
        <v>3792</v>
      </c>
      <c r="G173" s="34">
        <v>100</v>
      </c>
      <c r="H173" s="34">
        <v>316</v>
      </c>
      <c r="I173" s="34">
        <v>316</v>
      </c>
      <c r="J173" s="34">
        <v>316</v>
      </c>
      <c r="K173" s="34">
        <v>316</v>
      </c>
      <c r="L173" s="34">
        <v>316</v>
      </c>
      <c r="M173" s="34">
        <v>316</v>
      </c>
      <c r="N173" s="34">
        <v>316</v>
      </c>
      <c r="O173" s="34">
        <v>316</v>
      </c>
      <c r="P173" s="34">
        <v>316</v>
      </c>
      <c r="Q173" s="34">
        <v>316</v>
      </c>
      <c r="R173" s="34">
        <v>316</v>
      </c>
      <c r="S173" s="34">
        <v>316</v>
      </c>
      <c r="T173" s="40">
        <v>3792</v>
      </c>
      <c r="U173" s="62">
        <v>0</v>
      </c>
      <c r="V173" s="34">
        <v>100</v>
      </c>
      <c r="X173"/>
      <c r="Y173"/>
    </row>
    <row r="174" spans="2:25" x14ac:dyDescent="0.2">
      <c r="B174" s="53" t="s">
        <v>326</v>
      </c>
      <c r="C174" s="34">
        <v>1800</v>
      </c>
      <c r="D174" s="34">
        <v>0</v>
      </c>
      <c r="E174" s="34">
        <v>1800</v>
      </c>
      <c r="F174" s="34">
        <v>1800</v>
      </c>
      <c r="G174" s="34">
        <v>100</v>
      </c>
      <c r="H174" s="34">
        <v>0</v>
      </c>
      <c r="I174" s="34">
        <v>0</v>
      </c>
      <c r="J174" s="34">
        <v>0</v>
      </c>
      <c r="K174" s="34">
        <v>0</v>
      </c>
      <c r="L174" s="34">
        <v>0</v>
      </c>
      <c r="M174" s="34">
        <v>0</v>
      </c>
      <c r="N174" s="34">
        <v>900</v>
      </c>
      <c r="O174" s="34">
        <v>0</v>
      </c>
      <c r="P174" s="34">
        <v>0</v>
      </c>
      <c r="Q174" s="34">
        <v>0</v>
      </c>
      <c r="R174" s="34">
        <v>0</v>
      </c>
      <c r="S174" s="34">
        <v>900</v>
      </c>
      <c r="T174" s="40">
        <v>1800</v>
      </c>
      <c r="U174" s="62">
        <v>0</v>
      </c>
      <c r="V174" s="34">
        <v>100</v>
      </c>
      <c r="X174"/>
      <c r="Y174"/>
    </row>
    <row r="175" spans="2:25" x14ac:dyDescent="0.2">
      <c r="B175" s="53" t="s">
        <v>327</v>
      </c>
      <c r="C175" s="34">
        <v>1200</v>
      </c>
      <c r="D175" s="34">
        <v>0</v>
      </c>
      <c r="E175" s="34">
        <v>1200</v>
      </c>
      <c r="F175" s="34">
        <v>1200</v>
      </c>
      <c r="G175" s="34">
        <v>100</v>
      </c>
      <c r="H175" s="34">
        <v>1200</v>
      </c>
      <c r="I175" s="34">
        <v>0</v>
      </c>
      <c r="J175" s="34">
        <v>0</v>
      </c>
      <c r="K175" s="34">
        <v>0</v>
      </c>
      <c r="L175" s="34">
        <v>0</v>
      </c>
      <c r="M175" s="34">
        <v>0</v>
      </c>
      <c r="N175" s="34">
        <v>0</v>
      </c>
      <c r="O175" s="34">
        <v>0</v>
      </c>
      <c r="P175" s="34">
        <v>0</v>
      </c>
      <c r="Q175" s="34">
        <v>0</v>
      </c>
      <c r="R175" s="34">
        <v>0</v>
      </c>
      <c r="S175" s="34">
        <v>0</v>
      </c>
      <c r="T175" s="40">
        <v>1200</v>
      </c>
      <c r="U175" s="62">
        <v>0</v>
      </c>
      <c r="V175" s="34">
        <v>100</v>
      </c>
      <c r="X175"/>
      <c r="Y175"/>
    </row>
    <row r="176" spans="2:25" x14ac:dyDescent="0.2">
      <c r="B176" s="53" t="s">
        <v>328</v>
      </c>
      <c r="C176" s="34">
        <v>6828</v>
      </c>
      <c r="D176" s="34">
        <v>200</v>
      </c>
      <c r="E176" s="34">
        <v>7028</v>
      </c>
      <c r="F176" s="34">
        <v>7028</v>
      </c>
      <c r="G176" s="34">
        <v>100</v>
      </c>
      <c r="H176" s="34">
        <v>569.87</v>
      </c>
      <c r="I176" s="34">
        <v>569.14</v>
      </c>
      <c r="J176" s="34">
        <v>569.77</v>
      </c>
      <c r="K176" s="34">
        <v>569.03</v>
      </c>
      <c r="L176" s="34">
        <v>569.03</v>
      </c>
      <c r="M176" s="34">
        <v>515.1</v>
      </c>
      <c r="N176" s="34">
        <v>527.27</v>
      </c>
      <c r="O176" s="34">
        <v>527.27</v>
      </c>
      <c r="P176" s="34">
        <v>525.88</v>
      </c>
      <c r="Q176" s="34">
        <v>569.03</v>
      </c>
      <c r="R176" s="34">
        <v>569.03</v>
      </c>
      <c r="S176" s="34">
        <v>1130.6300000000001</v>
      </c>
      <c r="T176" s="40">
        <v>7211.0499999999993</v>
      </c>
      <c r="U176" s="65">
        <v>-183.04999999999927</v>
      </c>
      <c r="V176" s="34">
        <v>102.60458167330677</v>
      </c>
      <c r="X176"/>
      <c r="Y176"/>
    </row>
    <row r="177" spans="2:25" x14ac:dyDescent="0.2">
      <c r="B177" s="53" t="s">
        <v>329</v>
      </c>
      <c r="C177" s="34">
        <v>766</v>
      </c>
      <c r="D177" s="34">
        <v>182</v>
      </c>
      <c r="E177" s="34">
        <v>948</v>
      </c>
      <c r="F177" s="34">
        <v>948</v>
      </c>
      <c r="G177" s="34">
        <v>100</v>
      </c>
      <c r="H177" s="34">
        <v>78.39</v>
      </c>
      <c r="I177" s="34">
        <v>78.39</v>
      </c>
      <c r="J177" s="34">
        <v>78.39</v>
      </c>
      <c r="K177" s="34">
        <v>78.39</v>
      </c>
      <c r="L177" s="34">
        <v>78.39</v>
      </c>
      <c r="M177" s="34">
        <v>70.97</v>
      </c>
      <c r="N177" s="34">
        <v>72.64</v>
      </c>
      <c r="O177" s="34">
        <v>72.709999999999994</v>
      </c>
      <c r="P177" s="34">
        <v>72.45</v>
      </c>
      <c r="Q177" s="34">
        <v>78.400000000000006</v>
      </c>
      <c r="R177" s="34">
        <v>78.400000000000006</v>
      </c>
      <c r="S177" s="34">
        <v>157.02000000000001</v>
      </c>
      <c r="T177" s="40">
        <v>994.54</v>
      </c>
      <c r="U177" s="65">
        <v>-46.539999999999964</v>
      </c>
      <c r="V177" s="34">
        <v>104.90928270042194</v>
      </c>
      <c r="X177"/>
      <c r="Y177"/>
    </row>
    <row r="178" spans="2:25" x14ac:dyDescent="0.2">
      <c r="B178" s="49" t="s">
        <v>182</v>
      </c>
      <c r="C178" s="33">
        <v>1467587</v>
      </c>
      <c r="D178" s="33">
        <v>-41266</v>
      </c>
      <c r="E178" s="33">
        <v>1426321</v>
      </c>
      <c r="F178" s="33">
        <v>1369645.66</v>
      </c>
      <c r="G178" s="33">
        <v>96.026466692981444</v>
      </c>
      <c r="H178" s="33">
        <v>116199.51000000001</v>
      </c>
      <c r="I178" s="33">
        <v>110432.74</v>
      </c>
      <c r="J178" s="33">
        <v>110148.56</v>
      </c>
      <c r="K178" s="33">
        <v>107281.54</v>
      </c>
      <c r="L178" s="33">
        <v>105209.26000000001</v>
      </c>
      <c r="M178" s="33">
        <v>106864.37999999999</v>
      </c>
      <c r="N178" s="33">
        <v>111776.38</v>
      </c>
      <c r="O178" s="33">
        <v>101261.5</v>
      </c>
      <c r="P178" s="33">
        <v>108393.87</v>
      </c>
      <c r="Q178" s="33">
        <v>108042.29</v>
      </c>
      <c r="R178" s="33">
        <v>164662.74000000002</v>
      </c>
      <c r="S178" s="33">
        <v>197543.38</v>
      </c>
      <c r="T178" s="39">
        <v>1447816.15</v>
      </c>
      <c r="U178" s="60">
        <v>-21495.149999999976</v>
      </c>
      <c r="V178" s="33">
        <v>101.50703453149745</v>
      </c>
      <c r="X178"/>
      <c r="Y178"/>
    </row>
    <row r="179" spans="2:25" x14ac:dyDescent="0.2">
      <c r="B179" s="50" t="s">
        <v>101</v>
      </c>
      <c r="C179" s="35">
        <v>1467587</v>
      </c>
      <c r="D179" s="35">
        <v>-41266</v>
      </c>
      <c r="E179" s="35">
        <v>1426321</v>
      </c>
      <c r="F179" s="35">
        <v>1369645.66</v>
      </c>
      <c r="G179" s="35">
        <v>96.026466692981444</v>
      </c>
      <c r="H179" s="35">
        <v>116199.51000000001</v>
      </c>
      <c r="I179" s="35">
        <v>110432.74</v>
      </c>
      <c r="J179" s="35">
        <v>110148.56</v>
      </c>
      <c r="K179" s="35">
        <v>107281.54</v>
      </c>
      <c r="L179" s="35">
        <v>105209.26000000001</v>
      </c>
      <c r="M179" s="35">
        <v>106864.37999999999</v>
      </c>
      <c r="N179" s="35">
        <v>111776.38</v>
      </c>
      <c r="O179" s="35">
        <v>101261.5</v>
      </c>
      <c r="P179" s="35">
        <v>108393.87</v>
      </c>
      <c r="Q179" s="35">
        <v>108042.29</v>
      </c>
      <c r="R179" s="35">
        <v>164662.74000000002</v>
      </c>
      <c r="S179" s="35">
        <v>197543.38</v>
      </c>
      <c r="T179" s="37">
        <v>1447816.15</v>
      </c>
      <c r="U179" s="61">
        <v>-21495.149999999976</v>
      </c>
      <c r="V179" s="35">
        <v>101.50703453149745</v>
      </c>
      <c r="X179"/>
      <c r="Y179"/>
    </row>
    <row r="180" spans="2:25" x14ac:dyDescent="0.2">
      <c r="B180" s="51" t="s">
        <v>180</v>
      </c>
      <c r="C180" s="34">
        <v>1467587</v>
      </c>
      <c r="D180" s="34">
        <v>-41266</v>
      </c>
      <c r="E180" s="34">
        <v>1426321</v>
      </c>
      <c r="F180" s="34">
        <v>1369645.66</v>
      </c>
      <c r="G180" s="34">
        <v>96.026466692981444</v>
      </c>
      <c r="H180" s="34">
        <v>116199.51000000001</v>
      </c>
      <c r="I180" s="34">
        <v>110432.74</v>
      </c>
      <c r="J180" s="34">
        <v>110148.56</v>
      </c>
      <c r="K180" s="34">
        <v>107281.54</v>
      </c>
      <c r="L180" s="34">
        <v>105209.26000000001</v>
      </c>
      <c r="M180" s="34">
        <v>106864.37999999999</v>
      </c>
      <c r="N180" s="34">
        <v>111776.38</v>
      </c>
      <c r="O180" s="34">
        <v>101261.5</v>
      </c>
      <c r="P180" s="34">
        <v>108393.87</v>
      </c>
      <c r="Q180" s="34">
        <v>108042.29</v>
      </c>
      <c r="R180" s="34">
        <v>164662.74000000002</v>
      </c>
      <c r="S180" s="34">
        <v>197543.38</v>
      </c>
      <c r="T180" s="40">
        <v>1447816.15</v>
      </c>
      <c r="U180" s="62">
        <v>-21495.149999999976</v>
      </c>
      <c r="V180" s="34">
        <v>101.50703453149745</v>
      </c>
      <c r="X180"/>
      <c r="Y180"/>
    </row>
    <row r="181" spans="2:25" x14ac:dyDescent="0.2">
      <c r="B181" s="56" t="s">
        <v>321</v>
      </c>
      <c r="C181" s="57">
        <v>1467587</v>
      </c>
      <c r="D181" s="57">
        <v>-41266</v>
      </c>
      <c r="E181" s="57">
        <v>1426321</v>
      </c>
      <c r="F181" s="57">
        <v>1369645.66</v>
      </c>
      <c r="G181" s="57">
        <v>96.026466692981444</v>
      </c>
      <c r="H181" s="57">
        <v>116199.51000000001</v>
      </c>
      <c r="I181" s="57">
        <v>110432.74</v>
      </c>
      <c r="J181" s="57">
        <v>110148.56</v>
      </c>
      <c r="K181" s="57">
        <v>107281.54</v>
      </c>
      <c r="L181" s="57">
        <v>105209.26000000001</v>
      </c>
      <c r="M181" s="57">
        <v>106864.37999999999</v>
      </c>
      <c r="N181" s="57">
        <v>111776.38</v>
      </c>
      <c r="O181" s="57">
        <v>101261.5</v>
      </c>
      <c r="P181" s="57">
        <v>108393.87</v>
      </c>
      <c r="Q181" s="57">
        <v>108042.29</v>
      </c>
      <c r="R181" s="57">
        <v>164662.74000000002</v>
      </c>
      <c r="S181" s="57">
        <v>197543.38</v>
      </c>
      <c r="T181" s="58">
        <v>1447816.15</v>
      </c>
      <c r="U181" s="63">
        <v>-21495.149999999976</v>
      </c>
      <c r="V181" s="57">
        <v>101.50703453149745</v>
      </c>
      <c r="X181"/>
      <c r="Y181"/>
    </row>
    <row r="182" spans="2:25" x14ac:dyDescent="0.2">
      <c r="B182" s="52" t="s">
        <v>322</v>
      </c>
      <c r="C182" s="35">
        <v>1467587</v>
      </c>
      <c r="D182" s="35">
        <v>-41266</v>
      </c>
      <c r="E182" s="35">
        <v>1426321</v>
      </c>
      <c r="F182" s="35">
        <v>1369645.66</v>
      </c>
      <c r="G182" s="35">
        <v>96.026466692981444</v>
      </c>
      <c r="H182" s="35">
        <v>116199.51000000001</v>
      </c>
      <c r="I182" s="35">
        <v>110432.74</v>
      </c>
      <c r="J182" s="35">
        <v>110148.56</v>
      </c>
      <c r="K182" s="35">
        <v>107281.54</v>
      </c>
      <c r="L182" s="35">
        <v>105209.26000000001</v>
      </c>
      <c r="M182" s="35">
        <v>106864.37999999999</v>
      </c>
      <c r="N182" s="35">
        <v>111776.38</v>
      </c>
      <c r="O182" s="35">
        <v>101261.5</v>
      </c>
      <c r="P182" s="35">
        <v>108393.87</v>
      </c>
      <c r="Q182" s="35">
        <v>108042.29</v>
      </c>
      <c r="R182" s="35">
        <v>164662.74000000002</v>
      </c>
      <c r="S182" s="35">
        <v>197543.38</v>
      </c>
      <c r="T182" s="37">
        <v>1447816.15</v>
      </c>
      <c r="U182" s="61">
        <v>-21495.149999999976</v>
      </c>
      <c r="V182" s="35">
        <v>101.50703453149745</v>
      </c>
      <c r="X182"/>
      <c r="Y182"/>
    </row>
    <row r="183" spans="2:25" x14ac:dyDescent="0.2">
      <c r="B183" s="53" t="s">
        <v>323</v>
      </c>
      <c r="C183" s="34">
        <v>646815</v>
      </c>
      <c r="D183" s="34">
        <v>-36000</v>
      </c>
      <c r="E183" s="34">
        <v>610815</v>
      </c>
      <c r="F183" s="34">
        <v>593125</v>
      </c>
      <c r="G183" s="34">
        <v>97.103869420364603</v>
      </c>
      <c r="H183" s="34">
        <v>48178</v>
      </c>
      <c r="I183" s="34">
        <v>48178</v>
      </c>
      <c r="J183" s="34">
        <v>48178</v>
      </c>
      <c r="K183" s="34">
        <v>48178</v>
      </c>
      <c r="L183" s="34">
        <v>48178</v>
      </c>
      <c r="M183" s="34">
        <v>48178</v>
      </c>
      <c r="N183" s="34">
        <v>46928.84</v>
      </c>
      <c r="O183" s="34">
        <v>42646</v>
      </c>
      <c r="P183" s="34">
        <v>48178</v>
      </c>
      <c r="Q183" s="34">
        <v>48178</v>
      </c>
      <c r="R183" s="34">
        <v>65868</v>
      </c>
      <c r="S183" s="34">
        <v>53710</v>
      </c>
      <c r="T183" s="40">
        <v>594576.84</v>
      </c>
      <c r="U183" s="62">
        <v>16238.160000000033</v>
      </c>
      <c r="V183" s="34">
        <v>97.34155840966578</v>
      </c>
      <c r="X183"/>
      <c r="Y183"/>
    </row>
    <row r="184" spans="2:25" x14ac:dyDescent="0.2">
      <c r="B184" s="53" t="s">
        <v>341</v>
      </c>
      <c r="C184" s="34">
        <v>199152</v>
      </c>
      <c r="D184" s="34">
        <v>0</v>
      </c>
      <c r="E184" s="34">
        <v>199152</v>
      </c>
      <c r="F184" s="34">
        <v>199152</v>
      </c>
      <c r="G184" s="34">
        <v>100</v>
      </c>
      <c r="H184" s="34">
        <v>16596</v>
      </c>
      <c r="I184" s="34">
        <v>16596</v>
      </c>
      <c r="J184" s="34">
        <v>16596</v>
      </c>
      <c r="K184" s="34">
        <v>16596</v>
      </c>
      <c r="L184" s="34">
        <v>16596</v>
      </c>
      <c r="M184" s="34">
        <v>16596</v>
      </c>
      <c r="N184" s="34">
        <v>16239.09</v>
      </c>
      <c r="O184" s="34">
        <v>16596</v>
      </c>
      <c r="P184" s="34">
        <v>16596</v>
      </c>
      <c r="Q184" s="34">
        <v>16596</v>
      </c>
      <c r="R184" s="34">
        <v>16596</v>
      </c>
      <c r="S184" s="34">
        <v>16596</v>
      </c>
      <c r="T184" s="40">
        <v>198795.09</v>
      </c>
      <c r="U184" s="62">
        <v>356.91000000000349</v>
      </c>
      <c r="V184" s="34">
        <v>99.820785128946738</v>
      </c>
      <c r="X184"/>
      <c r="Y184"/>
    </row>
    <row r="185" spans="2:25" x14ac:dyDescent="0.2">
      <c r="B185" s="53" t="s">
        <v>336</v>
      </c>
      <c r="C185" s="34">
        <v>298884</v>
      </c>
      <c r="D185" s="34">
        <v>-5233</v>
      </c>
      <c r="E185" s="34">
        <v>293651</v>
      </c>
      <c r="F185" s="34">
        <v>282666</v>
      </c>
      <c r="G185" s="34">
        <v>96.25916479085717</v>
      </c>
      <c r="H185" s="34">
        <v>24907</v>
      </c>
      <c r="I185" s="34">
        <v>24907</v>
      </c>
      <c r="J185" s="34">
        <v>24840.29</v>
      </c>
      <c r="K185" s="34">
        <v>22623.97</v>
      </c>
      <c r="L185" s="34">
        <v>20583.2</v>
      </c>
      <c r="M185" s="34">
        <v>21503.8</v>
      </c>
      <c r="N185" s="34">
        <v>21286.99</v>
      </c>
      <c r="O185" s="34">
        <v>22457.75</v>
      </c>
      <c r="P185" s="34">
        <v>22848</v>
      </c>
      <c r="Q185" s="34">
        <v>22848</v>
      </c>
      <c r="R185" s="34">
        <v>33833</v>
      </c>
      <c r="S185" s="34">
        <v>24889</v>
      </c>
      <c r="T185" s="40">
        <v>287528</v>
      </c>
      <c r="U185" s="62">
        <v>6123</v>
      </c>
      <c r="V185" s="34">
        <v>97.914871735495538</v>
      </c>
      <c r="X185"/>
      <c r="Y185"/>
    </row>
    <row r="186" spans="2:25" x14ac:dyDescent="0.2">
      <c r="B186" s="53" t="s">
        <v>324</v>
      </c>
      <c r="C186" s="34">
        <v>75155</v>
      </c>
      <c r="D186" s="34">
        <v>0</v>
      </c>
      <c r="E186" s="34">
        <v>75155</v>
      </c>
      <c r="F186" s="34">
        <v>63058</v>
      </c>
      <c r="G186" s="34">
        <v>83.903931874126798</v>
      </c>
      <c r="H186" s="34">
        <v>0</v>
      </c>
      <c r="I186" s="34">
        <v>4020.38</v>
      </c>
      <c r="J186" s="34">
        <v>3812.44</v>
      </c>
      <c r="K186" s="34">
        <v>3470.45</v>
      </c>
      <c r="L186" s="34">
        <v>3677.24</v>
      </c>
      <c r="M186" s="34">
        <v>4288.17</v>
      </c>
      <c r="N186" s="34">
        <v>4155.3599999999997</v>
      </c>
      <c r="O186" s="34">
        <v>4433.8500000000004</v>
      </c>
      <c r="P186" s="34">
        <v>4335.8100000000004</v>
      </c>
      <c r="Q186" s="34">
        <v>3900.47</v>
      </c>
      <c r="R186" s="34">
        <v>15942.92</v>
      </c>
      <c r="S186" s="34">
        <v>14975.16</v>
      </c>
      <c r="T186" s="40">
        <v>67012.25</v>
      </c>
      <c r="U186" s="62">
        <v>8142.75</v>
      </c>
      <c r="V186" s="34">
        <v>89.165391524183363</v>
      </c>
      <c r="X186"/>
      <c r="Y186"/>
    </row>
    <row r="187" spans="2:25" x14ac:dyDescent="0.2">
      <c r="B187" s="53" t="s">
        <v>325</v>
      </c>
      <c r="C187" s="34">
        <v>118800</v>
      </c>
      <c r="D187" s="34">
        <v>0</v>
      </c>
      <c r="E187" s="34">
        <v>118800</v>
      </c>
      <c r="F187" s="34">
        <v>106897</v>
      </c>
      <c r="G187" s="34">
        <v>89.980639730639737</v>
      </c>
      <c r="H187" s="34">
        <v>8550</v>
      </c>
      <c r="I187" s="34">
        <v>8550</v>
      </c>
      <c r="J187" s="34">
        <v>8550</v>
      </c>
      <c r="K187" s="34">
        <v>8550</v>
      </c>
      <c r="L187" s="34">
        <v>8550</v>
      </c>
      <c r="M187" s="34">
        <v>8550</v>
      </c>
      <c r="N187" s="34">
        <v>8346.77</v>
      </c>
      <c r="O187" s="34">
        <v>7650</v>
      </c>
      <c r="P187" s="34">
        <v>8550</v>
      </c>
      <c r="Q187" s="34">
        <v>8550</v>
      </c>
      <c r="R187" s="34">
        <v>20453</v>
      </c>
      <c r="S187" s="34">
        <v>67500</v>
      </c>
      <c r="T187" s="40">
        <v>172349.77000000002</v>
      </c>
      <c r="U187" s="65">
        <v>-53549.770000000019</v>
      </c>
      <c r="V187" s="34">
        <v>145.07556397306399</v>
      </c>
      <c r="X187"/>
      <c r="Y187"/>
    </row>
    <row r="188" spans="2:25" x14ac:dyDescent="0.2">
      <c r="B188" s="53" t="s">
        <v>337</v>
      </c>
      <c r="C188" s="34">
        <v>28440</v>
      </c>
      <c r="D188" s="34">
        <v>0</v>
      </c>
      <c r="E188" s="34">
        <v>28440</v>
      </c>
      <c r="F188" s="34">
        <v>25653</v>
      </c>
      <c r="G188" s="34">
        <v>90.200421940928265</v>
      </c>
      <c r="H188" s="34">
        <v>2212</v>
      </c>
      <c r="I188" s="34">
        <v>2212</v>
      </c>
      <c r="J188" s="34">
        <v>2206.9</v>
      </c>
      <c r="K188" s="34">
        <v>2054</v>
      </c>
      <c r="L188" s="34">
        <v>1957.17</v>
      </c>
      <c r="M188" s="34">
        <v>2054</v>
      </c>
      <c r="N188" s="34">
        <v>2054</v>
      </c>
      <c r="O188" s="34">
        <v>2054</v>
      </c>
      <c r="P188" s="34">
        <v>2054</v>
      </c>
      <c r="Q188" s="34">
        <v>2054</v>
      </c>
      <c r="R188" s="34">
        <v>4841</v>
      </c>
      <c r="S188" s="34">
        <v>2212</v>
      </c>
      <c r="T188" s="40">
        <v>27965.07</v>
      </c>
      <c r="U188" s="62">
        <v>474.93000000000029</v>
      </c>
      <c r="V188" s="34">
        <v>98.33006329113924</v>
      </c>
      <c r="X188"/>
      <c r="Y188"/>
    </row>
    <row r="189" spans="2:25" x14ac:dyDescent="0.2">
      <c r="B189" s="53" t="s">
        <v>326</v>
      </c>
      <c r="C189" s="34">
        <v>15600</v>
      </c>
      <c r="D189" s="34">
        <v>0</v>
      </c>
      <c r="E189" s="34">
        <v>15600</v>
      </c>
      <c r="F189" s="34">
        <v>15000</v>
      </c>
      <c r="G189" s="34">
        <v>96.15384615384616</v>
      </c>
      <c r="H189" s="34">
        <v>0</v>
      </c>
      <c r="I189" s="34">
        <v>0</v>
      </c>
      <c r="J189" s="34">
        <v>0</v>
      </c>
      <c r="K189" s="34">
        <v>0</v>
      </c>
      <c r="L189" s="34">
        <v>0</v>
      </c>
      <c r="M189" s="34">
        <v>0</v>
      </c>
      <c r="N189" s="34">
        <v>7200</v>
      </c>
      <c r="O189" s="34">
        <v>0</v>
      </c>
      <c r="P189" s="34">
        <v>0</v>
      </c>
      <c r="Q189" s="34">
        <v>0</v>
      </c>
      <c r="R189" s="34">
        <v>600</v>
      </c>
      <c r="S189" s="34">
        <v>7400</v>
      </c>
      <c r="T189" s="40">
        <v>15200</v>
      </c>
      <c r="U189" s="62">
        <v>400</v>
      </c>
      <c r="V189" s="34">
        <v>97.435897435897431</v>
      </c>
      <c r="X189"/>
      <c r="Y189"/>
    </row>
    <row r="190" spans="2:25" x14ac:dyDescent="0.2">
      <c r="B190" s="53" t="s">
        <v>327</v>
      </c>
      <c r="C190" s="34">
        <v>10400</v>
      </c>
      <c r="D190" s="34">
        <v>0</v>
      </c>
      <c r="E190" s="34">
        <v>10400</v>
      </c>
      <c r="F190" s="34">
        <v>9786.66</v>
      </c>
      <c r="G190" s="34">
        <v>94.102500000000006</v>
      </c>
      <c r="H190" s="34">
        <v>9786.66</v>
      </c>
      <c r="I190" s="34">
        <v>0</v>
      </c>
      <c r="J190" s="34">
        <v>0</v>
      </c>
      <c r="K190" s="34">
        <v>0</v>
      </c>
      <c r="L190" s="34">
        <v>0</v>
      </c>
      <c r="M190" s="34">
        <v>0</v>
      </c>
      <c r="N190" s="34">
        <v>0</v>
      </c>
      <c r="O190" s="34">
        <v>0</v>
      </c>
      <c r="P190" s="34">
        <v>0</v>
      </c>
      <c r="Q190" s="34">
        <v>0</v>
      </c>
      <c r="R190" s="34">
        <v>613</v>
      </c>
      <c r="S190" s="34">
        <v>0</v>
      </c>
      <c r="T190" s="40">
        <v>10399.66</v>
      </c>
      <c r="U190" s="62">
        <v>0.34000000000014552</v>
      </c>
      <c r="V190" s="34">
        <v>99.996730769230766</v>
      </c>
      <c r="X190"/>
      <c r="Y190"/>
    </row>
    <row r="191" spans="2:25" x14ac:dyDescent="0.2">
      <c r="B191" s="53" t="s">
        <v>328</v>
      </c>
      <c r="C191" s="34">
        <v>66840</v>
      </c>
      <c r="D191" s="34">
        <v>-1389</v>
      </c>
      <c r="E191" s="34">
        <v>65451</v>
      </c>
      <c r="F191" s="34">
        <v>65451</v>
      </c>
      <c r="G191" s="34">
        <v>100</v>
      </c>
      <c r="H191" s="34">
        <v>5246.33</v>
      </c>
      <c r="I191" s="34">
        <v>5246.33</v>
      </c>
      <c r="J191" s="34">
        <v>5242.43</v>
      </c>
      <c r="K191" s="34">
        <v>5105.72</v>
      </c>
      <c r="L191" s="34">
        <v>4979.33</v>
      </c>
      <c r="M191" s="34">
        <v>5004.8999999999996</v>
      </c>
      <c r="N191" s="34">
        <v>4891.4399999999996</v>
      </c>
      <c r="O191" s="34">
        <v>4767.1400000000003</v>
      </c>
      <c r="P191" s="34">
        <v>5125.88</v>
      </c>
      <c r="Q191" s="34">
        <v>5209.59</v>
      </c>
      <c r="R191" s="34">
        <v>5209.59</v>
      </c>
      <c r="S191" s="34">
        <v>9022.2099999999991</v>
      </c>
      <c r="T191" s="40">
        <v>65050.889999999992</v>
      </c>
      <c r="U191" s="62">
        <v>400.11000000000786</v>
      </c>
      <c r="V191" s="34">
        <v>99.388687720584855</v>
      </c>
      <c r="X191"/>
      <c r="Y191"/>
    </row>
    <row r="192" spans="2:25" x14ac:dyDescent="0.2">
      <c r="B192" s="53" t="s">
        <v>329</v>
      </c>
      <c r="C192" s="34">
        <v>7501</v>
      </c>
      <c r="D192" s="34">
        <v>1356</v>
      </c>
      <c r="E192" s="34">
        <v>8857</v>
      </c>
      <c r="F192" s="34">
        <v>8857</v>
      </c>
      <c r="G192" s="34">
        <v>100</v>
      </c>
      <c r="H192" s="34">
        <v>723.52</v>
      </c>
      <c r="I192" s="34">
        <v>723.03</v>
      </c>
      <c r="J192" s="34">
        <v>722.5</v>
      </c>
      <c r="K192" s="34">
        <v>703.4</v>
      </c>
      <c r="L192" s="34">
        <v>688.32</v>
      </c>
      <c r="M192" s="34">
        <v>689.51</v>
      </c>
      <c r="N192" s="34">
        <v>673.89</v>
      </c>
      <c r="O192" s="34">
        <v>656.76</v>
      </c>
      <c r="P192" s="34">
        <v>706.18</v>
      </c>
      <c r="Q192" s="34">
        <v>706.23</v>
      </c>
      <c r="R192" s="34">
        <v>706.23</v>
      </c>
      <c r="S192" s="34">
        <v>1239.01</v>
      </c>
      <c r="T192" s="40">
        <v>8938.5800000000017</v>
      </c>
      <c r="U192" s="31">
        <v>-81.580000000001746</v>
      </c>
      <c r="V192" s="34">
        <v>100.92107937224797</v>
      </c>
      <c r="X192"/>
      <c r="Y192"/>
    </row>
    <row r="193" spans="2:25" x14ac:dyDescent="0.2">
      <c r="B193" s="49" t="s">
        <v>186</v>
      </c>
      <c r="C193" s="33">
        <v>563224</v>
      </c>
      <c r="D193" s="33">
        <v>-841</v>
      </c>
      <c r="E193" s="33">
        <v>562383</v>
      </c>
      <c r="F193" s="33">
        <v>534978</v>
      </c>
      <c r="G193" s="33">
        <v>95.126986413173938</v>
      </c>
      <c r="H193" s="33">
        <v>45331.58</v>
      </c>
      <c r="I193" s="33">
        <v>46956.160000000003</v>
      </c>
      <c r="J193" s="33">
        <v>46046.17</v>
      </c>
      <c r="K193" s="33">
        <v>43882.369999999995</v>
      </c>
      <c r="L193" s="33">
        <v>45753.600000000006</v>
      </c>
      <c r="M193" s="33">
        <v>46937.179999999993</v>
      </c>
      <c r="N193" s="33">
        <v>43031.470000000008</v>
      </c>
      <c r="O193" s="33">
        <v>40779.79</v>
      </c>
      <c r="P193" s="33">
        <v>33208.28</v>
      </c>
      <c r="Q193" s="33">
        <v>39811.78</v>
      </c>
      <c r="R193" s="33">
        <v>66838.400000000009</v>
      </c>
      <c r="S193" s="33">
        <v>51497.4</v>
      </c>
      <c r="T193" s="39">
        <v>550074.18000000005</v>
      </c>
      <c r="U193" s="60">
        <v>12308.819999999994</v>
      </c>
      <c r="V193" s="33">
        <v>97.811310085831195</v>
      </c>
      <c r="X193"/>
      <c r="Y193"/>
    </row>
    <row r="194" spans="2:25" x14ac:dyDescent="0.2">
      <c r="B194" s="50" t="s">
        <v>101</v>
      </c>
      <c r="C194" s="35">
        <v>563224</v>
      </c>
      <c r="D194" s="35">
        <v>-841</v>
      </c>
      <c r="E194" s="35">
        <v>562383</v>
      </c>
      <c r="F194" s="35">
        <v>534978</v>
      </c>
      <c r="G194" s="35">
        <v>95.126986413173938</v>
      </c>
      <c r="H194" s="35">
        <v>45331.58</v>
      </c>
      <c r="I194" s="35">
        <v>46956.160000000003</v>
      </c>
      <c r="J194" s="35">
        <v>46046.17</v>
      </c>
      <c r="K194" s="35">
        <v>43882.369999999995</v>
      </c>
      <c r="L194" s="35">
        <v>45753.600000000006</v>
      </c>
      <c r="M194" s="35">
        <v>46937.179999999993</v>
      </c>
      <c r="N194" s="35">
        <v>43031.470000000008</v>
      </c>
      <c r="O194" s="35">
        <v>40779.79</v>
      </c>
      <c r="P194" s="35">
        <v>33208.28</v>
      </c>
      <c r="Q194" s="35">
        <v>39811.78</v>
      </c>
      <c r="R194" s="35">
        <v>66838.400000000009</v>
      </c>
      <c r="S194" s="35">
        <v>51497.4</v>
      </c>
      <c r="T194" s="37">
        <v>550074.18000000005</v>
      </c>
      <c r="U194" s="61">
        <v>12308.819999999994</v>
      </c>
      <c r="V194" s="35">
        <v>97.811310085831195</v>
      </c>
      <c r="X194"/>
      <c r="Y194"/>
    </row>
    <row r="195" spans="2:25" x14ac:dyDescent="0.2">
      <c r="B195" s="51" t="s">
        <v>183</v>
      </c>
      <c r="C195" s="34">
        <v>563224</v>
      </c>
      <c r="D195" s="34">
        <v>-841</v>
      </c>
      <c r="E195" s="34">
        <v>562383</v>
      </c>
      <c r="F195" s="34">
        <v>534978</v>
      </c>
      <c r="G195" s="34">
        <v>95.126986413173938</v>
      </c>
      <c r="H195" s="34">
        <v>45331.58</v>
      </c>
      <c r="I195" s="34">
        <v>46956.160000000003</v>
      </c>
      <c r="J195" s="34">
        <v>46046.17</v>
      </c>
      <c r="K195" s="34">
        <v>43882.369999999995</v>
      </c>
      <c r="L195" s="34">
        <v>45753.600000000006</v>
      </c>
      <c r="M195" s="34">
        <v>46937.179999999993</v>
      </c>
      <c r="N195" s="34">
        <v>43031.470000000008</v>
      </c>
      <c r="O195" s="34">
        <v>40779.79</v>
      </c>
      <c r="P195" s="34">
        <v>33208.28</v>
      </c>
      <c r="Q195" s="34">
        <v>39811.78</v>
      </c>
      <c r="R195" s="34">
        <v>66838.400000000009</v>
      </c>
      <c r="S195" s="34">
        <v>51497.4</v>
      </c>
      <c r="T195" s="40">
        <v>550074.18000000005</v>
      </c>
      <c r="U195" s="62">
        <v>12308.819999999994</v>
      </c>
      <c r="V195" s="34">
        <v>97.811310085831195</v>
      </c>
      <c r="X195"/>
      <c r="Y195"/>
    </row>
    <row r="196" spans="2:25" x14ac:dyDescent="0.2">
      <c r="B196" s="56" t="s">
        <v>321</v>
      </c>
      <c r="C196" s="57">
        <v>563224</v>
      </c>
      <c r="D196" s="57">
        <v>-841</v>
      </c>
      <c r="E196" s="57">
        <v>562383</v>
      </c>
      <c r="F196" s="57">
        <v>534978</v>
      </c>
      <c r="G196" s="57">
        <v>95.126986413173938</v>
      </c>
      <c r="H196" s="57">
        <v>45331.58</v>
      </c>
      <c r="I196" s="57">
        <v>46956.160000000003</v>
      </c>
      <c r="J196" s="57">
        <v>46046.17</v>
      </c>
      <c r="K196" s="57">
        <v>43882.369999999995</v>
      </c>
      <c r="L196" s="57">
        <v>45753.600000000006</v>
      </c>
      <c r="M196" s="57">
        <v>46937.179999999993</v>
      </c>
      <c r="N196" s="57">
        <v>43031.470000000008</v>
      </c>
      <c r="O196" s="57">
        <v>40779.79</v>
      </c>
      <c r="P196" s="57">
        <v>33208.28</v>
      </c>
      <c r="Q196" s="57">
        <v>39811.78</v>
      </c>
      <c r="R196" s="57">
        <v>66838.400000000009</v>
      </c>
      <c r="S196" s="57">
        <v>51497.4</v>
      </c>
      <c r="T196" s="58">
        <v>550074.18000000005</v>
      </c>
      <c r="U196" s="63">
        <v>12308.819999999994</v>
      </c>
      <c r="V196" s="57">
        <v>97.811310085831195</v>
      </c>
      <c r="X196"/>
      <c r="Y196"/>
    </row>
    <row r="197" spans="2:25" x14ac:dyDescent="0.2">
      <c r="B197" s="52" t="s">
        <v>322</v>
      </c>
      <c r="C197" s="35">
        <v>563224</v>
      </c>
      <c r="D197" s="35">
        <v>-841</v>
      </c>
      <c r="E197" s="35">
        <v>562383</v>
      </c>
      <c r="F197" s="35">
        <v>534978</v>
      </c>
      <c r="G197" s="35">
        <v>95.126986413173938</v>
      </c>
      <c r="H197" s="35">
        <v>45331.58</v>
      </c>
      <c r="I197" s="35">
        <v>46956.160000000003</v>
      </c>
      <c r="J197" s="35">
        <v>46046.17</v>
      </c>
      <c r="K197" s="35">
        <v>43882.369999999995</v>
      </c>
      <c r="L197" s="35">
        <v>45753.600000000006</v>
      </c>
      <c r="M197" s="35">
        <v>46937.179999999993</v>
      </c>
      <c r="N197" s="35">
        <v>43031.470000000008</v>
      </c>
      <c r="O197" s="35">
        <v>40779.79</v>
      </c>
      <c r="P197" s="35">
        <v>33208.28</v>
      </c>
      <c r="Q197" s="35">
        <v>39811.78</v>
      </c>
      <c r="R197" s="35">
        <v>66838.400000000009</v>
      </c>
      <c r="S197" s="35">
        <v>51497.4</v>
      </c>
      <c r="T197" s="37">
        <v>550074.18000000005</v>
      </c>
      <c r="U197" s="61">
        <v>12308.819999999994</v>
      </c>
      <c r="V197" s="35">
        <v>97.811310085831195</v>
      </c>
      <c r="X197"/>
      <c r="Y197"/>
    </row>
    <row r="198" spans="2:25" x14ac:dyDescent="0.2">
      <c r="B198" s="53" t="s">
        <v>323</v>
      </c>
      <c r="C198" s="34">
        <v>267024</v>
      </c>
      <c r="D198" s="34">
        <v>0</v>
      </c>
      <c r="E198" s="34">
        <v>267024</v>
      </c>
      <c r="F198" s="34">
        <v>264455</v>
      </c>
      <c r="G198" s="34">
        <v>99.037914194978725</v>
      </c>
      <c r="H198" s="34">
        <v>22252</v>
      </c>
      <c r="I198" s="34">
        <v>22252</v>
      </c>
      <c r="J198" s="34">
        <v>22252</v>
      </c>
      <c r="K198" s="34">
        <v>20039.2</v>
      </c>
      <c r="L198" s="34">
        <v>22252</v>
      </c>
      <c r="M198" s="34">
        <v>22252</v>
      </c>
      <c r="N198" s="34">
        <v>21895.09</v>
      </c>
      <c r="O198" s="34">
        <v>22252</v>
      </c>
      <c r="P198" s="34">
        <v>16720</v>
      </c>
      <c r="Q198" s="34">
        <v>22252</v>
      </c>
      <c r="R198" s="34">
        <v>24821</v>
      </c>
      <c r="S198" s="34">
        <v>22252</v>
      </c>
      <c r="T198" s="40">
        <v>261491.29</v>
      </c>
      <c r="U198" s="62">
        <v>5532.7099999999919</v>
      </c>
      <c r="V198" s="34">
        <v>97.928010216310142</v>
      </c>
      <c r="X198"/>
      <c r="Y198"/>
    </row>
    <row r="199" spans="2:25" x14ac:dyDescent="0.2">
      <c r="B199" s="53" t="s">
        <v>341</v>
      </c>
      <c r="C199" s="34">
        <v>66384</v>
      </c>
      <c r="D199" s="34">
        <v>0</v>
      </c>
      <c r="E199" s="34">
        <v>66384</v>
      </c>
      <c r="F199" s="34">
        <v>41848</v>
      </c>
      <c r="G199" s="34">
        <v>63.039286575078336</v>
      </c>
      <c r="H199" s="34">
        <v>5532</v>
      </c>
      <c r="I199" s="34">
        <v>5532</v>
      </c>
      <c r="J199" s="34">
        <v>5532</v>
      </c>
      <c r="K199" s="34">
        <v>5532</v>
      </c>
      <c r="L199" s="34">
        <v>5532</v>
      </c>
      <c r="M199" s="34">
        <v>5532</v>
      </c>
      <c r="N199" s="34">
        <v>0</v>
      </c>
      <c r="O199" s="34">
        <v>0</v>
      </c>
      <c r="P199" s="34">
        <v>0</v>
      </c>
      <c r="Q199" s="34">
        <v>0</v>
      </c>
      <c r="R199" s="34">
        <v>24536</v>
      </c>
      <c r="S199" s="34">
        <v>0</v>
      </c>
      <c r="T199" s="40">
        <v>57728</v>
      </c>
      <c r="U199" s="62">
        <v>8656</v>
      </c>
      <c r="V199" s="34">
        <v>86.960713424921664</v>
      </c>
      <c r="X199"/>
      <c r="Y199"/>
    </row>
    <row r="200" spans="2:25" x14ac:dyDescent="0.2">
      <c r="B200" s="53" t="s">
        <v>336</v>
      </c>
      <c r="C200" s="34">
        <v>99756</v>
      </c>
      <c r="D200" s="34">
        <v>0</v>
      </c>
      <c r="E200" s="34">
        <v>99756</v>
      </c>
      <c r="F200" s="34">
        <v>99756</v>
      </c>
      <c r="G200" s="34">
        <v>100</v>
      </c>
      <c r="H200" s="34">
        <v>8313</v>
      </c>
      <c r="I200" s="34">
        <v>8313</v>
      </c>
      <c r="J200" s="34">
        <v>8313</v>
      </c>
      <c r="K200" s="34">
        <v>8313</v>
      </c>
      <c r="L200" s="34">
        <v>8313</v>
      </c>
      <c r="M200" s="34">
        <v>8313</v>
      </c>
      <c r="N200" s="34">
        <v>8313</v>
      </c>
      <c r="O200" s="34">
        <v>8313</v>
      </c>
      <c r="P200" s="34">
        <v>8313</v>
      </c>
      <c r="Q200" s="34">
        <v>8313</v>
      </c>
      <c r="R200" s="34">
        <v>8313</v>
      </c>
      <c r="S200" s="34">
        <v>8313</v>
      </c>
      <c r="T200" s="40">
        <v>99756</v>
      </c>
      <c r="U200" s="62">
        <v>0</v>
      </c>
      <c r="V200" s="34">
        <v>100</v>
      </c>
      <c r="X200"/>
      <c r="Y200"/>
    </row>
    <row r="201" spans="2:25" x14ac:dyDescent="0.2">
      <c r="B201" s="53" t="s">
        <v>324</v>
      </c>
      <c r="C201" s="34">
        <v>61692</v>
      </c>
      <c r="D201" s="34">
        <v>0</v>
      </c>
      <c r="E201" s="34">
        <v>61692</v>
      </c>
      <c r="F201" s="34">
        <v>61692</v>
      </c>
      <c r="G201" s="34">
        <v>100</v>
      </c>
      <c r="H201" s="34">
        <v>0</v>
      </c>
      <c r="I201" s="34">
        <v>6024.58</v>
      </c>
      <c r="J201" s="34">
        <v>5114.59</v>
      </c>
      <c r="K201" s="34">
        <v>5670.87</v>
      </c>
      <c r="L201" s="34">
        <v>4822.0200000000004</v>
      </c>
      <c r="M201" s="34">
        <v>6005.6</v>
      </c>
      <c r="N201" s="34">
        <v>5138.8100000000004</v>
      </c>
      <c r="O201" s="34">
        <v>5748.41</v>
      </c>
      <c r="P201" s="34">
        <v>4977.1000000000004</v>
      </c>
      <c r="Q201" s="34">
        <v>4762.38</v>
      </c>
      <c r="R201" s="34">
        <v>4684</v>
      </c>
      <c r="S201" s="34">
        <v>13148</v>
      </c>
      <c r="T201" s="40">
        <v>66096.36</v>
      </c>
      <c r="U201" s="65">
        <v>-4404.3600000000006</v>
      </c>
      <c r="V201" s="34">
        <v>107.13927251507489</v>
      </c>
      <c r="X201"/>
      <c r="Y201"/>
    </row>
    <row r="202" spans="2:25" x14ac:dyDescent="0.2">
      <c r="B202" s="53" t="s">
        <v>325</v>
      </c>
      <c r="C202" s="34">
        <v>21600</v>
      </c>
      <c r="D202" s="34">
        <v>0</v>
      </c>
      <c r="E202" s="34">
        <v>21600</v>
      </c>
      <c r="F202" s="34">
        <v>21300</v>
      </c>
      <c r="G202" s="34">
        <v>98.611111111111114</v>
      </c>
      <c r="H202" s="34">
        <v>1800</v>
      </c>
      <c r="I202" s="34">
        <v>1800</v>
      </c>
      <c r="J202" s="34">
        <v>1800</v>
      </c>
      <c r="K202" s="34">
        <v>1440</v>
      </c>
      <c r="L202" s="34">
        <v>1800</v>
      </c>
      <c r="M202" s="34">
        <v>1800</v>
      </c>
      <c r="N202" s="34">
        <v>1741.94</v>
      </c>
      <c r="O202" s="34">
        <v>1800</v>
      </c>
      <c r="P202" s="34">
        <v>900</v>
      </c>
      <c r="Q202" s="34">
        <v>1800</v>
      </c>
      <c r="R202" s="34">
        <v>1800</v>
      </c>
      <c r="S202" s="34">
        <v>1800</v>
      </c>
      <c r="T202" s="40">
        <v>20281.940000000002</v>
      </c>
      <c r="U202" s="62">
        <v>1318.0599999999977</v>
      </c>
      <c r="V202" s="34">
        <v>93.897870370370384</v>
      </c>
      <c r="X202"/>
      <c r="Y202"/>
    </row>
    <row r="203" spans="2:25" x14ac:dyDescent="0.2">
      <c r="B203" s="53" t="s">
        <v>337</v>
      </c>
      <c r="C203" s="34">
        <v>7584</v>
      </c>
      <c r="D203" s="34">
        <v>0</v>
      </c>
      <c r="E203" s="34">
        <v>7584</v>
      </c>
      <c r="F203" s="34">
        <v>7584</v>
      </c>
      <c r="G203" s="34">
        <v>100</v>
      </c>
      <c r="H203" s="34">
        <v>632</v>
      </c>
      <c r="I203" s="34">
        <v>632</v>
      </c>
      <c r="J203" s="34">
        <v>632</v>
      </c>
      <c r="K203" s="34">
        <v>632</v>
      </c>
      <c r="L203" s="34">
        <v>632</v>
      </c>
      <c r="M203" s="34">
        <v>632</v>
      </c>
      <c r="N203" s="34">
        <v>632</v>
      </c>
      <c r="O203" s="34">
        <v>632</v>
      </c>
      <c r="P203" s="34">
        <v>632</v>
      </c>
      <c r="Q203" s="34">
        <v>632</v>
      </c>
      <c r="R203" s="34">
        <v>632</v>
      </c>
      <c r="S203" s="34">
        <v>632</v>
      </c>
      <c r="T203" s="40">
        <v>7584</v>
      </c>
      <c r="U203" s="62">
        <v>0</v>
      </c>
      <c r="V203" s="34">
        <v>100</v>
      </c>
      <c r="X203"/>
      <c r="Y203"/>
    </row>
    <row r="204" spans="2:25" x14ac:dyDescent="0.2">
      <c r="B204" s="53" t="s">
        <v>326</v>
      </c>
      <c r="C204" s="34">
        <v>6600</v>
      </c>
      <c r="D204" s="34">
        <v>0</v>
      </c>
      <c r="E204" s="34">
        <v>6600</v>
      </c>
      <c r="F204" s="34">
        <v>6600</v>
      </c>
      <c r="G204" s="34">
        <v>100</v>
      </c>
      <c r="H204" s="34">
        <v>0</v>
      </c>
      <c r="I204" s="34">
        <v>0</v>
      </c>
      <c r="J204" s="34">
        <v>0</v>
      </c>
      <c r="K204" s="34">
        <v>0</v>
      </c>
      <c r="L204" s="34">
        <v>0</v>
      </c>
      <c r="M204" s="34">
        <v>0</v>
      </c>
      <c r="N204" s="34">
        <v>3300</v>
      </c>
      <c r="O204" s="34">
        <v>0</v>
      </c>
      <c r="P204" s="34">
        <v>0</v>
      </c>
      <c r="Q204" s="34">
        <v>0</v>
      </c>
      <c r="R204" s="34">
        <v>0</v>
      </c>
      <c r="S204" s="34">
        <v>3300</v>
      </c>
      <c r="T204" s="40">
        <v>6600</v>
      </c>
      <c r="U204" s="62">
        <v>0</v>
      </c>
      <c r="V204" s="34">
        <v>100</v>
      </c>
      <c r="X204"/>
      <c r="Y204"/>
    </row>
    <row r="205" spans="2:25" x14ac:dyDescent="0.2">
      <c r="B205" s="53" t="s">
        <v>327</v>
      </c>
      <c r="C205" s="34">
        <v>4400</v>
      </c>
      <c r="D205" s="34">
        <v>0</v>
      </c>
      <c r="E205" s="34">
        <v>4400</v>
      </c>
      <c r="F205" s="34">
        <v>4400</v>
      </c>
      <c r="G205" s="34">
        <v>100</v>
      </c>
      <c r="H205" s="34">
        <v>4400</v>
      </c>
      <c r="I205" s="34">
        <v>0</v>
      </c>
      <c r="J205" s="34">
        <v>0</v>
      </c>
      <c r="K205" s="34">
        <v>0</v>
      </c>
      <c r="L205" s="34">
        <v>0</v>
      </c>
      <c r="M205" s="34">
        <v>0</v>
      </c>
      <c r="N205" s="34">
        <v>0</v>
      </c>
      <c r="O205" s="34">
        <v>0</v>
      </c>
      <c r="P205" s="34">
        <v>0</v>
      </c>
      <c r="Q205" s="34">
        <v>0</v>
      </c>
      <c r="R205" s="34">
        <v>0</v>
      </c>
      <c r="S205" s="34">
        <v>0</v>
      </c>
      <c r="T205" s="40">
        <v>4400</v>
      </c>
      <c r="U205" s="62">
        <v>0</v>
      </c>
      <c r="V205" s="34">
        <v>100</v>
      </c>
      <c r="X205"/>
      <c r="Y205"/>
    </row>
    <row r="206" spans="2:25" x14ac:dyDescent="0.2">
      <c r="B206" s="53" t="s">
        <v>328</v>
      </c>
      <c r="C206" s="34">
        <v>25340</v>
      </c>
      <c r="D206" s="34">
        <v>-1200</v>
      </c>
      <c r="E206" s="34">
        <v>24140</v>
      </c>
      <c r="F206" s="34">
        <v>24140</v>
      </c>
      <c r="G206" s="34">
        <v>100</v>
      </c>
      <c r="H206" s="34">
        <v>2111.66</v>
      </c>
      <c r="I206" s="34">
        <v>2111.66</v>
      </c>
      <c r="J206" s="34">
        <v>2111.66</v>
      </c>
      <c r="K206" s="34">
        <v>1982.21</v>
      </c>
      <c r="L206" s="34">
        <v>2111.66</v>
      </c>
      <c r="M206" s="34">
        <v>2111.66</v>
      </c>
      <c r="N206" s="34">
        <v>1767.16</v>
      </c>
      <c r="O206" s="34">
        <v>1788.04</v>
      </c>
      <c r="P206" s="34">
        <v>1464.42</v>
      </c>
      <c r="Q206" s="34">
        <v>1788.05</v>
      </c>
      <c r="R206" s="34">
        <v>1788.05</v>
      </c>
      <c r="S206" s="34">
        <v>1788.05</v>
      </c>
      <c r="T206" s="40">
        <v>22924.279999999995</v>
      </c>
      <c r="U206" s="62">
        <v>1215.7200000000048</v>
      </c>
      <c r="V206" s="34">
        <v>94.963877381938673</v>
      </c>
      <c r="X206"/>
      <c r="Y206"/>
    </row>
    <row r="207" spans="2:25" x14ac:dyDescent="0.2">
      <c r="B207" s="53" t="s">
        <v>329</v>
      </c>
      <c r="C207" s="34">
        <v>2844</v>
      </c>
      <c r="D207" s="34">
        <v>359</v>
      </c>
      <c r="E207" s="34">
        <v>3203</v>
      </c>
      <c r="F207" s="34">
        <v>3203</v>
      </c>
      <c r="G207" s="34">
        <v>100</v>
      </c>
      <c r="H207" s="34">
        <v>290.92</v>
      </c>
      <c r="I207" s="34">
        <v>290.92</v>
      </c>
      <c r="J207" s="34">
        <v>290.92</v>
      </c>
      <c r="K207" s="34">
        <v>273.08999999999997</v>
      </c>
      <c r="L207" s="34">
        <v>290.92</v>
      </c>
      <c r="M207" s="34">
        <v>290.92</v>
      </c>
      <c r="N207" s="34">
        <v>243.47</v>
      </c>
      <c r="O207" s="34">
        <v>246.34</v>
      </c>
      <c r="P207" s="34">
        <v>201.76</v>
      </c>
      <c r="Q207" s="34">
        <v>264.35000000000002</v>
      </c>
      <c r="R207" s="34">
        <v>264.35000000000002</v>
      </c>
      <c r="S207" s="34">
        <v>264.35000000000002</v>
      </c>
      <c r="T207" s="40">
        <v>3212.31</v>
      </c>
      <c r="U207" s="65">
        <v>-9.3099999999999454</v>
      </c>
      <c r="V207" s="34">
        <v>100.29066500156102</v>
      </c>
      <c r="X207"/>
      <c r="Y207"/>
    </row>
    <row r="208" spans="2:25" x14ac:dyDescent="0.2">
      <c r="B208" s="49" t="s">
        <v>190</v>
      </c>
      <c r="C208" s="33">
        <v>132700</v>
      </c>
      <c r="D208" s="33">
        <v>371</v>
      </c>
      <c r="E208" s="33">
        <v>133071</v>
      </c>
      <c r="F208" s="33">
        <v>133071</v>
      </c>
      <c r="G208" s="33">
        <v>100</v>
      </c>
      <c r="H208" s="33">
        <v>10696.789999999999</v>
      </c>
      <c r="I208" s="33">
        <v>10975.679999999998</v>
      </c>
      <c r="J208" s="33">
        <v>10628.31</v>
      </c>
      <c r="K208" s="33">
        <v>10298.789999999999</v>
      </c>
      <c r="L208" s="33">
        <v>10813.39</v>
      </c>
      <c r="M208" s="33">
        <v>10867.21</v>
      </c>
      <c r="N208" s="33">
        <v>11859.55</v>
      </c>
      <c r="O208" s="33">
        <v>10976.089999999998</v>
      </c>
      <c r="P208" s="33">
        <v>10975.679999999998</v>
      </c>
      <c r="Q208" s="33">
        <v>10219.25</v>
      </c>
      <c r="R208" s="33">
        <v>10998.47</v>
      </c>
      <c r="S208" s="33">
        <v>14058.8</v>
      </c>
      <c r="T208" s="39">
        <v>133368.01</v>
      </c>
      <c r="U208" s="60">
        <v>-297.00999999999976</v>
      </c>
      <c r="V208" s="33">
        <v>100.22319663938801</v>
      </c>
      <c r="X208"/>
      <c r="Y208"/>
    </row>
    <row r="209" spans="2:25" x14ac:dyDescent="0.2">
      <c r="B209" s="50" t="s">
        <v>101</v>
      </c>
      <c r="C209" s="35">
        <v>132700</v>
      </c>
      <c r="D209" s="35">
        <v>371</v>
      </c>
      <c r="E209" s="35">
        <v>133071</v>
      </c>
      <c r="F209" s="35">
        <v>133071</v>
      </c>
      <c r="G209" s="35">
        <v>100</v>
      </c>
      <c r="H209" s="35">
        <v>10696.789999999999</v>
      </c>
      <c r="I209" s="35">
        <v>10975.679999999998</v>
      </c>
      <c r="J209" s="35">
        <v>10628.31</v>
      </c>
      <c r="K209" s="35">
        <v>10298.789999999999</v>
      </c>
      <c r="L209" s="35">
        <v>10813.39</v>
      </c>
      <c r="M209" s="35">
        <v>10867.21</v>
      </c>
      <c r="N209" s="35">
        <v>11859.55</v>
      </c>
      <c r="O209" s="35">
        <v>10976.089999999998</v>
      </c>
      <c r="P209" s="35">
        <v>10975.679999999998</v>
      </c>
      <c r="Q209" s="35">
        <v>10219.25</v>
      </c>
      <c r="R209" s="35">
        <v>10998.47</v>
      </c>
      <c r="S209" s="35">
        <v>14058.8</v>
      </c>
      <c r="T209" s="37">
        <v>133368.01</v>
      </c>
      <c r="U209" s="61">
        <v>-297.00999999999976</v>
      </c>
      <c r="V209" s="35">
        <v>100.22319663938801</v>
      </c>
      <c r="X209"/>
      <c r="Y209"/>
    </row>
    <row r="210" spans="2:25" x14ac:dyDescent="0.2">
      <c r="B210" s="51" t="s">
        <v>187</v>
      </c>
      <c r="C210" s="34">
        <v>132700</v>
      </c>
      <c r="D210" s="34">
        <v>371</v>
      </c>
      <c r="E210" s="34">
        <v>133071</v>
      </c>
      <c r="F210" s="34">
        <v>133071</v>
      </c>
      <c r="G210" s="34">
        <v>100</v>
      </c>
      <c r="H210" s="34">
        <v>10696.789999999999</v>
      </c>
      <c r="I210" s="34">
        <v>10975.679999999998</v>
      </c>
      <c r="J210" s="34">
        <v>10628.31</v>
      </c>
      <c r="K210" s="34">
        <v>10298.789999999999</v>
      </c>
      <c r="L210" s="34">
        <v>10813.39</v>
      </c>
      <c r="M210" s="34">
        <v>10867.21</v>
      </c>
      <c r="N210" s="34">
        <v>11859.55</v>
      </c>
      <c r="O210" s="34">
        <v>10976.089999999998</v>
      </c>
      <c r="P210" s="34">
        <v>10975.679999999998</v>
      </c>
      <c r="Q210" s="34">
        <v>10219.25</v>
      </c>
      <c r="R210" s="34">
        <v>10998.47</v>
      </c>
      <c r="S210" s="34">
        <v>14058.8</v>
      </c>
      <c r="T210" s="40">
        <v>133368.01</v>
      </c>
      <c r="U210" s="62">
        <v>-297.00999999999976</v>
      </c>
      <c r="V210" s="34">
        <v>100.22319663938801</v>
      </c>
      <c r="X210"/>
      <c r="Y210"/>
    </row>
    <row r="211" spans="2:25" x14ac:dyDescent="0.2">
      <c r="B211" s="56" t="s">
        <v>321</v>
      </c>
      <c r="C211" s="57">
        <v>132700</v>
      </c>
      <c r="D211" s="57">
        <v>371</v>
      </c>
      <c r="E211" s="57">
        <v>133071</v>
      </c>
      <c r="F211" s="57">
        <v>133071</v>
      </c>
      <c r="G211" s="57">
        <v>100</v>
      </c>
      <c r="H211" s="57">
        <v>10696.789999999999</v>
      </c>
      <c r="I211" s="57">
        <v>10975.679999999998</v>
      </c>
      <c r="J211" s="57">
        <v>10628.31</v>
      </c>
      <c r="K211" s="57">
        <v>10298.789999999999</v>
      </c>
      <c r="L211" s="57">
        <v>10813.39</v>
      </c>
      <c r="M211" s="57">
        <v>10867.21</v>
      </c>
      <c r="N211" s="57">
        <v>11859.55</v>
      </c>
      <c r="O211" s="57">
        <v>10976.089999999998</v>
      </c>
      <c r="P211" s="57">
        <v>10975.679999999998</v>
      </c>
      <c r="Q211" s="57">
        <v>10219.25</v>
      </c>
      <c r="R211" s="57">
        <v>10998.47</v>
      </c>
      <c r="S211" s="57">
        <v>14058.8</v>
      </c>
      <c r="T211" s="58">
        <v>133368.01</v>
      </c>
      <c r="U211" s="63">
        <v>-297.00999999999976</v>
      </c>
      <c r="V211" s="57">
        <v>100.22319663938801</v>
      </c>
      <c r="X211"/>
      <c r="Y211"/>
    </row>
    <row r="212" spans="2:25" x14ac:dyDescent="0.2">
      <c r="B212" s="52" t="s">
        <v>322</v>
      </c>
      <c r="C212" s="35">
        <v>132700</v>
      </c>
      <c r="D212" s="35">
        <v>371</v>
      </c>
      <c r="E212" s="35">
        <v>133071</v>
      </c>
      <c r="F212" s="35">
        <v>133071</v>
      </c>
      <c r="G212" s="35">
        <v>100</v>
      </c>
      <c r="H212" s="35">
        <v>10696.789999999999</v>
      </c>
      <c r="I212" s="35">
        <v>10975.679999999998</v>
      </c>
      <c r="J212" s="35">
        <v>10628.31</v>
      </c>
      <c r="K212" s="35">
        <v>10298.789999999999</v>
      </c>
      <c r="L212" s="35">
        <v>10813.39</v>
      </c>
      <c r="M212" s="35">
        <v>10867.21</v>
      </c>
      <c r="N212" s="35">
        <v>11859.55</v>
      </c>
      <c r="O212" s="35">
        <v>10976.089999999998</v>
      </c>
      <c r="P212" s="35">
        <v>10975.679999999998</v>
      </c>
      <c r="Q212" s="35">
        <v>10219.25</v>
      </c>
      <c r="R212" s="35">
        <v>10998.47</v>
      </c>
      <c r="S212" s="35">
        <v>14058.8</v>
      </c>
      <c r="T212" s="37">
        <v>133368.01</v>
      </c>
      <c r="U212" s="61">
        <v>-297.00999999999976</v>
      </c>
      <c r="V212" s="35">
        <v>100.22319663938801</v>
      </c>
      <c r="X212"/>
      <c r="Y212"/>
    </row>
    <row r="213" spans="2:25" x14ac:dyDescent="0.2">
      <c r="B213" s="53" t="s">
        <v>323</v>
      </c>
      <c r="C213" s="34">
        <v>80256</v>
      </c>
      <c r="D213" s="34">
        <v>0</v>
      </c>
      <c r="E213" s="34">
        <v>80256</v>
      </c>
      <c r="F213" s="34">
        <v>80256</v>
      </c>
      <c r="G213" s="34">
        <v>100</v>
      </c>
      <c r="H213" s="34">
        <v>6688</v>
      </c>
      <c r="I213" s="34">
        <v>6688</v>
      </c>
      <c r="J213" s="34">
        <v>6688</v>
      </c>
      <c r="K213" s="34">
        <v>6688</v>
      </c>
      <c r="L213" s="34">
        <v>6688</v>
      </c>
      <c r="M213" s="34">
        <v>6688</v>
      </c>
      <c r="N213" s="34">
        <v>6688</v>
      </c>
      <c r="O213" s="34">
        <v>6688</v>
      </c>
      <c r="P213" s="34">
        <v>6688</v>
      </c>
      <c r="Q213" s="34">
        <v>6688</v>
      </c>
      <c r="R213" s="34">
        <v>6688</v>
      </c>
      <c r="S213" s="34">
        <v>6688</v>
      </c>
      <c r="T213" s="40">
        <v>80256</v>
      </c>
      <c r="U213" s="62">
        <v>0</v>
      </c>
      <c r="V213" s="34">
        <v>100</v>
      </c>
      <c r="X213"/>
      <c r="Y213"/>
    </row>
    <row r="214" spans="2:25" x14ac:dyDescent="0.2">
      <c r="B214" s="53" t="s">
        <v>336</v>
      </c>
      <c r="C214" s="34">
        <v>24816</v>
      </c>
      <c r="D214" s="34">
        <v>0</v>
      </c>
      <c r="E214" s="34">
        <v>24816</v>
      </c>
      <c r="F214" s="34">
        <v>24816</v>
      </c>
      <c r="G214" s="34">
        <v>100</v>
      </c>
      <c r="H214" s="34">
        <v>2068</v>
      </c>
      <c r="I214" s="34">
        <v>2068</v>
      </c>
      <c r="J214" s="34">
        <v>2068</v>
      </c>
      <c r="K214" s="34">
        <v>2068</v>
      </c>
      <c r="L214" s="34">
        <v>2068</v>
      </c>
      <c r="M214" s="34">
        <v>2068</v>
      </c>
      <c r="N214" s="34">
        <v>2068</v>
      </c>
      <c r="O214" s="34">
        <v>2068</v>
      </c>
      <c r="P214" s="34">
        <v>2068</v>
      </c>
      <c r="Q214" s="34">
        <v>2068</v>
      </c>
      <c r="R214" s="34">
        <v>2068</v>
      </c>
      <c r="S214" s="34">
        <v>2068</v>
      </c>
      <c r="T214" s="40">
        <v>24816</v>
      </c>
      <c r="U214" s="62">
        <v>0</v>
      </c>
      <c r="V214" s="34">
        <v>100</v>
      </c>
      <c r="X214"/>
      <c r="Y214"/>
    </row>
    <row r="215" spans="2:25" x14ac:dyDescent="0.2">
      <c r="B215" s="53" t="s">
        <v>324</v>
      </c>
      <c r="C215" s="34">
        <v>15895</v>
      </c>
      <c r="D215" s="34">
        <v>0</v>
      </c>
      <c r="E215" s="34">
        <v>15895</v>
      </c>
      <c r="F215" s="34">
        <v>15895</v>
      </c>
      <c r="G215" s="34">
        <v>100</v>
      </c>
      <c r="H215" s="34">
        <v>0</v>
      </c>
      <c r="I215" s="34">
        <v>1478.89</v>
      </c>
      <c r="J215" s="34">
        <v>1131.52</v>
      </c>
      <c r="K215" s="34">
        <v>802</v>
      </c>
      <c r="L215" s="34">
        <v>1316.6</v>
      </c>
      <c r="M215" s="34">
        <v>1370.22</v>
      </c>
      <c r="N215" s="34">
        <v>1462.76</v>
      </c>
      <c r="O215" s="34">
        <v>1478.89</v>
      </c>
      <c r="P215" s="34">
        <v>1478.89</v>
      </c>
      <c r="Q215" s="34">
        <v>722.45</v>
      </c>
      <c r="R215" s="34">
        <v>1501.67</v>
      </c>
      <c r="S215" s="34">
        <v>3662</v>
      </c>
      <c r="T215" s="40">
        <v>16405.89</v>
      </c>
      <c r="U215" s="65">
        <v>-510.88999999999942</v>
      </c>
      <c r="V215" s="34">
        <v>103.21415539477823</v>
      </c>
      <c r="X215"/>
      <c r="Y215"/>
    </row>
    <row r="216" spans="2:25" x14ac:dyDescent="0.2">
      <c r="B216" s="53" t="s">
        <v>337</v>
      </c>
      <c r="C216" s="34">
        <v>1896</v>
      </c>
      <c r="D216" s="34">
        <v>0</v>
      </c>
      <c r="E216" s="34">
        <v>1896</v>
      </c>
      <c r="F216" s="34">
        <v>1896</v>
      </c>
      <c r="G216" s="34">
        <v>100</v>
      </c>
      <c r="H216" s="34">
        <v>158</v>
      </c>
      <c r="I216" s="34">
        <v>158</v>
      </c>
      <c r="J216" s="34">
        <v>158</v>
      </c>
      <c r="K216" s="34">
        <v>158</v>
      </c>
      <c r="L216" s="34">
        <v>158</v>
      </c>
      <c r="M216" s="34">
        <v>158</v>
      </c>
      <c r="N216" s="34">
        <v>158</v>
      </c>
      <c r="O216" s="34">
        <v>158</v>
      </c>
      <c r="P216" s="34">
        <v>158</v>
      </c>
      <c r="Q216" s="34">
        <v>158</v>
      </c>
      <c r="R216" s="34">
        <v>158</v>
      </c>
      <c r="S216" s="34">
        <v>158</v>
      </c>
      <c r="T216" s="40">
        <v>1896</v>
      </c>
      <c r="U216" s="62">
        <v>0</v>
      </c>
      <c r="V216" s="34">
        <v>100</v>
      </c>
      <c r="X216"/>
      <c r="Y216"/>
    </row>
    <row r="217" spans="2:25" x14ac:dyDescent="0.2">
      <c r="B217" s="53" t="s">
        <v>326</v>
      </c>
      <c r="C217" s="34">
        <v>1800</v>
      </c>
      <c r="D217" s="34">
        <v>0</v>
      </c>
      <c r="E217" s="34">
        <v>1800</v>
      </c>
      <c r="F217" s="34">
        <v>1800</v>
      </c>
      <c r="G217" s="34">
        <v>100</v>
      </c>
      <c r="H217" s="34">
        <v>0</v>
      </c>
      <c r="I217" s="34">
        <v>0</v>
      </c>
      <c r="J217" s="34">
        <v>0</v>
      </c>
      <c r="K217" s="34">
        <v>0</v>
      </c>
      <c r="L217" s="34">
        <v>0</v>
      </c>
      <c r="M217" s="34">
        <v>0</v>
      </c>
      <c r="N217" s="34">
        <v>900</v>
      </c>
      <c r="O217" s="34">
        <v>0</v>
      </c>
      <c r="P217" s="34">
        <v>0</v>
      </c>
      <c r="Q217" s="34">
        <v>0</v>
      </c>
      <c r="R217" s="34">
        <v>0</v>
      </c>
      <c r="S217" s="34">
        <v>900</v>
      </c>
      <c r="T217" s="40">
        <v>1800</v>
      </c>
      <c r="U217" s="62">
        <v>0</v>
      </c>
      <c r="V217" s="34">
        <v>100</v>
      </c>
      <c r="X217"/>
      <c r="Y217"/>
    </row>
    <row r="218" spans="2:25" x14ac:dyDescent="0.2">
      <c r="B218" s="53" t="s">
        <v>327</v>
      </c>
      <c r="C218" s="34">
        <v>1200</v>
      </c>
      <c r="D218" s="34">
        <v>0</v>
      </c>
      <c r="E218" s="34">
        <v>1200</v>
      </c>
      <c r="F218" s="34">
        <v>1200</v>
      </c>
      <c r="G218" s="34">
        <v>100</v>
      </c>
      <c r="H218" s="34">
        <v>1200</v>
      </c>
      <c r="I218" s="34">
        <v>0</v>
      </c>
      <c r="J218" s="34">
        <v>0</v>
      </c>
      <c r="K218" s="34">
        <v>0</v>
      </c>
      <c r="L218" s="34">
        <v>0</v>
      </c>
      <c r="M218" s="34">
        <v>0</v>
      </c>
      <c r="N218" s="34">
        <v>0</v>
      </c>
      <c r="O218" s="34">
        <v>0</v>
      </c>
      <c r="P218" s="34">
        <v>0</v>
      </c>
      <c r="Q218" s="34">
        <v>0</v>
      </c>
      <c r="R218" s="34">
        <v>0</v>
      </c>
      <c r="S218" s="34">
        <v>0</v>
      </c>
      <c r="T218" s="40">
        <v>1200</v>
      </c>
      <c r="U218" s="62">
        <v>0</v>
      </c>
      <c r="V218" s="34">
        <v>100</v>
      </c>
      <c r="X218"/>
      <c r="Y218"/>
    </row>
    <row r="219" spans="2:25" x14ac:dyDescent="0.2">
      <c r="B219" s="53" t="s">
        <v>328</v>
      </c>
      <c r="C219" s="34">
        <v>6147</v>
      </c>
      <c r="D219" s="34">
        <v>188</v>
      </c>
      <c r="E219" s="34">
        <v>6335</v>
      </c>
      <c r="F219" s="34">
        <v>6335</v>
      </c>
      <c r="G219" s="34">
        <v>100</v>
      </c>
      <c r="H219" s="34">
        <v>512.22</v>
      </c>
      <c r="I219" s="34">
        <v>512.22</v>
      </c>
      <c r="J219" s="34">
        <v>512.22</v>
      </c>
      <c r="K219" s="34">
        <v>512.22</v>
      </c>
      <c r="L219" s="34">
        <v>512.22</v>
      </c>
      <c r="M219" s="34">
        <v>512.41999999999996</v>
      </c>
      <c r="N219" s="34">
        <v>512.22</v>
      </c>
      <c r="O219" s="34">
        <v>512.63</v>
      </c>
      <c r="P219" s="34">
        <v>512.22</v>
      </c>
      <c r="Q219" s="34">
        <v>512.23</v>
      </c>
      <c r="R219" s="34">
        <v>512.23</v>
      </c>
      <c r="S219" s="34">
        <v>512.23</v>
      </c>
      <c r="T219" s="40">
        <v>6147.2800000000007</v>
      </c>
      <c r="U219" s="62">
        <v>187.71999999999935</v>
      </c>
      <c r="V219" s="34">
        <v>97.036779794790846</v>
      </c>
      <c r="X219"/>
      <c r="Y219"/>
    </row>
    <row r="220" spans="2:25" x14ac:dyDescent="0.2">
      <c r="B220" s="53" t="s">
        <v>329</v>
      </c>
      <c r="C220" s="34">
        <v>690</v>
      </c>
      <c r="D220" s="34">
        <v>183</v>
      </c>
      <c r="E220" s="34">
        <v>873</v>
      </c>
      <c r="F220" s="34">
        <v>873</v>
      </c>
      <c r="G220" s="34">
        <v>100</v>
      </c>
      <c r="H220" s="34">
        <v>70.569999999999993</v>
      </c>
      <c r="I220" s="34">
        <v>70.569999999999993</v>
      </c>
      <c r="J220" s="34">
        <v>70.569999999999993</v>
      </c>
      <c r="K220" s="34">
        <v>70.569999999999993</v>
      </c>
      <c r="L220" s="34">
        <v>70.569999999999993</v>
      </c>
      <c r="M220" s="34">
        <v>70.569999999999993</v>
      </c>
      <c r="N220" s="34">
        <v>70.569999999999993</v>
      </c>
      <c r="O220" s="34">
        <v>70.569999999999993</v>
      </c>
      <c r="P220" s="34">
        <v>70.569999999999993</v>
      </c>
      <c r="Q220" s="34">
        <v>70.569999999999993</v>
      </c>
      <c r="R220" s="34">
        <v>70.569999999999993</v>
      </c>
      <c r="S220" s="34">
        <v>70.569999999999993</v>
      </c>
      <c r="T220" s="40">
        <v>846.83999999999969</v>
      </c>
      <c r="U220" s="62">
        <v>26.160000000000309</v>
      </c>
      <c r="V220" s="34">
        <v>97.003436426116807</v>
      </c>
      <c r="X220"/>
      <c r="Y220"/>
    </row>
    <row r="221" spans="2:25" x14ac:dyDescent="0.2">
      <c r="B221" s="55" t="s">
        <v>342</v>
      </c>
      <c r="C221" s="36">
        <v>4190053</v>
      </c>
      <c r="D221" s="36">
        <v>140966</v>
      </c>
      <c r="E221" s="36">
        <v>4331019</v>
      </c>
      <c r="F221" s="36">
        <v>3842508.66</v>
      </c>
      <c r="G221" s="36">
        <v>88.720660426564748</v>
      </c>
      <c r="H221" s="36">
        <v>316926.4599999999</v>
      </c>
      <c r="I221" s="36">
        <v>304239.82999999996</v>
      </c>
      <c r="J221" s="36">
        <v>303567.94000000006</v>
      </c>
      <c r="K221" s="36">
        <v>299065.35000000009</v>
      </c>
      <c r="L221" s="36">
        <v>299738.15999999997</v>
      </c>
      <c r="M221" s="36">
        <v>300947.27999999991</v>
      </c>
      <c r="N221" s="36">
        <v>314265.31999999995</v>
      </c>
      <c r="O221" s="36">
        <v>289998.01</v>
      </c>
      <c r="P221" s="36">
        <v>319397.50999999995</v>
      </c>
      <c r="Q221" s="36">
        <v>295178.56</v>
      </c>
      <c r="R221" s="36">
        <v>762167.20000000007</v>
      </c>
      <c r="S221" s="36">
        <v>501279.78999999992</v>
      </c>
      <c r="T221" s="41">
        <v>4306771.4099999992</v>
      </c>
      <c r="U221" s="64">
        <v>24247.590000000029</v>
      </c>
      <c r="V221" s="36">
        <v>99.440141223116299</v>
      </c>
      <c r="X221"/>
      <c r="Y221"/>
    </row>
    <row r="222" spans="2:25" x14ac:dyDescent="0.2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X222"/>
      <c r="Y222"/>
    </row>
    <row r="223" spans="2:25" x14ac:dyDescent="0.2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X223"/>
      <c r="Y223"/>
    </row>
    <row r="224" spans="2:25" x14ac:dyDescent="0.2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X224"/>
      <c r="Y224"/>
    </row>
    <row r="225" spans="17:30" customFormat="1" x14ac:dyDescent="0.2">
      <c r="W225" s="88"/>
      <c r="AA225" s="88"/>
      <c r="AB225" s="88"/>
      <c r="AC225" s="88"/>
      <c r="AD225" s="88"/>
    </row>
    <row r="226" spans="17:30" customFormat="1" x14ac:dyDescent="0.2">
      <c r="W226" s="88"/>
      <c r="AA226" s="88"/>
      <c r="AB226" s="88"/>
      <c r="AC226" s="88"/>
      <c r="AD226" s="88"/>
    </row>
    <row r="227" spans="17:30" customFormat="1" x14ac:dyDescent="0.2">
      <c r="W227" s="88"/>
      <c r="AA227" s="88"/>
      <c r="AB227" s="88"/>
      <c r="AC227" s="88"/>
      <c r="AD227" s="88"/>
    </row>
    <row r="228" spans="17:30" customFormat="1" x14ac:dyDescent="0.2">
      <c r="W228" s="88"/>
      <c r="AA228" s="88"/>
      <c r="AB228" s="88"/>
      <c r="AC228" s="88"/>
      <c r="AD228" s="88"/>
    </row>
    <row r="229" spans="17:30" customFormat="1" x14ac:dyDescent="0.2">
      <c r="W229" s="88"/>
      <c r="AA229" s="88"/>
      <c r="AB229" s="88"/>
      <c r="AC229" s="88"/>
      <c r="AD229" s="88"/>
    </row>
    <row r="230" spans="17:30" customFormat="1" x14ac:dyDescent="0.2">
      <c r="W230" s="88"/>
      <c r="AA230" s="88"/>
      <c r="AB230" s="88"/>
      <c r="AC230" s="88"/>
      <c r="AD230" s="88"/>
    </row>
    <row r="231" spans="17:30" customFormat="1" x14ac:dyDescent="0.2">
      <c r="W231" s="88"/>
      <c r="AA231" s="88"/>
      <c r="AB231" s="88"/>
      <c r="AC231" s="88"/>
      <c r="AD231" s="88"/>
    </row>
    <row r="232" spans="17:30" customFormat="1" x14ac:dyDescent="0.2">
      <c r="W232" s="88"/>
      <c r="AA232" s="88"/>
      <c r="AB232" s="88"/>
      <c r="AC232" s="88"/>
      <c r="AD232" s="88"/>
    </row>
    <row r="233" spans="17:30" customFormat="1" x14ac:dyDescent="0.2">
      <c r="W233" s="88"/>
      <c r="AA233" s="88"/>
      <c r="AB233" s="88"/>
      <c r="AC233" s="88"/>
      <c r="AD233" s="88"/>
    </row>
    <row r="234" spans="17:30" customFormat="1" hidden="1" x14ac:dyDescent="0.2">
      <c r="U234" s="29"/>
      <c r="W234" s="88"/>
      <c r="AA234" s="88"/>
      <c r="AB234" s="88"/>
      <c r="AC234" s="88"/>
      <c r="AD234" s="88"/>
    </row>
    <row r="235" spans="17:30" customFormat="1" hidden="1" x14ac:dyDescent="0.2">
      <c r="U235" s="29"/>
      <c r="W235" s="88"/>
      <c r="AA235" s="88"/>
      <c r="AB235" s="88"/>
      <c r="AC235" s="88"/>
      <c r="AD235" s="88"/>
    </row>
    <row r="236" spans="17:30" customFormat="1" hidden="1" x14ac:dyDescent="0.2">
      <c r="Q236">
        <v>222524</v>
      </c>
      <c r="U236" s="29">
        <f>415424.47-208374</f>
        <v>207050.46999999997</v>
      </c>
      <c r="V236">
        <v>60000</v>
      </c>
      <c r="W236" s="88">
        <f>+U236-V236</f>
        <v>147050.46999999997</v>
      </c>
      <c r="AA236" s="88"/>
      <c r="AB236" s="88"/>
      <c r="AC236" s="88"/>
      <c r="AD236" s="88"/>
    </row>
    <row r="237" spans="17:30" customFormat="1" hidden="1" x14ac:dyDescent="0.2">
      <c r="Q237">
        <v>850</v>
      </c>
      <c r="U237" s="29"/>
      <c r="W237" s="88"/>
      <c r="AA237" s="88"/>
      <c r="AB237" s="88"/>
      <c r="AC237" s="88"/>
      <c r="AD237" s="88"/>
    </row>
    <row r="238" spans="17:30" customFormat="1" hidden="1" x14ac:dyDescent="0.2">
      <c r="Q238">
        <v>3889</v>
      </c>
      <c r="U238" s="29"/>
      <c r="W238" s="88"/>
      <c r="AA238" s="88"/>
      <c r="AB238" s="88"/>
      <c r="AC238" s="88"/>
      <c r="AD238" s="88"/>
    </row>
    <row r="239" spans="17:30" customFormat="1" hidden="1" x14ac:dyDescent="0.2">
      <c r="Q239">
        <v>9411</v>
      </c>
      <c r="U239" s="29"/>
      <c r="W239" s="88"/>
      <c r="AA239" s="88"/>
      <c r="AB239" s="88"/>
      <c r="AC239" s="88"/>
      <c r="AD239" s="88"/>
    </row>
    <row r="240" spans="17:30" customFormat="1" hidden="1" x14ac:dyDescent="0.2">
      <c r="Q240">
        <f>SUM(Q237:Q239)</f>
        <v>14150</v>
      </c>
      <c r="U240" s="29"/>
      <c r="W240" s="88"/>
      <c r="AA240" s="88"/>
      <c r="AB240" s="88"/>
      <c r="AC240" s="88"/>
      <c r="AD240" s="88"/>
    </row>
    <row r="241" spans="21:30" customFormat="1" hidden="1" x14ac:dyDescent="0.2">
      <c r="U241" s="29"/>
      <c r="W241" s="88"/>
      <c r="AA241" s="88"/>
      <c r="AB241" s="88"/>
      <c r="AC241" s="88"/>
      <c r="AD241" s="88"/>
    </row>
    <row r="242" spans="21:30" customFormat="1" hidden="1" x14ac:dyDescent="0.2">
      <c r="U242" s="29"/>
      <c r="W242" s="88"/>
      <c r="AA242" s="88"/>
      <c r="AB242" s="88"/>
      <c r="AC242" s="88"/>
      <c r="AD242" s="88"/>
    </row>
    <row r="243" spans="21:30" customFormat="1" x14ac:dyDescent="0.2">
      <c r="U243" s="29"/>
      <c r="W243" s="88"/>
      <c r="AA243" s="88"/>
      <c r="AB243" s="88"/>
      <c r="AC243" s="88"/>
      <c r="AD243" s="88"/>
    </row>
    <row r="244" spans="21:30" customFormat="1" x14ac:dyDescent="0.2">
      <c r="U244" s="29"/>
      <c r="W244" s="88"/>
      <c r="AA244" s="88"/>
      <c r="AB244" s="88"/>
      <c r="AC244" s="88"/>
      <c r="AD244" s="88"/>
    </row>
    <row r="245" spans="21:30" customFormat="1" x14ac:dyDescent="0.2">
      <c r="U245" s="29"/>
      <c r="W245" s="88"/>
      <c r="AA245" s="88"/>
      <c r="AB245" s="88"/>
      <c r="AC245" s="88"/>
      <c r="AD245" s="88"/>
    </row>
    <row r="246" spans="21:30" customFormat="1" x14ac:dyDescent="0.2">
      <c r="U246" s="29"/>
      <c r="W246" s="88"/>
      <c r="AA246" s="88"/>
      <c r="AB246" s="88"/>
      <c r="AC246" s="88"/>
      <c r="AD246" s="88"/>
    </row>
    <row r="247" spans="21:30" customFormat="1" x14ac:dyDescent="0.2">
      <c r="U247" s="29"/>
      <c r="W247" s="88"/>
      <c r="AA247" s="88"/>
      <c r="AB247" s="88"/>
      <c r="AC247" s="88"/>
      <c r="AD247" s="88"/>
    </row>
    <row r="248" spans="21:30" customFormat="1" x14ac:dyDescent="0.2">
      <c r="U248" s="29"/>
      <c r="W248" s="88"/>
      <c r="AA248" s="88"/>
      <c r="AB248" s="88"/>
      <c r="AC248" s="88"/>
      <c r="AD248" s="88"/>
    </row>
    <row r="249" spans="21:30" customFormat="1" x14ac:dyDescent="0.2">
      <c r="U249" s="29"/>
      <c r="W249" s="88"/>
      <c r="AA249" s="88"/>
      <c r="AB249" s="88"/>
      <c r="AC249" s="88"/>
      <c r="AD249" s="88"/>
    </row>
    <row r="250" spans="21:30" customFormat="1" x14ac:dyDescent="0.2">
      <c r="U250" s="29"/>
      <c r="W250" s="88"/>
      <c r="AA250" s="88"/>
      <c r="AB250" s="88"/>
      <c r="AC250" s="88"/>
      <c r="AD250" s="88"/>
    </row>
    <row r="251" spans="21:30" customFormat="1" x14ac:dyDescent="0.2">
      <c r="U251" s="29"/>
      <c r="W251" s="88"/>
      <c r="AA251" s="88"/>
      <c r="AB251" s="88"/>
      <c r="AC251" s="88"/>
      <c r="AD251" s="88"/>
    </row>
    <row r="252" spans="21:30" customFormat="1" x14ac:dyDescent="0.2">
      <c r="U252" s="29"/>
      <c r="W252" s="88"/>
      <c r="AA252" s="88"/>
      <c r="AB252" s="88"/>
      <c r="AC252" s="88"/>
      <c r="AD252" s="88"/>
    </row>
    <row r="253" spans="21:30" customFormat="1" x14ac:dyDescent="0.2">
      <c r="U253" s="29"/>
      <c r="W253" s="88"/>
      <c r="AA253" s="88"/>
      <c r="AB253" s="88"/>
      <c r="AC253" s="88"/>
      <c r="AD253" s="88"/>
    </row>
    <row r="254" spans="21:30" customFormat="1" x14ac:dyDescent="0.2">
      <c r="U254" s="29"/>
      <c r="W254" s="88"/>
      <c r="AA254" s="88"/>
      <c r="AB254" s="88"/>
      <c r="AC254" s="88"/>
      <c r="AD254" s="88"/>
    </row>
    <row r="255" spans="21:30" customFormat="1" x14ac:dyDescent="0.2">
      <c r="U255" s="29"/>
      <c r="W255" s="88"/>
      <c r="AA255" s="88"/>
      <c r="AB255" s="88"/>
      <c r="AC255" s="88"/>
      <c r="AD255" s="88"/>
    </row>
    <row r="256" spans="21:30" customFormat="1" x14ac:dyDescent="0.2">
      <c r="U256" s="29"/>
      <c r="W256" s="88"/>
      <c r="AA256" s="88"/>
      <c r="AB256" s="88"/>
      <c r="AC256" s="88"/>
      <c r="AD256" s="88"/>
    </row>
    <row r="257" spans="21:30" customFormat="1" x14ac:dyDescent="0.2">
      <c r="U257" s="29"/>
      <c r="W257" s="88"/>
      <c r="AA257" s="88"/>
      <c r="AB257" s="88"/>
      <c r="AC257" s="88"/>
      <c r="AD257" s="88"/>
    </row>
    <row r="258" spans="21:30" customFormat="1" x14ac:dyDescent="0.2">
      <c r="U258" s="29"/>
      <c r="W258" s="88"/>
      <c r="AA258" s="88"/>
      <c r="AB258" s="88"/>
      <c r="AC258" s="88"/>
      <c r="AD258" s="88"/>
    </row>
    <row r="259" spans="21:30" customFormat="1" x14ac:dyDescent="0.2">
      <c r="U259" s="29"/>
      <c r="W259" s="88"/>
      <c r="AA259" s="88"/>
      <c r="AB259" s="88"/>
      <c r="AC259" s="88"/>
      <c r="AD259" s="88"/>
    </row>
    <row r="260" spans="21:30" customFormat="1" x14ac:dyDescent="0.2">
      <c r="U260" s="29"/>
      <c r="W260" s="88"/>
      <c r="AA260" s="88"/>
      <c r="AB260" s="88"/>
      <c r="AC260" s="88"/>
      <c r="AD260" s="88"/>
    </row>
    <row r="261" spans="21:30" customFormat="1" x14ac:dyDescent="0.2">
      <c r="U261" s="29"/>
      <c r="W261" s="88"/>
      <c r="AA261" s="88"/>
      <c r="AB261" s="88"/>
      <c r="AC261" s="88"/>
      <c r="AD261" s="88"/>
    </row>
    <row r="262" spans="21:30" customFormat="1" x14ac:dyDescent="0.2">
      <c r="U262" s="29"/>
      <c r="W262" s="88"/>
      <c r="AA262" s="88"/>
      <c r="AB262" s="88"/>
      <c r="AC262" s="88"/>
      <c r="AD262" s="88"/>
    </row>
    <row r="263" spans="21:30" customFormat="1" x14ac:dyDescent="0.2">
      <c r="U263" s="29"/>
      <c r="W263" s="88"/>
      <c r="AA263" s="88"/>
      <c r="AB263" s="88"/>
      <c r="AC263" s="88"/>
      <c r="AD263" s="88"/>
    </row>
    <row r="264" spans="21:30" customFormat="1" x14ac:dyDescent="0.2">
      <c r="U264" s="29"/>
      <c r="W264" s="88"/>
      <c r="AA264" s="88"/>
      <c r="AB264" s="88"/>
      <c r="AC264" s="88"/>
      <c r="AD264" s="88"/>
    </row>
    <row r="265" spans="21:30" customFormat="1" x14ac:dyDescent="0.2">
      <c r="U265" s="29"/>
      <c r="W265" s="88"/>
      <c r="AA265" s="88"/>
      <c r="AB265" s="88"/>
      <c r="AC265" s="88"/>
      <c r="AD265" s="88"/>
    </row>
    <row r="266" spans="21:30" customFormat="1" x14ac:dyDescent="0.2">
      <c r="U266" s="29"/>
      <c r="W266" s="88"/>
      <c r="AA266" s="88"/>
      <c r="AB266" s="88"/>
      <c r="AC266" s="88"/>
      <c r="AD266" s="88"/>
    </row>
    <row r="267" spans="21:30" customFormat="1" x14ac:dyDescent="0.2">
      <c r="U267" s="29"/>
      <c r="W267" s="88"/>
      <c r="AA267" s="88"/>
      <c r="AB267" s="88"/>
      <c r="AC267" s="88"/>
      <c r="AD267" s="88"/>
    </row>
    <row r="268" spans="21:30" customFormat="1" x14ac:dyDescent="0.2">
      <c r="U268" s="29"/>
      <c r="W268" s="88"/>
      <c r="AA268" s="88"/>
      <c r="AB268" s="88"/>
      <c r="AC268" s="88"/>
      <c r="AD268" s="88"/>
    </row>
    <row r="269" spans="21:30" customFormat="1" x14ac:dyDescent="0.2">
      <c r="U269" s="29"/>
      <c r="W269" s="88"/>
      <c r="AA269" s="88"/>
      <c r="AB269" s="88"/>
      <c r="AC269" s="88"/>
      <c r="AD269" s="88"/>
    </row>
    <row r="270" spans="21:30" customFormat="1" x14ac:dyDescent="0.2">
      <c r="U270" s="29"/>
      <c r="W270" s="88"/>
      <c r="AA270" s="88"/>
      <c r="AB270" s="88"/>
      <c r="AC270" s="88"/>
      <c r="AD270" s="88"/>
    </row>
    <row r="271" spans="21:30" customFormat="1" x14ac:dyDescent="0.2">
      <c r="U271" s="29"/>
      <c r="W271" s="88"/>
      <c r="AA271" s="88"/>
      <c r="AB271" s="88"/>
      <c r="AC271" s="88"/>
      <c r="AD271" s="88"/>
    </row>
    <row r="272" spans="21:30" customFormat="1" x14ac:dyDescent="0.2">
      <c r="U272" s="29"/>
      <c r="W272" s="88"/>
      <c r="AA272" s="88"/>
      <c r="AB272" s="88"/>
      <c r="AC272" s="88"/>
      <c r="AD272" s="88"/>
    </row>
    <row r="273" spans="21:30" customFormat="1" x14ac:dyDescent="0.2">
      <c r="U273" s="29"/>
      <c r="W273" s="88"/>
      <c r="AA273" s="88"/>
      <c r="AB273" s="88"/>
      <c r="AC273" s="88"/>
      <c r="AD273" s="88"/>
    </row>
    <row r="274" spans="21:30" customFormat="1" x14ac:dyDescent="0.2">
      <c r="U274" s="29"/>
      <c r="W274" s="88"/>
      <c r="AA274" s="88"/>
      <c r="AB274" s="88"/>
      <c r="AC274" s="88"/>
      <c r="AD274" s="88"/>
    </row>
    <row r="275" spans="21:30" customFormat="1" x14ac:dyDescent="0.2">
      <c r="U275" s="29"/>
      <c r="W275" s="88"/>
      <c r="AA275" s="88"/>
      <c r="AB275" s="88"/>
      <c r="AC275" s="88"/>
      <c r="AD275" s="88"/>
    </row>
    <row r="276" spans="21:30" customFormat="1" x14ac:dyDescent="0.2">
      <c r="U276" s="29"/>
      <c r="W276" s="88"/>
      <c r="AA276" s="88"/>
      <c r="AB276" s="88"/>
      <c r="AC276" s="88"/>
      <c r="AD276" s="88"/>
    </row>
    <row r="277" spans="21:30" customFormat="1" x14ac:dyDescent="0.2">
      <c r="U277" s="29"/>
      <c r="W277" s="88"/>
      <c r="AA277" s="88"/>
      <c r="AB277" s="88"/>
      <c r="AC277" s="88"/>
      <c r="AD277" s="88"/>
    </row>
    <row r="278" spans="21:30" customFormat="1" x14ac:dyDescent="0.2">
      <c r="U278" s="29"/>
      <c r="W278" s="88"/>
      <c r="AA278" s="88"/>
      <c r="AB278" s="88"/>
      <c r="AC278" s="88"/>
      <c r="AD278" s="88"/>
    </row>
    <row r="279" spans="21:30" customFormat="1" x14ac:dyDescent="0.2">
      <c r="U279" s="29"/>
      <c r="W279" s="88"/>
      <c r="AA279" s="88"/>
      <c r="AB279" s="88"/>
      <c r="AC279" s="88"/>
      <c r="AD279" s="88"/>
    </row>
    <row r="280" spans="21:30" customFormat="1" x14ac:dyDescent="0.2">
      <c r="U280" s="29"/>
      <c r="W280" s="88"/>
      <c r="AA280" s="88"/>
      <c r="AB280" s="88"/>
      <c r="AC280" s="88"/>
      <c r="AD280" s="88"/>
    </row>
    <row r="281" spans="21:30" customFormat="1" x14ac:dyDescent="0.2">
      <c r="U281" s="29"/>
      <c r="W281" s="88"/>
      <c r="AA281" s="88"/>
      <c r="AB281" s="88"/>
      <c r="AC281" s="88"/>
      <c r="AD281" s="88"/>
    </row>
    <row r="282" spans="21:30" customFormat="1" x14ac:dyDescent="0.2">
      <c r="U282" s="29"/>
      <c r="W282" s="88"/>
      <c r="AA282" s="88"/>
      <c r="AB282" s="88"/>
      <c r="AC282" s="88"/>
      <c r="AD282" s="88"/>
    </row>
    <row r="283" spans="21:30" customFormat="1" x14ac:dyDescent="0.2">
      <c r="U283" s="29"/>
      <c r="W283" s="88"/>
      <c r="AA283" s="88"/>
      <c r="AB283" s="88"/>
      <c r="AC283" s="88"/>
      <c r="AD283" s="88"/>
    </row>
    <row r="284" spans="21:30" customFormat="1" x14ac:dyDescent="0.2">
      <c r="U284" s="29"/>
      <c r="W284" s="88"/>
      <c r="AA284" s="88"/>
      <c r="AB284" s="88"/>
      <c r="AC284" s="88"/>
      <c r="AD284" s="88"/>
    </row>
    <row r="285" spans="21:30" customFormat="1" x14ac:dyDescent="0.2">
      <c r="U285" s="29"/>
      <c r="W285" s="88"/>
      <c r="AA285" s="88"/>
      <c r="AB285" s="88"/>
      <c r="AC285" s="88"/>
      <c r="AD285" s="88"/>
    </row>
    <row r="286" spans="21:30" customFormat="1" x14ac:dyDescent="0.2">
      <c r="U286" s="29"/>
      <c r="W286" s="88"/>
      <c r="AA286" s="88"/>
      <c r="AB286" s="88"/>
      <c r="AC286" s="88"/>
      <c r="AD286" s="88"/>
    </row>
    <row r="287" spans="21:30" customFormat="1" x14ac:dyDescent="0.2">
      <c r="U287" s="29"/>
      <c r="W287" s="88"/>
      <c r="AA287" s="88"/>
      <c r="AB287" s="88"/>
      <c r="AC287" s="88"/>
      <c r="AD287" s="88"/>
    </row>
    <row r="288" spans="21:30" customFormat="1" x14ac:dyDescent="0.2">
      <c r="U288" s="29"/>
      <c r="W288" s="88"/>
      <c r="AA288" s="88"/>
      <c r="AB288" s="88"/>
      <c r="AC288" s="88"/>
      <c r="AD288" s="88"/>
    </row>
    <row r="289" spans="21:30" customFormat="1" x14ac:dyDescent="0.2">
      <c r="U289" s="29"/>
      <c r="W289" s="88"/>
      <c r="AA289" s="88"/>
      <c r="AB289" s="88"/>
      <c r="AC289" s="88"/>
      <c r="AD289" s="88"/>
    </row>
    <row r="290" spans="21:30" customFormat="1" x14ac:dyDescent="0.2">
      <c r="U290" s="29"/>
      <c r="W290" s="88"/>
      <c r="AA290" s="88"/>
      <c r="AB290" s="88"/>
      <c r="AC290" s="88"/>
      <c r="AD290" s="88"/>
    </row>
    <row r="291" spans="21:30" customFormat="1" x14ac:dyDescent="0.2">
      <c r="U291" s="29"/>
      <c r="W291" s="88"/>
      <c r="AA291" s="88"/>
      <c r="AB291" s="88"/>
      <c r="AC291" s="88"/>
      <c r="AD291" s="88"/>
    </row>
    <row r="292" spans="21:30" customFormat="1" x14ac:dyDescent="0.2">
      <c r="U292" s="29"/>
      <c r="W292" s="88"/>
      <c r="AA292" s="88"/>
      <c r="AB292" s="88"/>
      <c r="AC292" s="88"/>
      <c r="AD292" s="88"/>
    </row>
    <row r="293" spans="21:30" customFormat="1" x14ac:dyDescent="0.2">
      <c r="U293" s="29"/>
      <c r="W293" s="88"/>
      <c r="AA293" s="88"/>
      <c r="AB293" s="88"/>
      <c r="AC293" s="88"/>
      <c r="AD293" s="88"/>
    </row>
    <row r="294" spans="21:30" customFormat="1" x14ac:dyDescent="0.2">
      <c r="U294" s="29"/>
      <c r="W294" s="88"/>
      <c r="AA294" s="88"/>
      <c r="AB294" s="88"/>
      <c r="AC294" s="88"/>
      <c r="AD294" s="88"/>
    </row>
    <row r="295" spans="21:30" customFormat="1" x14ac:dyDescent="0.2">
      <c r="U295" s="29"/>
      <c r="W295" s="88"/>
      <c r="AA295" s="88"/>
      <c r="AB295" s="88"/>
      <c r="AC295" s="88"/>
      <c r="AD295" s="88"/>
    </row>
    <row r="296" spans="21:30" customFormat="1" x14ac:dyDescent="0.2">
      <c r="U296" s="29"/>
      <c r="W296" s="88"/>
      <c r="AA296" s="88"/>
      <c r="AB296" s="88"/>
      <c r="AC296" s="88"/>
      <c r="AD296" s="88"/>
    </row>
    <row r="297" spans="21:30" customFormat="1" x14ac:dyDescent="0.2">
      <c r="U297" s="29"/>
      <c r="W297" s="88"/>
      <c r="AA297" s="88"/>
      <c r="AB297" s="88"/>
      <c r="AC297" s="88"/>
      <c r="AD297" s="88"/>
    </row>
    <row r="298" spans="21:30" customFormat="1" x14ac:dyDescent="0.2">
      <c r="U298" s="29"/>
      <c r="W298" s="88"/>
      <c r="AA298" s="88"/>
      <c r="AB298" s="88"/>
      <c r="AC298" s="88"/>
      <c r="AD298" s="88"/>
    </row>
    <row r="299" spans="21:30" customFormat="1" x14ac:dyDescent="0.2">
      <c r="U299" s="29"/>
      <c r="W299" s="88"/>
      <c r="AA299" s="88"/>
      <c r="AB299" s="88"/>
      <c r="AC299" s="88"/>
      <c r="AD299" s="88"/>
    </row>
    <row r="300" spans="21:30" customFormat="1" x14ac:dyDescent="0.2">
      <c r="U300" s="29"/>
      <c r="W300" s="88"/>
      <c r="AA300" s="88"/>
      <c r="AB300" s="88"/>
      <c r="AC300" s="88"/>
      <c r="AD300" s="88"/>
    </row>
    <row r="301" spans="21:30" customFormat="1" x14ac:dyDescent="0.2">
      <c r="U301" s="29"/>
      <c r="W301" s="88"/>
      <c r="AA301" s="88"/>
      <c r="AB301" s="88"/>
      <c r="AC301" s="88"/>
      <c r="AD301" s="88"/>
    </row>
    <row r="302" spans="21:30" customFormat="1" x14ac:dyDescent="0.2">
      <c r="U302" s="29"/>
      <c r="W302" s="88"/>
      <c r="AA302" s="88"/>
      <c r="AB302" s="88"/>
      <c r="AC302" s="88"/>
      <c r="AD302" s="88"/>
    </row>
    <row r="303" spans="21:30" customFormat="1" x14ac:dyDescent="0.2">
      <c r="U303" s="29"/>
      <c r="W303" s="88"/>
      <c r="AA303" s="88"/>
      <c r="AB303" s="88"/>
      <c r="AC303" s="88"/>
      <c r="AD303" s="88"/>
    </row>
    <row r="304" spans="21:30" customFormat="1" x14ac:dyDescent="0.2">
      <c r="U304" s="29"/>
      <c r="W304" s="88"/>
      <c r="AA304" s="88"/>
      <c r="AB304" s="88"/>
      <c r="AC304" s="88"/>
      <c r="AD304" s="88"/>
    </row>
    <row r="305" spans="21:30" customFormat="1" x14ac:dyDescent="0.2">
      <c r="U305" s="29"/>
      <c r="W305" s="88"/>
      <c r="AA305" s="88"/>
      <c r="AB305" s="88"/>
      <c r="AC305" s="88"/>
      <c r="AD305" s="88"/>
    </row>
    <row r="306" spans="21:30" customFormat="1" x14ac:dyDescent="0.2">
      <c r="U306" s="29"/>
      <c r="W306" s="88"/>
      <c r="AA306" s="88"/>
      <c r="AB306" s="88"/>
      <c r="AC306" s="88"/>
      <c r="AD306" s="88"/>
    </row>
    <row r="307" spans="21:30" customFormat="1" x14ac:dyDescent="0.2">
      <c r="U307" s="29"/>
      <c r="W307" s="88"/>
      <c r="AA307" s="88"/>
      <c r="AB307" s="88"/>
      <c r="AC307" s="88"/>
      <c r="AD307" s="88"/>
    </row>
    <row r="308" spans="21:30" customFormat="1" x14ac:dyDescent="0.2">
      <c r="U308" s="29"/>
      <c r="W308" s="88"/>
      <c r="AA308" s="88"/>
      <c r="AB308" s="88"/>
      <c r="AC308" s="88"/>
      <c r="AD308" s="88"/>
    </row>
    <row r="309" spans="21:30" customFormat="1" x14ac:dyDescent="0.2">
      <c r="U309" s="29"/>
      <c r="W309" s="88"/>
      <c r="AA309" s="88"/>
      <c r="AB309" s="88"/>
      <c r="AC309" s="88"/>
      <c r="AD309" s="88"/>
    </row>
    <row r="310" spans="21:30" customFormat="1" x14ac:dyDescent="0.2">
      <c r="U310" s="29"/>
      <c r="W310" s="88"/>
      <c r="AA310" s="88"/>
      <c r="AB310" s="88"/>
      <c r="AC310" s="88"/>
      <c r="AD310" s="88"/>
    </row>
    <row r="311" spans="21:30" customFormat="1" x14ac:dyDescent="0.2">
      <c r="U311" s="29"/>
      <c r="W311" s="88"/>
      <c r="AA311" s="88"/>
      <c r="AB311" s="88"/>
      <c r="AC311" s="88"/>
      <c r="AD311" s="88"/>
    </row>
    <row r="312" spans="21:30" customFormat="1" x14ac:dyDescent="0.2">
      <c r="U312" s="29"/>
      <c r="W312" s="88"/>
      <c r="AA312" s="88"/>
      <c r="AB312" s="88"/>
      <c r="AC312" s="88"/>
      <c r="AD312" s="88"/>
    </row>
    <row r="313" spans="21:30" customFormat="1" x14ac:dyDescent="0.2">
      <c r="U313" s="29"/>
      <c r="W313" s="88"/>
      <c r="AA313" s="88"/>
      <c r="AB313" s="88"/>
      <c r="AC313" s="88"/>
      <c r="AD313" s="88"/>
    </row>
    <row r="314" spans="21:30" customFormat="1" x14ac:dyDescent="0.2">
      <c r="U314" s="29"/>
      <c r="W314" s="88"/>
      <c r="AA314" s="88"/>
      <c r="AB314" s="88"/>
      <c r="AC314" s="88"/>
      <c r="AD314" s="88"/>
    </row>
    <row r="315" spans="21:30" customFormat="1" x14ac:dyDescent="0.2">
      <c r="U315" s="29"/>
      <c r="W315" s="88"/>
      <c r="AA315" s="88"/>
      <c r="AB315" s="88"/>
      <c r="AC315" s="88"/>
      <c r="AD315" s="88"/>
    </row>
    <row r="316" spans="21:30" customFormat="1" x14ac:dyDescent="0.2">
      <c r="U316" s="29"/>
      <c r="W316" s="88"/>
      <c r="AA316" s="88"/>
      <c r="AB316" s="88"/>
      <c r="AC316" s="88"/>
      <c r="AD316" s="88"/>
    </row>
    <row r="317" spans="21:30" customFormat="1" x14ac:dyDescent="0.2">
      <c r="U317" s="29"/>
      <c r="W317" s="88"/>
      <c r="AA317" s="88"/>
      <c r="AB317" s="88"/>
      <c r="AC317" s="88"/>
      <c r="AD317" s="88"/>
    </row>
    <row r="318" spans="21:30" customFormat="1" x14ac:dyDescent="0.2">
      <c r="U318" s="29"/>
      <c r="W318" s="88"/>
      <c r="AA318" s="88"/>
      <c r="AB318" s="88"/>
      <c r="AC318" s="88"/>
      <c r="AD318" s="88"/>
    </row>
    <row r="319" spans="21:30" customFormat="1" x14ac:dyDescent="0.2">
      <c r="U319" s="29"/>
      <c r="W319" s="88"/>
      <c r="AA319" s="88"/>
      <c r="AB319" s="88"/>
      <c r="AC319" s="88"/>
      <c r="AD319" s="88"/>
    </row>
    <row r="320" spans="21:30" customFormat="1" x14ac:dyDescent="0.2">
      <c r="U320" s="29"/>
      <c r="W320" s="88"/>
      <c r="AA320" s="88"/>
      <c r="AB320" s="88"/>
      <c r="AC320" s="88"/>
      <c r="AD320" s="88"/>
    </row>
    <row r="321" spans="21:30" customFormat="1" x14ac:dyDescent="0.2">
      <c r="U321" s="29"/>
      <c r="W321" s="88"/>
      <c r="AA321" s="88"/>
      <c r="AB321" s="88"/>
      <c r="AC321" s="88"/>
      <c r="AD321" s="88"/>
    </row>
    <row r="322" spans="21:30" customFormat="1" x14ac:dyDescent="0.2">
      <c r="U322" s="29"/>
      <c r="W322" s="88"/>
      <c r="AA322" s="88"/>
      <c r="AB322" s="88"/>
      <c r="AC322" s="88"/>
      <c r="AD322" s="88"/>
    </row>
    <row r="323" spans="21:30" customFormat="1" x14ac:dyDescent="0.2">
      <c r="U323" s="29"/>
      <c r="W323" s="88"/>
      <c r="AA323" s="88"/>
      <c r="AB323" s="88"/>
      <c r="AC323" s="88"/>
      <c r="AD323" s="88"/>
    </row>
    <row r="324" spans="21:30" customFormat="1" x14ac:dyDescent="0.2">
      <c r="U324" s="29"/>
      <c r="W324" s="88"/>
      <c r="AA324" s="88"/>
      <c r="AB324" s="88"/>
      <c r="AC324" s="88"/>
      <c r="AD324" s="88"/>
    </row>
    <row r="325" spans="21:30" customFormat="1" x14ac:dyDescent="0.2">
      <c r="U325" s="29"/>
      <c r="W325" s="88"/>
      <c r="AA325" s="88"/>
      <c r="AB325" s="88"/>
      <c r="AC325" s="88"/>
      <c r="AD325" s="88"/>
    </row>
    <row r="326" spans="21:30" customFormat="1" x14ac:dyDescent="0.2">
      <c r="U326" s="29"/>
      <c r="W326" s="88"/>
      <c r="AA326" s="88"/>
      <c r="AB326" s="88"/>
      <c r="AC326" s="88"/>
      <c r="AD326" s="88"/>
    </row>
    <row r="327" spans="21:30" customFormat="1" x14ac:dyDescent="0.2">
      <c r="U327" s="29"/>
      <c r="W327" s="88"/>
      <c r="AA327" s="88"/>
      <c r="AB327" s="88"/>
      <c r="AC327" s="88"/>
      <c r="AD327" s="88"/>
    </row>
    <row r="328" spans="21:30" customFormat="1" x14ac:dyDescent="0.2">
      <c r="U328" s="29"/>
      <c r="W328" s="88"/>
      <c r="AA328" s="88"/>
      <c r="AB328" s="88"/>
      <c r="AC328" s="88"/>
      <c r="AD328" s="88"/>
    </row>
    <row r="329" spans="21:30" customFormat="1" x14ac:dyDescent="0.2">
      <c r="U329" s="29"/>
      <c r="W329" s="88"/>
      <c r="AA329" s="88"/>
      <c r="AB329" s="88"/>
      <c r="AC329" s="88"/>
      <c r="AD329" s="88"/>
    </row>
    <row r="330" spans="21:30" customFormat="1" x14ac:dyDescent="0.2">
      <c r="U330" s="29"/>
      <c r="W330" s="88"/>
      <c r="AA330" s="88"/>
      <c r="AB330" s="88"/>
      <c r="AC330" s="88"/>
      <c r="AD330" s="88"/>
    </row>
    <row r="331" spans="21:30" customFormat="1" x14ac:dyDescent="0.2">
      <c r="U331" s="29"/>
      <c r="W331" s="88"/>
      <c r="AA331" s="88"/>
      <c r="AB331" s="88"/>
      <c r="AC331" s="88"/>
      <c r="AD331" s="88"/>
    </row>
    <row r="332" spans="21:30" customFormat="1" x14ac:dyDescent="0.2">
      <c r="U332" s="29"/>
      <c r="W332" s="88"/>
      <c r="AA332" s="88"/>
      <c r="AB332" s="88"/>
      <c r="AC332" s="88"/>
      <c r="AD332" s="88"/>
    </row>
    <row r="333" spans="21:30" customFormat="1" x14ac:dyDescent="0.2">
      <c r="U333" s="29"/>
      <c r="W333" s="88"/>
      <c r="AA333" s="88"/>
      <c r="AB333" s="88"/>
      <c r="AC333" s="88"/>
      <c r="AD333" s="88"/>
    </row>
    <row r="334" spans="21:30" customFormat="1" x14ac:dyDescent="0.2">
      <c r="U334" s="29"/>
      <c r="W334" s="88"/>
      <c r="AA334" s="88"/>
      <c r="AB334" s="88"/>
      <c r="AC334" s="88"/>
      <c r="AD334" s="88"/>
    </row>
    <row r="335" spans="21:30" customFormat="1" x14ac:dyDescent="0.2">
      <c r="U335" s="29"/>
      <c r="W335" s="88"/>
      <c r="AA335" s="88"/>
      <c r="AB335" s="88"/>
      <c r="AC335" s="88"/>
      <c r="AD335" s="88"/>
    </row>
    <row r="336" spans="21:30" customFormat="1" x14ac:dyDescent="0.2">
      <c r="U336" s="29"/>
      <c r="W336" s="88"/>
      <c r="AA336" s="88"/>
      <c r="AB336" s="88"/>
      <c r="AC336" s="88"/>
      <c r="AD336" s="88"/>
    </row>
    <row r="337" spans="21:30" customFormat="1" x14ac:dyDescent="0.2">
      <c r="U337" s="29"/>
      <c r="W337" s="88"/>
      <c r="AA337" s="88"/>
      <c r="AB337" s="88"/>
      <c r="AC337" s="88"/>
      <c r="AD337" s="88"/>
    </row>
    <row r="338" spans="21:30" customFormat="1" x14ac:dyDescent="0.2">
      <c r="U338" s="29"/>
      <c r="W338" s="88"/>
      <c r="AA338" s="88"/>
      <c r="AB338" s="88"/>
      <c r="AC338" s="88"/>
      <c r="AD338" s="88"/>
    </row>
    <row r="339" spans="21:30" customFormat="1" x14ac:dyDescent="0.2">
      <c r="U339" s="29"/>
      <c r="W339" s="88"/>
      <c r="AA339" s="88"/>
      <c r="AB339" s="88"/>
      <c r="AC339" s="88"/>
      <c r="AD339" s="88"/>
    </row>
    <row r="340" spans="21:30" customFormat="1" x14ac:dyDescent="0.2">
      <c r="U340" s="29"/>
      <c r="W340" s="88"/>
      <c r="AA340" s="88"/>
      <c r="AB340" s="88"/>
      <c r="AC340" s="88"/>
      <c r="AD340" s="88"/>
    </row>
    <row r="341" spans="21:30" customFormat="1" x14ac:dyDescent="0.2">
      <c r="U341" s="29"/>
      <c r="W341" s="88"/>
      <c r="AA341" s="88"/>
      <c r="AB341" s="88"/>
      <c r="AC341" s="88"/>
      <c r="AD341" s="88"/>
    </row>
    <row r="342" spans="21:30" customFormat="1" x14ac:dyDescent="0.2">
      <c r="U342" s="29"/>
      <c r="W342" s="88"/>
      <c r="AA342" s="88"/>
      <c r="AB342" s="88"/>
      <c r="AC342" s="88"/>
      <c r="AD342" s="88"/>
    </row>
    <row r="343" spans="21:30" customFormat="1" x14ac:dyDescent="0.2">
      <c r="U343" s="29"/>
      <c r="W343" s="88"/>
      <c r="AA343" s="88"/>
      <c r="AB343" s="88"/>
      <c r="AC343" s="88"/>
      <c r="AD343" s="88"/>
    </row>
    <row r="344" spans="21:30" customFormat="1" x14ac:dyDescent="0.2">
      <c r="U344" s="29"/>
      <c r="W344" s="88"/>
      <c r="AA344" s="88"/>
      <c r="AB344" s="88"/>
      <c r="AC344" s="88"/>
      <c r="AD344" s="88"/>
    </row>
    <row r="345" spans="21:30" customFormat="1" x14ac:dyDescent="0.2">
      <c r="U345" s="29"/>
      <c r="W345" s="88"/>
      <c r="AA345" s="88"/>
      <c r="AB345" s="88"/>
      <c r="AC345" s="88"/>
      <c r="AD345" s="88"/>
    </row>
    <row r="346" spans="21:30" customFormat="1" x14ac:dyDescent="0.2">
      <c r="U346" s="29"/>
      <c r="W346" s="88"/>
      <c r="AA346" s="88"/>
      <c r="AB346" s="88"/>
      <c r="AC346" s="88"/>
      <c r="AD346" s="88"/>
    </row>
    <row r="347" spans="21:30" customFormat="1" x14ac:dyDescent="0.2">
      <c r="U347" s="29"/>
      <c r="W347" s="88"/>
      <c r="AA347" s="88"/>
      <c r="AB347" s="88"/>
      <c r="AC347" s="88"/>
      <c r="AD347" s="88"/>
    </row>
    <row r="348" spans="21:30" customFormat="1" x14ac:dyDescent="0.2">
      <c r="U348" s="29"/>
      <c r="W348" s="88"/>
      <c r="AA348" s="88"/>
      <c r="AB348" s="88"/>
      <c r="AC348" s="88"/>
      <c r="AD348" s="88"/>
    </row>
    <row r="349" spans="21:30" customFormat="1" x14ac:dyDescent="0.2">
      <c r="U349" s="29"/>
      <c r="W349" s="88"/>
      <c r="AA349" s="88"/>
      <c r="AB349" s="88"/>
      <c r="AC349" s="88"/>
      <c r="AD349" s="88"/>
    </row>
    <row r="350" spans="21:30" customFormat="1" x14ac:dyDescent="0.2">
      <c r="U350" s="29"/>
      <c r="W350" s="88"/>
      <c r="AA350" s="88"/>
      <c r="AB350" s="88"/>
      <c r="AC350" s="88"/>
      <c r="AD350" s="88"/>
    </row>
    <row r="351" spans="21:30" customFormat="1" x14ac:dyDescent="0.2">
      <c r="U351" s="29"/>
      <c r="W351" s="88"/>
      <c r="AA351" s="88"/>
      <c r="AB351" s="88"/>
      <c r="AC351" s="88"/>
      <c r="AD351" s="88"/>
    </row>
    <row r="352" spans="21:30" customFormat="1" x14ac:dyDescent="0.2">
      <c r="U352" s="29"/>
      <c r="W352" s="88"/>
      <c r="AA352" s="88"/>
      <c r="AB352" s="88"/>
      <c r="AC352" s="88"/>
      <c r="AD352" s="88"/>
    </row>
    <row r="353" spans="21:30" customFormat="1" x14ac:dyDescent="0.2">
      <c r="U353" s="29"/>
      <c r="W353" s="88"/>
      <c r="AA353" s="88"/>
      <c r="AB353" s="88"/>
      <c r="AC353" s="88"/>
      <c r="AD353" s="88"/>
    </row>
    <row r="354" spans="21:30" customFormat="1" x14ac:dyDescent="0.2">
      <c r="U354" s="29"/>
      <c r="W354" s="88"/>
      <c r="AA354" s="88"/>
      <c r="AB354" s="88"/>
      <c r="AC354" s="88"/>
      <c r="AD354" s="88"/>
    </row>
    <row r="355" spans="21:30" customFormat="1" x14ac:dyDescent="0.2">
      <c r="U355" s="29"/>
      <c r="W355" s="88"/>
      <c r="AA355" s="88"/>
      <c r="AB355" s="88"/>
      <c r="AC355" s="88"/>
      <c r="AD355" s="88"/>
    </row>
    <row r="356" spans="21:30" customFormat="1" x14ac:dyDescent="0.2">
      <c r="U356" s="29"/>
      <c r="W356" s="88"/>
      <c r="AA356" s="88"/>
      <c r="AB356" s="88"/>
      <c r="AC356" s="88"/>
      <c r="AD356" s="88"/>
    </row>
    <row r="357" spans="21:30" customFormat="1" x14ac:dyDescent="0.2">
      <c r="U357" s="29"/>
      <c r="W357" s="88"/>
      <c r="AA357" s="88"/>
      <c r="AB357" s="88"/>
      <c r="AC357" s="88"/>
      <c r="AD357" s="88"/>
    </row>
    <row r="358" spans="21:30" customFormat="1" x14ac:dyDescent="0.2">
      <c r="U358" s="29"/>
      <c r="W358" s="88"/>
      <c r="AA358" s="88"/>
      <c r="AB358" s="88"/>
      <c r="AC358" s="88"/>
      <c r="AD358" s="88"/>
    </row>
    <row r="359" spans="21:30" customFormat="1" x14ac:dyDescent="0.2">
      <c r="U359" s="29"/>
      <c r="W359" s="88"/>
      <c r="AA359" s="88"/>
      <c r="AB359" s="88"/>
      <c r="AC359" s="88"/>
      <c r="AD359" s="88"/>
    </row>
    <row r="360" spans="21:30" customFormat="1" x14ac:dyDescent="0.2">
      <c r="U360" s="29"/>
      <c r="W360" s="88"/>
      <c r="AA360" s="88"/>
      <c r="AB360" s="88"/>
      <c r="AC360" s="88"/>
      <c r="AD360" s="88"/>
    </row>
    <row r="361" spans="21:30" customFormat="1" x14ac:dyDescent="0.2">
      <c r="U361" s="29"/>
      <c r="W361" s="88"/>
      <c r="AA361" s="88"/>
      <c r="AB361" s="88"/>
      <c r="AC361" s="88"/>
      <c r="AD361" s="88"/>
    </row>
    <row r="362" spans="21:30" customFormat="1" x14ac:dyDescent="0.2">
      <c r="U362" s="29"/>
      <c r="W362" s="88"/>
      <c r="AA362" s="88"/>
      <c r="AB362" s="88"/>
      <c r="AC362" s="88"/>
      <c r="AD362" s="88"/>
    </row>
    <row r="363" spans="21:30" customFormat="1" x14ac:dyDescent="0.2">
      <c r="U363" s="29"/>
      <c r="W363" s="88"/>
      <c r="AA363" s="88"/>
      <c r="AB363" s="88"/>
      <c r="AC363" s="88"/>
      <c r="AD363" s="88"/>
    </row>
    <row r="364" spans="21:30" customFormat="1" x14ac:dyDescent="0.2">
      <c r="U364" s="29"/>
      <c r="W364" s="88"/>
      <c r="AA364" s="88"/>
      <c r="AB364" s="88"/>
      <c r="AC364" s="88"/>
      <c r="AD364" s="88"/>
    </row>
    <row r="365" spans="21:30" customFormat="1" x14ac:dyDescent="0.2">
      <c r="U365" s="29"/>
      <c r="W365" s="88"/>
      <c r="AA365" s="88"/>
      <c r="AB365" s="88"/>
      <c r="AC365" s="88"/>
      <c r="AD365" s="88"/>
    </row>
    <row r="366" spans="21:30" customFormat="1" x14ac:dyDescent="0.2">
      <c r="U366" s="29"/>
      <c r="W366" s="88"/>
      <c r="AA366" s="88"/>
      <c r="AB366" s="88"/>
      <c r="AC366" s="88"/>
      <c r="AD366" s="88"/>
    </row>
    <row r="367" spans="21:30" customFormat="1" x14ac:dyDescent="0.2">
      <c r="U367" s="29"/>
      <c r="W367" s="88"/>
      <c r="AA367" s="88"/>
      <c r="AB367" s="88"/>
      <c r="AC367" s="88"/>
      <c r="AD367" s="88"/>
    </row>
    <row r="368" spans="21:30" customFormat="1" x14ac:dyDescent="0.2">
      <c r="U368" s="29"/>
      <c r="W368" s="88"/>
      <c r="AA368" s="88"/>
      <c r="AB368" s="88"/>
      <c r="AC368" s="88"/>
      <c r="AD368" s="88"/>
    </row>
    <row r="369" spans="2:2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 s="29"/>
      <c r="V369"/>
      <c r="X369"/>
      <c r="Y369"/>
    </row>
    <row r="370" spans="2:2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 s="29"/>
      <c r="V370"/>
      <c r="X370"/>
      <c r="Y370"/>
    </row>
    <row r="371" spans="2:2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 s="29"/>
      <c r="V371"/>
      <c r="X371"/>
      <c r="Y371"/>
    </row>
    <row r="372" spans="2:2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 s="29"/>
      <c r="V372"/>
      <c r="X372"/>
      <c r="Y372"/>
    </row>
    <row r="373" spans="2:2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 s="29"/>
      <c r="V373"/>
      <c r="X373"/>
      <c r="Y373"/>
    </row>
    <row r="374" spans="2:2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 s="29"/>
      <c r="V374"/>
      <c r="X374"/>
      <c r="Y374"/>
    </row>
    <row r="375" spans="2:2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 s="29"/>
      <c r="V375"/>
      <c r="X375"/>
      <c r="Y375"/>
    </row>
    <row r="376" spans="2:2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 s="29"/>
      <c r="V376"/>
      <c r="X376"/>
      <c r="Y376"/>
    </row>
    <row r="377" spans="2:2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 s="29"/>
      <c r="V377"/>
      <c r="X377"/>
      <c r="Y377"/>
    </row>
    <row r="378" spans="2:2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 s="29"/>
      <c r="V378"/>
      <c r="X378"/>
      <c r="Y378"/>
    </row>
    <row r="379" spans="2:2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 s="29"/>
      <c r="V379"/>
      <c r="X379"/>
      <c r="Y379"/>
    </row>
    <row r="380" spans="2:2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 s="29"/>
      <c r="V380"/>
      <c r="X380"/>
      <c r="Y380"/>
    </row>
    <row r="381" spans="2:2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 s="29"/>
      <c r="V381"/>
    </row>
    <row r="382" spans="2:2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 s="29"/>
      <c r="V382"/>
    </row>
    <row r="383" spans="2:2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 s="29"/>
      <c r="V383"/>
    </row>
    <row r="384" spans="2:2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 s="29"/>
      <c r="V384"/>
    </row>
    <row r="385" spans="2:22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 s="29"/>
      <c r="V385"/>
    </row>
    <row r="386" spans="2:22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 s="29"/>
      <c r="V386"/>
    </row>
    <row r="387" spans="2:22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 s="29"/>
      <c r="V387"/>
    </row>
    <row r="388" spans="2:22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 s="29"/>
      <c r="V388"/>
    </row>
    <row r="389" spans="2:22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 s="29"/>
      <c r="V389"/>
    </row>
    <row r="390" spans="2:22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 s="29"/>
      <c r="V390"/>
    </row>
    <row r="391" spans="2:22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 s="29"/>
      <c r="V391"/>
    </row>
    <row r="392" spans="2:22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 s="29"/>
      <c r="V392"/>
    </row>
    <row r="393" spans="2:22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 s="29"/>
      <c r="V393"/>
    </row>
    <row r="394" spans="2:22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 s="29"/>
      <c r="V394"/>
    </row>
    <row r="395" spans="2:22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 s="29"/>
      <c r="V395"/>
    </row>
    <row r="396" spans="2:22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 s="29"/>
      <c r="V396"/>
    </row>
    <row r="397" spans="2:22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 s="29"/>
      <c r="V397"/>
    </row>
    <row r="398" spans="2:22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 s="29"/>
      <c r="V398"/>
    </row>
    <row r="399" spans="2:22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 s="29"/>
      <c r="V399"/>
    </row>
    <row r="400" spans="2:22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 s="29"/>
      <c r="V400"/>
    </row>
    <row r="401" spans="2:22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 s="29"/>
      <c r="V401"/>
    </row>
    <row r="402" spans="2:22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 s="29"/>
      <c r="V402"/>
    </row>
    <row r="403" spans="2:22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 s="29"/>
      <c r="V403"/>
    </row>
    <row r="404" spans="2:22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 s="29"/>
      <c r="V404"/>
    </row>
    <row r="405" spans="2:22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 s="29"/>
      <c r="V405"/>
    </row>
    <row r="406" spans="2:22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 s="29"/>
      <c r="V406"/>
    </row>
    <row r="407" spans="2:22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 s="29"/>
      <c r="V407"/>
    </row>
    <row r="408" spans="2:22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 s="29"/>
      <c r="V408"/>
    </row>
    <row r="409" spans="2:22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 s="29"/>
      <c r="V409"/>
    </row>
    <row r="410" spans="2:22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29"/>
      <c r="V410"/>
    </row>
    <row r="411" spans="2:22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 s="29"/>
      <c r="V411"/>
    </row>
    <row r="412" spans="2:22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 s="29"/>
      <c r="V412"/>
    </row>
    <row r="413" spans="2:22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 s="29"/>
      <c r="V413"/>
    </row>
    <row r="414" spans="2:22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 s="29"/>
      <c r="V414"/>
    </row>
    <row r="415" spans="2:22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 s="29"/>
      <c r="V415"/>
    </row>
    <row r="416" spans="2:22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 s="29"/>
      <c r="V416"/>
    </row>
    <row r="417" spans="2:22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 s="29"/>
      <c r="V417"/>
    </row>
    <row r="418" spans="2:22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 s="29"/>
      <c r="V418"/>
    </row>
    <row r="419" spans="2:22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 s="29"/>
      <c r="V419"/>
    </row>
    <row r="420" spans="2:22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 s="29"/>
      <c r="V420"/>
    </row>
    <row r="421" spans="2:22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 s="29"/>
      <c r="V421"/>
    </row>
    <row r="422" spans="2:22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 s="29"/>
      <c r="V422"/>
    </row>
    <row r="423" spans="2:22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 s="29"/>
      <c r="V423"/>
    </row>
    <row r="424" spans="2:22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 s="29"/>
      <c r="V424"/>
    </row>
    <row r="425" spans="2:22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 s="29"/>
      <c r="V425"/>
    </row>
    <row r="426" spans="2:22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 s="29"/>
      <c r="V426"/>
    </row>
    <row r="427" spans="2:22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 s="29"/>
      <c r="V427"/>
    </row>
    <row r="428" spans="2:22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 s="29"/>
      <c r="V428"/>
    </row>
    <row r="429" spans="2:22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 s="29"/>
      <c r="V429"/>
    </row>
    <row r="430" spans="2:22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29"/>
      <c r="V430"/>
    </row>
    <row r="431" spans="2:22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 s="29"/>
      <c r="V431"/>
    </row>
    <row r="432" spans="2:22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 s="29"/>
      <c r="V432"/>
    </row>
    <row r="433" spans="2:22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 s="29"/>
      <c r="V433"/>
    </row>
    <row r="434" spans="2:22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 s="29"/>
      <c r="V434"/>
    </row>
    <row r="435" spans="2:22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 s="29"/>
      <c r="V435"/>
    </row>
    <row r="436" spans="2:22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 s="29"/>
      <c r="V436"/>
    </row>
    <row r="437" spans="2:22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 s="29"/>
      <c r="V437"/>
    </row>
    <row r="438" spans="2:22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 s="29"/>
      <c r="V438"/>
    </row>
    <row r="439" spans="2:22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 s="29"/>
      <c r="V439"/>
    </row>
    <row r="440" spans="2:22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 s="29"/>
      <c r="V440"/>
    </row>
    <row r="441" spans="2:22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 s="29"/>
      <c r="V441"/>
    </row>
    <row r="442" spans="2:22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 s="29"/>
      <c r="V442"/>
    </row>
    <row r="443" spans="2:22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 s="29"/>
      <c r="V443"/>
    </row>
    <row r="444" spans="2:22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 s="29"/>
      <c r="V444"/>
    </row>
    <row r="445" spans="2:22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 s="29"/>
      <c r="V445"/>
    </row>
    <row r="446" spans="2:22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 s="29"/>
      <c r="V446"/>
    </row>
    <row r="447" spans="2:22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 s="29"/>
      <c r="V447"/>
    </row>
    <row r="448" spans="2:22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 s="29"/>
      <c r="V448"/>
    </row>
    <row r="449" spans="2:30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 s="29"/>
      <c r="V449"/>
    </row>
    <row r="450" spans="2:30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 s="29"/>
      <c r="V450"/>
    </row>
    <row r="451" spans="2:30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 s="29"/>
      <c r="V451"/>
    </row>
    <row r="452" spans="2:30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 s="29"/>
      <c r="V452"/>
    </row>
    <row r="453" spans="2:30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 s="29"/>
      <c r="V453"/>
    </row>
    <row r="454" spans="2:30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 s="29"/>
      <c r="V454"/>
    </row>
    <row r="455" spans="2:30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 s="29"/>
      <c r="V455"/>
    </row>
    <row r="456" spans="2:30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 s="29"/>
      <c r="V456"/>
    </row>
    <row r="457" spans="2:30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 s="29"/>
      <c r="V457"/>
    </row>
    <row r="458" spans="2:30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 s="29"/>
      <c r="V458"/>
    </row>
    <row r="459" spans="2:30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 s="29"/>
      <c r="V459"/>
    </row>
    <row r="460" spans="2:30" s="2" customFormat="1" ht="20.25" customHeight="1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 s="29"/>
      <c r="V460"/>
      <c r="W460" s="88"/>
      <c r="X460" s="4"/>
      <c r="Y460" s="4"/>
      <c r="AA460" s="95"/>
      <c r="AB460" s="95"/>
      <c r="AC460" s="95"/>
      <c r="AD460" s="95"/>
    </row>
    <row r="461" spans="2:30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 s="29"/>
      <c r="V461"/>
    </row>
    <row r="462" spans="2:30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 s="29"/>
      <c r="V462"/>
    </row>
    <row r="463" spans="2:30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 s="29"/>
      <c r="V463"/>
    </row>
    <row r="464" spans="2:30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 s="29"/>
      <c r="V464"/>
    </row>
    <row r="465" spans="2:22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 s="29"/>
      <c r="V465"/>
    </row>
    <row r="466" spans="2:22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 s="29"/>
      <c r="V466"/>
    </row>
    <row r="467" spans="2:22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 s="29"/>
      <c r="V467"/>
    </row>
    <row r="468" spans="2:22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 s="29"/>
      <c r="V468"/>
    </row>
    <row r="469" spans="2:22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 s="29"/>
      <c r="V469"/>
    </row>
    <row r="470" spans="2:22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 s="29"/>
      <c r="V470"/>
    </row>
    <row r="471" spans="2:22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 s="29"/>
      <c r="V471"/>
    </row>
    <row r="472" spans="2:22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 s="29"/>
      <c r="V472"/>
    </row>
    <row r="473" spans="2:22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 s="29"/>
      <c r="V473"/>
    </row>
    <row r="474" spans="2:22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 s="29"/>
      <c r="V474"/>
    </row>
    <row r="475" spans="2:22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 s="29"/>
      <c r="V475"/>
    </row>
    <row r="476" spans="2:22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 s="29"/>
      <c r="V476"/>
    </row>
    <row r="477" spans="2:22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 s="29"/>
      <c r="V477"/>
    </row>
    <row r="478" spans="2:22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 s="29"/>
      <c r="V478"/>
    </row>
    <row r="479" spans="2:22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 s="29"/>
      <c r="V479"/>
    </row>
    <row r="480" spans="2:22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 s="29"/>
      <c r="V480"/>
    </row>
    <row r="481" spans="2:22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 s="29"/>
      <c r="V481"/>
    </row>
    <row r="482" spans="2:22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 s="29"/>
      <c r="V482"/>
    </row>
    <row r="483" spans="2:22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 s="29"/>
      <c r="V483"/>
    </row>
    <row r="484" spans="2:22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 s="29"/>
      <c r="V484"/>
    </row>
    <row r="485" spans="2:22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 s="29"/>
      <c r="V485"/>
    </row>
    <row r="486" spans="2:22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 s="29"/>
      <c r="V486"/>
    </row>
    <row r="487" spans="2:22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 s="29"/>
      <c r="V487"/>
    </row>
    <row r="488" spans="2:22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 s="29"/>
      <c r="V488"/>
    </row>
    <row r="489" spans="2:22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 s="29"/>
      <c r="V489"/>
    </row>
    <row r="490" spans="2:22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 s="29"/>
      <c r="V490"/>
    </row>
    <row r="491" spans="2:22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 s="29"/>
      <c r="V491"/>
    </row>
    <row r="492" spans="2:22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 s="29"/>
      <c r="V492"/>
    </row>
    <row r="493" spans="2:22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 s="29"/>
      <c r="V493"/>
    </row>
    <row r="494" spans="2:22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 s="29"/>
      <c r="V494"/>
    </row>
    <row r="495" spans="2:22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 s="29"/>
      <c r="V495"/>
    </row>
    <row r="496" spans="2:22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 s="29"/>
      <c r="V496"/>
    </row>
    <row r="497" spans="2:22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 s="29"/>
      <c r="V497"/>
    </row>
    <row r="498" spans="2:22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 s="29"/>
      <c r="V498"/>
    </row>
    <row r="499" spans="2:22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 s="29"/>
      <c r="V499"/>
    </row>
    <row r="500" spans="2:22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 s="29"/>
      <c r="V500"/>
    </row>
    <row r="501" spans="2:22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 s="29"/>
      <c r="V501"/>
    </row>
    <row r="502" spans="2:22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 s="29"/>
      <c r="V502"/>
    </row>
    <row r="503" spans="2:22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 s="29"/>
      <c r="V503"/>
    </row>
    <row r="504" spans="2:22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 s="29"/>
      <c r="V504"/>
    </row>
    <row r="505" spans="2:22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 s="29"/>
      <c r="V505"/>
    </row>
    <row r="506" spans="2:22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 s="29"/>
      <c r="V506"/>
    </row>
    <row r="507" spans="2:22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 s="29"/>
      <c r="V507"/>
    </row>
    <row r="508" spans="2:22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 s="29"/>
      <c r="V508"/>
    </row>
    <row r="509" spans="2:22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 s="29"/>
      <c r="V509"/>
    </row>
    <row r="510" spans="2:22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 s="29"/>
      <c r="V510"/>
    </row>
    <row r="511" spans="2:22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 s="29"/>
      <c r="V511"/>
    </row>
    <row r="512" spans="2:22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 s="29"/>
      <c r="V512"/>
    </row>
    <row r="513" spans="2:22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 s="29"/>
      <c r="V513"/>
    </row>
    <row r="514" spans="2:22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 s="29"/>
      <c r="V514"/>
    </row>
    <row r="515" spans="2:22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 s="29"/>
      <c r="V515"/>
    </row>
    <row r="516" spans="2:22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 s="29"/>
      <c r="V516"/>
    </row>
    <row r="517" spans="2:22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 s="29"/>
      <c r="V517"/>
    </row>
    <row r="518" spans="2:22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 s="29"/>
      <c r="V518"/>
    </row>
    <row r="519" spans="2:22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 s="29"/>
      <c r="V519"/>
    </row>
    <row r="520" spans="2:22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 s="29"/>
      <c r="V520"/>
    </row>
    <row r="521" spans="2:22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 s="29"/>
      <c r="V521"/>
    </row>
    <row r="522" spans="2:22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 s="29"/>
      <c r="V522"/>
    </row>
    <row r="523" spans="2:22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 s="29"/>
      <c r="V523"/>
    </row>
    <row r="524" spans="2:22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 s="29"/>
      <c r="V524"/>
    </row>
    <row r="525" spans="2:22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 s="29"/>
      <c r="V525"/>
    </row>
    <row r="526" spans="2:22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 s="29"/>
      <c r="V526"/>
    </row>
    <row r="527" spans="2:22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 s="29"/>
      <c r="V527"/>
    </row>
    <row r="528" spans="2:22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 s="29"/>
      <c r="V528"/>
    </row>
    <row r="529" spans="2:22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 s="29"/>
      <c r="V529"/>
    </row>
    <row r="530" spans="2:22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 s="29"/>
      <c r="V530"/>
    </row>
    <row r="531" spans="2:22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 s="29"/>
      <c r="V531"/>
    </row>
    <row r="532" spans="2:22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 s="29"/>
      <c r="V532"/>
    </row>
    <row r="533" spans="2:22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 s="29"/>
      <c r="V533"/>
    </row>
    <row r="534" spans="2:22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 s="29"/>
      <c r="V534"/>
    </row>
    <row r="535" spans="2:22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 s="29"/>
      <c r="V535"/>
    </row>
    <row r="536" spans="2:22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 s="29"/>
      <c r="V536"/>
    </row>
    <row r="537" spans="2:22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 s="29"/>
      <c r="V537"/>
    </row>
    <row r="538" spans="2:22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 s="29"/>
      <c r="V538"/>
    </row>
    <row r="539" spans="2:22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 s="29"/>
      <c r="V539"/>
    </row>
    <row r="540" spans="2:22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 s="29"/>
      <c r="V540"/>
    </row>
    <row r="541" spans="2:22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 s="29"/>
      <c r="V541"/>
    </row>
    <row r="542" spans="2:22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 s="29"/>
      <c r="V542"/>
    </row>
    <row r="543" spans="2:22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 s="29"/>
      <c r="V543"/>
    </row>
    <row r="544" spans="2:22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 s="29"/>
      <c r="V544"/>
    </row>
    <row r="545" spans="2:22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 s="29"/>
      <c r="V545"/>
    </row>
  </sheetData>
  <mergeCells count="4">
    <mergeCell ref="B1:V1"/>
    <mergeCell ref="B2:V2"/>
    <mergeCell ref="AA102:AC103"/>
    <mergeCell ref="AA109:AC113"/>
  </mergeCells>
  <conditionalFormatting pivot="1" sqref="V7:V221">
    <cfRule type="cellIs" dxfId="536" priority="13" stopIfTrue="1" operator="between">
      <formula>-0.01</formula>
      <formula>"&lt;=0"</formula>
    </cfRule>
  </conditionalFormatting>
  <conditionalFormatting pivot="1" sqref="V7:V221">
    <cfRule type="cellIs" dxfId="535" priority="12" stopIfTrue="1" operator="between">
      <formula>0.01</formula>
      <formula>"&lt;=50"</formula>
    </cfRule>
  </conditionalFormatting>
  <conditionalFormatting pivot="1" sqref="V7:V221">
    <cfRule type="cellIs" dxfId="534" priority="11" stopIfTrue="1" operator="between">
      <formula>50</formula>
      <formula>"&lt;=75"</formula>
    </cfRule>
  </conditionalFormatting>
  <conditionalFormatting pivot="1" sqref="V7:V221">
    <cfRule type="cellIs" dxfId="533" priority="10" stopIfTrue="1" operator="between">
      <formula>75.01</formula>
      <formula>"&gt;=100"</formula>
    </cfRule>
  </conditionalFormatting>
  <conditionalFormatting pivot="1" sqref="G7:G221">
    <cfRule type="cellIs" dxfId="532" priority="4" operator="between">
      <formula>-0.01</formula>
      <formula>0</formula>
    </cfRule>
  </conditionalFormatting>
  <conditionalFormatting pivot="1" sqref="G7:G221">
    <cfRule type="cellIs" dxfId="531" priority="3" operator="between">
      <formula>0.1</formula>
      <formula>"&lt;=50"</formula>
    </cfRule>
  </conditionalFormatting>
  <conditionalFormatting pivot="1" sqref="G7:G221">
    <cfRule type="cellIs" dxfId="530" priority="2" operator="between">
      <formula>50.01</formula>
      <formula>"&lt;=75"</formula>
    </cfRule>
  </conditionalFormatting>
  <conditionalFormatting pivot="1" sqref="G7:G221">
    <cfRule type="cellIs" dxfId="529" priority="1" operator="between">
      <formula>75.01</formula>
      <formula>"&gt;=100"</formula>
    </cfRule>
  </conditionalFormatting>
  <pageMargins left="0.7" right="0.7" top="0.75" bottom="0.75" header="0.3" footer="0.3"/>
  <pageSetup paperSize="9" orientation="portrait" verticalDpi="0" r:id="rId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B1:BJ545"/>
  <sheetViews>
    <sheetView workbookViewId="0">
      <pane xSplit="3" ySplit="6" topLeftCell="O106" activePane="bottomRight" state="frozen"/>
      <selection pane="topRight" activeCell="D1" sqref="D1"/>
      <selection pane="bottomLeft" activeCell="A7" sqref="A7"/>
      <selection pane="bottomRight" activeCell="O109" sqref="O109"/>
    </sheetView>
  </sheetViews>
  <sheetFormatPr baseColWidth="10" defaultRowHeight="12.75" x14ac:dyDescent="0.2"/>
  <cols>
    <col min="1" max="1" width="1" customWidth="1"/>
    <col min="2" max="2" width="54.42578125" style="1" customWidth="1"/>
    <col min="3" max="3" width="16" style="3" customWidth="1"/>
    <col min="4" max="4" width="13.85546875" style="3" customWidth="1"/>
    <col min="5" max="5" width="15.85546875" style="3" customWidth="1"/>
    <col min="6" max="6" width="15" style="3" customWidth="1"/>
    <col min="7" max="7" width="9.42578125" style="3" customWidth="1"/>
    <col min="8" max="8" width="13.85546875" style="3" customWidth="1"/>
    <col min="9" max="9" width="15.28515625" style="3" customWidth="1"/>
    <col min="10" max="10" width="16.5703125" style="3" customWidth="1"/>
    <col min="11" max="14" width="12.5703125" style="3" customWidth="1"/>
    <col min="15" max="15" width="13.28515625" style="3" customWidth="1"/>
    <col min="16" max="17" width="12.85546875" style="3" customWidth="1"/>
    <col min="18" max="18" width="15.28515625" style="3" customWidth="1"/>
    <col min="19" max="19" width="12.7109375" style="3" customWidth="1"/>
    <col min="20" max="20" width="15.7109375" style="3" customWidth="1"/>
    <col min="21" max="21" width="15.7109375" style="14" customWidth="1"/>
    <col min="22" max="22" width="9.42578125" style="3" hidden="1" customWidth="1"/>
    <col min="23" max="24" width="0" style="22" hidden="1" customWidth="1"/>
    <col min="25" max="25" width="0" style="14" hidden="1" customWidth="1"/>
  </cols>
  <sheetData>
    <row r="1" spans="2:62" ht="18" x14ac:dyDescent="0.25">
      <c r="B1" s="84" t="s">
        <v>363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2:62" ht="18" x14ac:dyDescent="0.25">
      <c r="B2" s="84" t="s">
        <v>364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2:62" x14ac:dyDescent="0.2">
      <c r="B3"/>
      <c r="C3"/>
    </row>
    <row r="5" spans="2:62" x14ac:dyDescent="0.2">
      <c r="B5" s="45"/>
      <c r="C5" s="46" t="s">
        <v>320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</row>
    <row r="6" spans="2:62" s="5" customFormat="1" ht="35.25" customHeight="1" x14ac:dyDescent="0.2">
      <c r="B6" s="47" t="s">
        <v>361</v>
      </c>
      <c r="C6" s="42" t="s">
        <v>343</v>
      </c>
      <c r="D6" s="42" t="s">
        <v>345</v>
      </c>
      <c r="E6" s="42" t="s">
        <v>344</v>
      </c>
      <c r="F6" s="42" t="s">
        <v>346</v>
      </c>
      <c r="G6" s="42" t="s">
        <v>347</v>
      </c>
      <c r="H6" s="42" t="s">
        <v>348</v>
      </c>
      <c r="I6" s="42" t="s">
        <v>349</v>
      </c>
      <c r="J6" s="42" t="s">
        <v>350</v>
      </c>
      <c r="K6" s="42" t="s">
        <v>351</v>
      </c>
      <c r="L6" s="42" t="s">
        <v>352</v>
      </c>
      <c r="M6" s="42" t="s">
        <v>353</v>
      </c>
      <c r="N6" s="42" t="s">
        <v>354</v>
      </c>
      <c r="O6" s="42" t="s">
        <v>355</v>
      </c>
      <c r="P6" s="42" t="s">
        <v>356</v>
      </c>
      <c r="Q6" s="42" t="s">
        <v>357</v>
      </c>
      <c r="R6" s="42" t="s">
        <v>358</v>
      </c>
      <c r="S6" s="42" t="s">
        <v>359</v>
      </c>
      <c r="T6" s="43" t="s">
        <v>362</v>
      </c>
      <c r="U6" s="43" t="s">
        <v>366</v>
      </c>
      <c r="V6" s="44" t="s">
        <v>360</v>
      </c>
      <c r="W6" s="44" t="s">
        <v>479</v>
      </c>
      <c r="X6" s="44" t="s">
        <v>480</v>
      </c>
      <c r="Y6" s="44" t="s">
        <v>481</v>
      </c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2:62" x14ac:dyDescent="0.2">
      <c r="B7" s="48" t="s">
        <v>129</v>
      </c>
      <c r="C7" s="32">
        <v>168053</v>
      </c>
      <c r="D7" s="32">
        <v>13847</v>
      </c>
      <c r="E7" s="32">
        <v>181900</v>
      </c>
      <c r="F7" s="32">
        <v>168881</v>
      </c>
      <c r="G7" s="32">
        <v>92.842770753161076</v>
      </c>
      <c r="H7" s="32">
        <v>13723.279999999999</v>
      </c>
      <c r="I7" s="32">
        <v>13723.279999999999</v>
      </c>
      <c r="J7" s="32">
        <v>13723.279999999999</v>
      </c>
      <c r="K7" s="32">
        <v>13723.279999999999</v>
      </c>
      <c r="L7" s="32">
        <v>13723.279999999999</v>
      </c>
      <c r="M7" s="32">
        <v>13537.68</v>
      </c>
      <c r="N7" s="32">
        <v>15823.279999999999</v>
      </c>
      <c r="O7" s="32">
        <v>15747.689999999999</v>
      </c>
      <c r="P7" s="32">
        <v>18132.88</v>
      </c>
      <c r="Q7" s="32">
        <v>18132.88</v>
      </c>
      <c r="R7" s="32">
        <v>15928.08</v>
      </c>
      <c r="S7" s="32">
        <v>18328.079999999998</v>
      </c>
      <c r="T7" s="38">
        <v>184246.97</v>
      </c>
      <c r="U7" s="68">
        <v>-2346.9699999999966</v>
      </c>
      <c r="V7" s="32">
        <v>101.29025288620122</v>
      </c>
      <c r="W7" s="74">
        <v>0</v>
      </c>
      <c r="X7" s="74">
        <v>2180</v>
      </c>
      <c r="Y7" s="68">
        <v>-166.96999999999639</v>
      </c>
    </row>
    <row r="8" spans="2:62" x14ac:dyDescent="0.2">
      <c r="B8" s="49" t="s">
        <v>136</v>
      </c>
      <c r="C8" s="33">
        <v>49324</v>
      </c>
      <c r="D8" s="33">
        <v>11300</v>
      </c>
      <c r="E8" s="33">
        <v>60624</v>
      </c>
      <c r="F8" s="33">
        <v>49424</v>
      </c>
      <c r="G8" s="33">
        <v>81.52546846133545</v>
      </c>
      <c r="H8" s="33">
        <v>3968.64</v>
      </c>
      <c r="I8" s="33">
        <v>3968.64</v>
      </c>
      <c r="J8" s="33">
        <v>3968.64</v>
      </c>
      <c r="K8" s="33">
        <v>3968.64</v>
      </c>
      <c r="L8" s="33">
        <v>3968.64</v>
      </c>
      <c r="M8" s="33">
        <v>3968.64</v>
      </c>
      <c r="N8" s="33">
        <v>4868.6399999999994</v>
      </c>
      <c r="O8" s="33">
        <v>6173.44</v>
      </c>
      <c r="P8" s="33">
        <v>6173.44</v>
      </c>
      <c r="Q8" s="33">
        <v>6173.44</v>
      </c>
      <c r="R8" s="33">
        <v>6173.44</v>
      </c>
      <c r="S8" s="33">
        <v>7373.44</v>
      </c>
      <c r="T8" s="39">
        <v>60747.68</v>
      </c>
      <c r="U8" s="69">
        <v>-123.68000000000006</v>
      </c>
      <c r="V8" s="33">
        <v>100.20401161256267</v>
      </c>
      <c r="W8" s="75">
        <v>0</v>
      </c>
      <c r="X8" s="75">
        <v>0</v>
      </c>
      <c r="Y8" s="69">
        <v>-123.68000000000006</v>
      </c>
    </row>
    <row r="9" spans="2:62" x14ac:dyDescent="0.2">
      <c r="B9" s="50" t="s">
        <v>130</v>
      </c>
      <c r="C9" s="35">
        <v>49324</v>
      </c>
      <c r="D9" s="35">
        <v>11300</v>
      </c>
      <c r="E9" s="35">
        <v>60624</v>
      </c>
      <c r="F9" s="35">
        <v>49424</v>
      </c>
      <c r="G9" s="35">
        <v>81.52546846133545</v>
      </c>
      <c r="H9" s="35">
        <v>3968.64</v>
      </c>
      <c r="I9" s="35">
        <v>3968.64</v>
      </c>
      <c r="J9" s="35">
        <v>3968.64</v>
      </c>
      <c r="K9" s="35">
        <v>3968.64</v>
      </c>
      <c r="L9" s="35">
        <v>3968.64</v>
      </c>
      <c r="M9" s="35">
        <v>3968.64</v>
      </c>
      <c r="N9" s="35">
        <v>4868.6399999999994</v>
      </c>
      <c r="O9" s="35">
        <v>6173.44</v>
      </c>
      <c r="P9" s="35">
        <v>6173.44</v>
      </c>
      <c r="Q9" s="35">
        <v>6173.44</v>
      </c>
      <c r="R9" s="35">
        <v>6173.44</v>
      </c>
      <c r="S9" s="35">
        <v>7373.44</v>
      </c>
      <c r="T9" s="37">
        <v>60747.68</v>
      </c>
      <c r="U9" s="70">
        <v>-123.68000000000006</v>
      </c>
      <c r="V9" s="35">
        <v>100.20401161256267</v>
      </c>
      <c r="W9" s="76">
        <v>0</v>
      </c>
      <c r="X9" s="76">
        <v>0</v>
      </c>
      <c r="Y9" s="70">
        <v>-123.68000000000006</v>
      </c>
    </row>
    <row r="10" spans="2:62" x14ac:dyDescent="0.2">
      <c r="B10" s="51" t="s">
        <v>131</v>
      </c>
      <c r="C10" s="34">
        <v>49324</v>
      </c>
      <c r="D10" s="34">
        <v>11300</v>
      </c>
      <c r="E10" s="34">
        <v>60624</v>
      </c>
      <c r="F10" s="34">
        <v>49424</v>
      </c>
      <c r="G10" s="34">
        <v>81.52546846133545</v>
      </c>
      <c r="H10" s="34">
        <v>3968.64</v>
      </c>
      <c r="I10" s="34">
        <v>3968.64</v>
      </c>
      <c r="J10" s="34">
        <v>3968.64</v>
      </c>
      <c r="K10" s="34">
        <v>3968.64</v>
      </c>
      <c r="L10" s="34">
        <v>3968.64</v>
      </c>
      <c r="M10" s="34">
        <v>3968.64</v>
      </c>
      <c r="N10" s="34">
        <v>4868.6399999999994</v>
      </c>
      <c r="O10" s="34">
        <v>6173.44</v>
      </c>
      <c r="P10" s="34">
        <v>6173.44</v>
      </c>
      <c r="Q10" s="34">
        <v>6173.44</v>
      </c>
      <c r="R10" s="34">
        <v>6173.44</v>
      </c>
      <c r="S10" s="34">
        <v>7373.44</v>
      </c>
      <c r="T10" s="40">
        <v>60747.68</v>
      </c>
      <c r="U10" s="71">
        <v>-123.68000000000006</v>
      </c>
      <c r="V10" s="34">
        <v>100.20401161256267</v>
      </c>
      <c r="W10" s="77">
        <v>0</v>
      </c>
      <c r="X10" s="77">
        <v>0</v>
      </c>
      <c r="Y10" s="71">
        <v>-123.68000000000006</v>
      </c>
    </row>
    <row r="11" spans="2:62" x14ac:dyDescent="0.2">
      <c r="B11" s="56" t="s">
        <v>321</v>
      </c>
      <c r="C11" s="57">
        <v>49324</v>
      </c>
      <c r="D11" s="57">
        <v>11300</v>
      </c>
      <c r="E11" s="57">
        <v>60624</v>
      </c>
      <c r="F11" s="57">
        <v>49424</v>
      </c>
      <c r="G11" s="57">
        <v>81.52546846133545</v>
      </c>
      <c r="H11" s="57">
        <v>3968.64</v>
      </c>
      <c r="I11" s="57">
        <v>3968.64</v>
      </c>
      <c r="J11" s="57">
        <v>3968.64</v>
      </c>
      <c r="K11" s="57">
        <v>3968.64</v>
      </c>
      <c r="L11" s="57">
        <v>3968.64</v>
      </c>
      <c r="M11" s="57">
        <v>3968.64</v>
      </c>
      <c r="N11" s="57">
        <v>4868.6399999999994</v>
      </c>
      <c r="O11" s="57">
        <v>6173.44</v>
      </c>
      <c r="P11" s="57">
        <v>6173.44</v>
      </c>
      <c r="Q11" s="57">
        <v>6173.44</v>
      </c>
      <c r="R11" s="57">
        <v>6173.44</v>
      </c>
      <c r="S11" s="57">
        <v>7373.44</v>
      </c>
      <c r="T11" s="58">
        <v>60747.68</v>
      </c>
      <c r="U11" s="72">
        <v>-123.68000000000006</v>
      </c>
      <c r="V11" s="57">
        <v>100.20401161256267</v>
      </c>
      <c r="W11" s="78">
        <v>0</v>
      </c>
      <c r="X11" s="78">
        <v>0</v>
      </c>
      <c r="Y11" s="72">
        <v>-123.68000000000006</v>
      </c>
    </row>
    <row r="12" spans="2:62" x14ac:dyDescent="0.2">
      <c r="B12" s="52" t="s">
        <v>330</v>
      </c>
      <c r="C12" s="35">
        <v>49324</v>
      </c>
      <c r="D12" s="35">
        <v>11300</v>
      </c>
      <c r="E12" s="35">
        <v>60624</v>
      </c>
      <c r="F12" s="35">
        <v>49424</v>
      </c>
      <c r="G12" s="35">
        <v>81.52546846133545</v>
      </c>
      <c r="H12" s="35">
        <v>3968.64</v>
      </c>
      <c r="I12" s="35">
        <v>3968.64</v>
      </c>
      <c r="J12" s="35">
        <v>3968.64</v>
      </c>
      <c r="K12" s="35">
        <v>3968.64</v>
      </c>
      <c r="L12" s="35">
        <v>3968.64</v>
      </c>
      <c r="M12" s="35">
        <v>3968.64</v>
      </c>
      <c r="N12" s="35">
        <v>4868.6399999999994</v>
      </c>
      <c r="O12" s="35">
        <v>6173.44</v>
      </c>
      <c r="P12" s="35">
        <v>6173.44</v>
      </c>
      <c r="Q12" s="35">
        <v>6173.44</v>
      </c>
      <c r="R12" s="35">
        <v>6173.44</v>
      </c>
      <c r="S12" s="35">
        <v>7373.44</v>
      </c>
      <c r="T12" s="37">
        <v>60747.68</v>
      </c>
      <c r="U12" s="70">
        <v>-123.68000000000006</v>
      </c>
      <c r="V12" s="35">
        <v>100.20401161256267</v>
      </c>
      <c r="W12" s="76">
        <v>0</v>
      </c>
      <c r="X12" s="76">
        <v>0</v>
      </c>
      <c r="Y12" s="70">
        <v>-123.68000000000006</v>
      </c>
    </row>
    <row r="13" spans="2:62" x14ac:dyDescent="0.2">
      <c r="B13" s="53" t="s">
        <v>331</v>
      </c>
      <c r="C13" s="34">
        <v>436</v>
      </c>
      <c r="D13" s="34">
        <v>100</v>
      </c>
      <c r="E13" s="34">
        <v>536</v>
      </c>
      <c r="F13" s="34">
        <v>536</v>
      </c>
      <c r="G13" s="34">
        <v>100</v>
      </c>
      <c r="H13" s="34">
        <v>44.64</v>
      </c>
      <c r="I13" s="34">
        <v>44.64</v>
      </c>
      <c r="J13" s="34">
        <v>44.64</v>
      </c>
      <c r="K13" s="34">
        <v>44.64</v>
      </c>
      <c r="L13" s="34">
        <v>44.64</v>
      </c>
      <c r="M13" s="34">
        <v>44.64</v>
      </c>
      <c r="N13" s="34">
        <v>44.64</v>
      </c>
      <c r="O13" s="34">
        <v>69.44</v>
      </c>
      <c r="P13" s="34">
        <v>69.44</v>
      </c>
      <c r="Q13" s="34">
        <v>69.44</v>
      </c>
      <c r="R13" s="34">
        <v>69.44</v>
      </c>
      <c r="S13" s="34">
        <v>69.44</v>
      </c>
      <c r="T13" s="40">
        <v>659.68000000000006</v>
      </c>
      <c r="U13" s="71">
        <v>-123.68000000000006</v>
      </c>
      <c r="V13" s="34">
        <v>123.07462686567166</v>
      </c>
      <c r="W13" s="77">
        <v>0</v>
      </c>
      <c r="X13" s="77">
        <v>0</v>
      </c>
      <c r="Y13" s="71">
        <v>-123.68000000000006</v>
      </c>
    </row>
    <row r="14" spans="2:62" x14ac:dyDescent="0.2">
      <c r="B14" s="53" t="s">
        <v>332</v>
      </c>
      <c r="C14" s="34">
        <v>43200</v>
      </c>
      <c r="D14" s="34">
        <v>10000</v>
      </c>
      <c r="E14" s="34">
        <v>53200</v>
      </c>
      <c r="F14" s="34">
        <v>43200</v>
      </c>
      <c r="G14" s="34">
        <v>81.203007518796994</v>
      </c>
      <c r="H14" s="34">
        <v>3600</v>
      </c>
      <c r="I14" s="34">
        <v>3600</v>
      </c>
      <c r="J14" s="34">
        <v>3600</v>
      </c>
      <c r="K14" s="34">
        <v>3600</v>
      </c>
      <c r="L14" s="34">
        <v>3600</v>
      </c>
      <c r="M14" s="34">
        <v>3600</v>
      </c>
      <c r="N14" s="34">
        <v>3600</v>
      </c>
      <c r="O14" s="34">
        <v>5600</v>
      </c>
      <c r="P14" s="34">
        <v>5600</v>
      </c>
      <c r="Q14" s="34">
        <v>5600</v>
      </c>
      <c r="R14" s="34">
        <v>5600</v>
      </c>
      <c r="S14" s="34">
        <v>5600</v>
      </c>
      <c r="T14" s="40">
        <v>53200</v>
      </c>
      <c r="U14" s="71">
        <v>0</v>
      </c>
      <c r="V14" s="34">
        <v>100</v>
      </c>
      <c r="W14" s="77">
        <v>0</v>
      </c>
      <c r="X14" s="77">
        <v>0</v>
      </c>
      <c r="Y14" s="71">
        <v>0</v>
      </c>
    </row>
    <row r="15" spans="2:62" x14ac:dyDescent="0.2">
      <c r="B15" s="53" t="s">
        <v>333</v>
      </c>
      <c r="C15" s="34">
        <v>3888</v>
      </c>
      <c r="D15" s="34">
        <v>900</v>
      </c>
      <c r="E15" s="34">
        <v>4788</v>
      </c>
      <c r="F15" s="34">
        <v>3888</v>
      </c>
      <c r="G15" s="34">
        <v>81.203007518796994</v>
      </c>
      <c r="H15" s="34">
        <v>324</v>
      </c>
      <c r="I15" s="34">
        <v>324</v>
      </c>
      <c r="J15" s="34">
        <v>324</v>
      </c>
      <c r="K15" s="34">
        <v>324</v>
      </c>
      <c r="L15" s="34">
        <v>324</v>
      </c>
      <c r="M15" s="34">
        <v>324</v>
      </c>
      <c r="N15" s="34">
        <v>324</v>
      </c>
      <c r="O15" s="34">
        <v>504</v>
      </c>
      <c r="P15" s="34">
        <v>504</v>
      </c>
      <c r="Q15" s="34">
        <v>504</v>
      </c>
      <c r="R15" s="34">
        <v>504</v>
      </c>
      <c r="S15" s="34">
        <v>504</v>
      </c>
      <c r="T15" s="40">
        <v>4788</v>
      </c>
      <c r="U15" s="71">
        <v>0</v>
      </c>
      <c r="V15" s="34">
        <v>100</v>
      </c>
      <c r="W15" s="77">
        <v>0</v>
      </c>
      <c r="X15" s="77">
        <v>0</v>
      </c>
      <c r="Y15" s="71">
        <v>0</v>
      </c>
    </row>
    <row r="16" spans="2:62" x14ac:dyDescent="0.2">
      <c r="B16" s="53" t="s">
        <v>334</v>
      </c>
      <c r="C16" s="34">
        <v>1800</v>
      </c>
      <c r="D16" s="34">
        <v>300</v>
      </c>
      <c r="E16" s="34">
        <v>2100</v>
      </c>
      <c r="F16" s="34">
        <v>1800</v>
      </c>
      <c r="G16" s="34">
        <v>85.714285714285708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900</v>
      </c>
      <c r="O16" s="34">
        <v>0</v>
      </c>
      <c r="P16" s="34">
        <v>0</v>
      </c>
      <c r="Q16" s="34">
        <v>0</v>
      </c>
      <c r="R16" s="34">
        <v>0</v>
      </c>
      <c r="S16" s="34">
        <v>1200</v>
      </c>
      <c r="T16" s="40">
        <v>2100</v>
      </c>
      <c r="U16" s="71">
        <v>0</v>
      </c>
      <c r="V16" s="34">
        <v>100</v>
      </c>
      <c r="W16" s="77">
        <v>0</v>
      </c>
      <c r="X16" s="77">
        <v>0</v>
      </c>
      <c r="Y16" s="71">
        <v>0</v>
      </c>
    </row>
    <row r="17" spans="2:25" x14ac:dyDescent="0.2">
      <c r="B17" s="49" t="s">
        <v>144</v>
      </c>
      <c r="C17" s="33">
        <v>49324</v>
      </c>
      <c r="D17" s="33">
        <v>100</v>
      </c>
      <c r="E17" s="33">
        <v>49424</v>
      </c>
      <c r="F17" s="33">
        <v>49424</v>
      </c>
      <c r="G17" s="33">
        <v>100</v>
      </c>
      <c r="H17" s="33">
        <v>3968.64</v>
      </c>
      <c r="I17" s="33">
        <v>3968.64</v>
      </c>
      <c r="J17" s="33">
        <v>3968.64</v>
      </c>
      <c r="K17" s="33">
        <v>3968.64</v>
      </c>
      <c r="L17" s="33">
        <v>3968.64</v>
      </c>
      <c r="M17" s="33">
        <v>3968.64</v>
      </c>
      <c r="N17" s="33">
        <v>4868.6399999999994</v>
      </c>
      <c r="O17" s="33">
        <v>3968.64</v>
      </c>
      <c r="P17" s="33">
        <v>3968.64</v>
      </c>
      <c r="Q17" s="33">
        <v>3968.64</v>
      </c>
      <c r="R17" s="33">
        <v>3968.64</v>
      </c>
      <c r="S17" s="33">
        <v>4868.6399999999994</v>
      </c>
      <c r="T17" s="39">
        <v>49423.68</v>
      </c>
      <c r="U17" s="69">
        <v>0.32000000000005002</v>
      </c>
      <c r="V17" s="33">
        <v>99.999352541275499</v>
      </c>
      <c r="W17" s="75">
        <v>0</v>
      </c>
      <c r="X17" s="75">
        <v>0</v>
      </c>
      <c r="Y17" s="69">
        <v>0.32000000000005002</v>
      </c>
    </row>
    <row r="18" spans="2:25" x14ac:dyDescent="0.2">
      <c r="B18" s="50" t="s">
        <v>140</v>
      </c>
      <c r="C18" s="35">
        <v>49324</v>
      </c>
      <c r="D18" s="35">
        <v>100</v>
      </c>
      <c r="E18" s="35">
        <v>49424</v>
      </c>
      <c r="F18" s="35">
        <v>49424</v>
      </c>
      <c r="G18" s="35">
        <v>100</v>
      </c>
      <c r="H18" s="35">
        <v>3968.64</v>
      </c>
      <c r="I18" s="35">
        <v>3968.64</v>
      </c>
      <c r="J18" s="35">
        <v>3968.64</v>
      </c>
      <c r="K18" s="35">
        <v>3968.64</v>
      </c>
      <c r="L18" s="35">
        <v>3968.64</v>
      </c>
      <c r="M18" s="35">
        <v>3968.64</v>
      </c>
      <c r="N18" s="35">
        <v>4868.6399999999994</v>
      </c>
      <c r="O18" s="35">
        <v>3968.64</v>
      </c>
      <c r="P18" s="35">
        <v>3968.64</v>
      </c>
      <c r="Q18" s="35">
        <v>3968.64</v>
      </c>
      <c r="R18" s="35">
        <v>3968.64</v>
      </c>
      <c r="S18" s="35">
        <v>4868.6399999999994</v>
      </c>
      <c r="T18" s="37">
        <v>49423.68</v>
      </c>
      <c r="U18" s="70">
        <v>0.32000000000005002</v>
      </c>
      <c r="V18" s="35">
        <v>99.999352541275499</v>
      </c>
      <c r="W18" s="76">
        <v>0</v>
      </c>
      <c r="X18" s="76">
        <v>0</v>
      </c>
      <c r="Y18" s="70">
        <v>0.32000000000005002</v>
      </c>
    </row>
    <row r="19" spans="2:25" x14ac:dyDescent="0.2">
      <c r="B19" s="51" t="s">
        <v>141</v>
      </c>
      <c r="C19" s="34">
        <v>49324</v>
      </c>
      <c r="D19" s="34">
        <v>100</v>
      </c>
      <c r="E19" s="34">
        <v>49424</v>
      </c>
      <c r="F19" s="34">
        <v>49424</v>
      </c>
      <c r="G19" s="34">
        <v>100</v>
      </c>
      <c r="H19" s="34">
        <v>3968.64</v>
      </c>
      <c r="I19" s="34">
        <v>3968.64</v>
      </c>
      <c r="J19" s="34">
        <v>3968.64</v>
      </c>
      <c r="K19" s="34">
        <v>3968.64</v>
      </c>
      <c r="L19" s="34">
        <v>3968.64</v>
      </c>
      <c r="M19" s="34">
        <v>3968.64</v>
      </c>
      <c r="N19" s="34">
        <v>4868.6399999999994</v>
      </c>
      <c r="O19" s="34">
        <v>3968.64</v>
      </c>
      <c r="P19" s="34">
        <v>3968.64</v>
      </c>
      <c r="Q19" s="34">
        <v>3968.64</v>
      </c>
      <c r="R19" s="34">
        <v>3968.64</v>
      </c>
      <c r="S19" s="34">
        <v>4868.6399999999994</v>
      </c>
      <c r="T19" s="40">
        <v>49423.68</v>
      </c>
      <c r="U19" s="71">
        <v>0.32000000000005002</v>
      </c>
      <c r="V19" s="34">
        <v>99.999352541275499</v>
      </c>
      <c r="W19" s="77">
        <v>0</v>
      </c>
      <c r="X19" s="77">
        <v>0</v>
      </c>
      <c r="Y19" s="71">
        <v>0.32000000000005002</v>
      </c>
    </row>
    <row r="20" spans="2:25" x14ac:dyDescent="0.2">
      <c r="B20" s="56" t="s">
        <v>321</v>
      </c>
      <c r="C20" s="57">
        <v>49324</v>
      </c>
      <c r="D20" s="57">
        <v>100</v>
      </c>
      <c r="E20" s="57">
        <v>49424</v>
      </c>
      <c r="F20" s="57">
        <v>49424</v>
      </c>
      <c r="G20" s="57">
        <v>100</v>
      </c>
      <c r="H20" s="57">
        <v>3968.64</v>
      </c>
      <c r="I20" s="57">
        <v>3968.64</v>
      </c>
      <c r="J20" s="57">
        <v>3968.64</v>
      </c>
      <c r="K20" s="57">
        <v>3968.64</v>
      </c>
      <c r="L20" s="57">
        <v>3968.64</v>
      </c>
      <c r="M20" s="57">
        <v>3968.64</v>
      </c>
      <c r="N20" s="57">
        <v>4868.6399999999994</v>
      </c>
      <c r="O20" s="57">
        <v>3968.64</v>
      </c>
      <c r="P20" s="57">
        <v>3968.64</v>
      </c>
      <c r="Q20" s="57">
        <v>3968.64</v>
      </c>
      <c r="R20" s="57">
        <v>3968.64</v>
      </c>
      <c r="S20" s="57">
        <v>4868.6399999999994</v>
      </c>
      <c r="T20" s="58">
        <v>49423.68</v>
      </c>
      <c r="U20" s="72">
        <v>0.32000000000005002</v>
      </c>
      <c r="V20" s="57">
        <v>99.999352541275499</v>
      </c>
      <c r="W20" s="78">
        <v>0</v>
      </c>
      <c r="X20" s="78">
        <v>0</v>
      </c>
      <c r="Y20" s="72">
        <v>0.32000000000005002</v>
      </c>
    </row>
    <row r="21" spans="2:25" x14ac:dyDescent="0.2">
      <c r="B21" s="52" t="s">
        <v>330</v>
      </c>
      <c r="C21" s="35">
        <v>49324</v>
      </c>
      <c r="D21" s="35">
        <v>100</v>
      </c>
      <c r="E21" s="35">
        <v>49424</v>
      </c>
      <c r="F21" s="35">
        <v>49424</v>
      </c>
      <c r="G21" s="35">
        <v>100</v>
      </c>
      <c r="H21" s="35">
        <v>3968.64</v>
      </c>
      <c r="I21" s="35">
        <v>3968.64</v>
      </c>
      <c r="J21" s="35">
        <v>3968.64</v>
      </c>
      <c r="K21" s="35">
        <v>3968.64</v>
      </c>
      <c r="L21" s="35">
        <v>3968.64</v>
      </c>
      <c r="M21" s="35">
        <v>3968.64</v>
      </c>
      <c r="N21" s="35">
        <v>4868.6399999999994</v>
      </c>
      <c r="O21" s="35">
        <v>3968.64</v>
      </c>
      <c r="P21" s="35">
        <v>3968.64</v>
      </c>
      <c r="Q21" s="35">
        <v>3968.64</v>
      </c>
      <c r="R21" s="35">
        <v>3968.64</v>
      </c>
      <c r="S21" s="35">
        <v>4868.6399999999994</v>
      </c>
      <c r="T21" s="37">
        <v>49423.68</v>
      </c>
      <c r="U21" s="70">
        <v>0.32000000000005002</v>
      </c>
      <c r="V21" s="35">
        <v>99.999352541275499</v>
      </c>
      <c r="W21" s="76">
        <v>0</v>
      </c>
      <c r="X21" s="76">
        <v>0</v>
      </c>
      <c r="Y21" s="70">
        <v>0.32000000000005002</v>
      </c>
    </row>
    <row r="22" spans="2:25" x14ac:dyDescent="0.2">
      <c r="B22" s="53" t="s">
        <v>331</v>
      </c>
      <c r="C22" s="34">
        <v>436</v>
      </c>
      <c r="D22" s="34">
        <v>100</v>
      </c>
      <c r="E22" s="34">
        <v>536</v>
      </c>
      <c r="F22" s="34">
        <v>536</v>
      </c>
      <c r="G22" s="34">
        <v>100</v>
      </c>
      <c r="H22" s="34">
        <v>44.64</v>
      </c>
      <c r="I22" s="34">
        <v>44.64</v>
      </c>
      <c r="J22" s="34">
        <v>44.64</v>
      </c>
      <c r="K22" s="34">
        <v>44.64</v>
      </c>
      <c r="L22" s="34">
        <v>44.64</v>
      </c>
      <c r="M22" s="34">
        <v>44.64</v>
      </c>
      <c r="N22" s="34">
        <v>44.64</v>
      </c>
      <c r="O22" s="34">
        <v>44.64</v>
      </c>
      <c r="P22" s="34">
        <v>44.64</v>
      </c>
      <c r="Q22" s="34">
        <v>44.64</v>
      </c>
      <c r="R22" s="34">
        <v>44.64</v>
      </c>
      <c r="S22" s="34">
        <v>44.64</v>
      </c>
      <c r="T22" s="40">
        <v>535.67999999999995</v>
      </c>
      <c r="U22" s="71">
        <v>0.32000000000005002</v>
      </c>
      <c r="V22" s="34">
        <v>99.940298507462671</v>
      </c>
      <c r="W22" s="77">
        <v>0</v>
      </c>
      <c r="X22" s="77">
        <v>0</v>
      </c>
      <c r="Y22" s="71">
        <v>0.32000000000005002</v>
      </c>
    </row>
    <row r="23" spans="2:25" x14ac:dyDescent="0.2">
      <c r="B23" s="53" t="s">
        <v>332</v>
      </c>
      <c r="C23" s="34">
        <v>43200</v>
      </c>
      <c r="D23" s="34">
        <v>0</v>
      </c>
      <c r="E23" s="34">
        <v>43200</v>
      </c>
      <c r="F23" s="34">
        <v>43200</v>
      </c>
      <c r="G23" s="34">
        <v>100</v>
      </c>
      <c r="H23" s="34">
        <v>3600</v>
      </c>
      <c r="I23" s="34">
        <v>3600</v>
      </c>
      <c r="J23" s="34">
        <v>3600</v>
      </c>
      <c r="K23" s="34">
        <v>3600</v>
      </c>
      <c r="L23" s="34">
        <v>3600</v>
      </c>
      <c r="M23" s="34">
        <v>3600</v>
      </c>
      <c r="N23" s="34">
        <v>3600</v>
      </c>
      <c r="O23" s="34">
        <v>3600</v>
      </c>
      <c r="P23" s="34">
        <v>3600</v>
      </c>
      <c r="Q23" s="34">
        <v>3600</v>
      </c>
      <c r="R23" s="34">
        <v>3600</v>
      </c>
      <c r="S23" s="34">
        <v>3600</v>
      </c>
      <c r="T23" s="40">
        <v>43200</v>
      </c>
      <c r="U23" s="71">
        <v>0</v>
      </c>
      <c r="V23" s="34">
        <v>100</v>
      </c>
      <c r="W23" s="77">
        <v>0</v>
      </c>
      <c r="X23" s="77">
        <v>0</v>
      </c>
      <c r="Y23" s="71">
        <v>0</v>
      </c>
    </row>
    <row r="24" spans="2:25" x14ac:dyDescent="0.2">
      <c r="B24" s="53" t="s">
        <v>333</v>
      </c>
      <c r="C24" s="34">
        <v>3888</v>
      </c>
      <c r="D24" s="34">
        <v>0</v>
      </c>
      <c r="E24" s="34">
        <v>3888</v>
      </c>
      <c r="F24" s="34">
        <v>3888</v>
      </c>
      <c r="G24" s="34">
        <v>100</v>
      </c>
      <c r="H24" s="34">
        <v>324</v>
      </c>
      <c r="I24" s="34">
        <v>324</v>
      </c>
      <c r="J24" s="34">
        <v>324</v>
      </c>
      <c r="K24" s="34">
        <v>324</v>
      </c>
      <c r="L24" s="34">
        <v>324</v>
      </c>
      <c r="M24" s="34">
        <v>324</v>
      </c>
      <c r="N24" s="34">
        <v>324</v>
      </c>
      <c r="O24" s="34">
        <v>324</v>
      </c>
      <c r="P24" s="34">
        <v>324</v>
      </c>
      <c r="Q24" s="34">
        <v>324</v>
      </c>
      <c r="R24" s="34">
        <v>324</v>
      </c>
      <c r="S24" s="34">
        <v>324</v>
      </c>
      <c r="T24" s="40">
        <v>3888</v>
      </c>
      <c r="U24" s="71">
        <v>0</v>
      </c>
      <c r="V24" s="34">
        <v>100</v>
      </c>
      <c r="W24" s="77">
        <v>0</v>
      </c>
      <c r="X24" s="77">
        <v>0</v>
      </c>
      <c r="Y24" s="71">
        <v>0</v>
      </c>
    </row>
    <row r="25" spans="2:25" x14ac:dyDescent="0.2">
      <c r="B25" s="53" t="s">
        <v>334</v>
      </c>
      <c r="C25" s="34">
        <v>1800</v>
      </c>
      <c r="D25" s="34">
        <v>0</v>
      </c>
      <c r="E25" s="34">
        <v>1800</v>
      </c>
      <c r="F25" s="34">
        <v>1800</v>
      </c>
      <c r="G25" s="34">
        <v>100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900</v>
      </c>
      <c r="O25" s="34">
        <v>0</v>
      </c>
      <c r="P25" s="34">
        <v>0</v>
      </c>
      <c r="Q25" s="34">
        <v>0</v>
      </c>
      <c r="R25" s="34">
        <v>0</v>
      </c>
      <c r="S25" s="34">
        <v>900</v>
      </c>
      <c r="T25" s="40">
        <v>1800</v>
      </c>
      <c r="U25" s="71">
        <v>0</v>
      </c>
      <c r="V25" s="34">
        <v>100</v>
      </c>
      <c r="W25" s="77">
        <v>0</v>
      </c>
      <c r="X25" s="77">
        <v>0</v>
      </c>
      <c r="Y25" s="71">
        <v>0</v>
      </c>
    </row>
    <row r="26" spans="2:25" x14ac:dyDescent="0.2">
      <c r="B26" s="49" t="s">
        <v>148</v>
      </c>
      <c r="C26" s="33">
        <v>69405</v>
      </c>
      <c r="D26" s="33">
        <v>2447</v>
      </c>
      <c r="E26" s="33">
        <v>71852</v>
      </c>
      <c r="F26" s="33">
        <v>70033</v>
      </c>
      <c r="G26" s="33">
        <v>97.46840728163447</v>
      </c>
      <c r="H26" s="33">
        <v>5786</v>
      </c>
      <c r="I26" s="33">
        <v>5786</v>
      </c>
      <c r="J26" s="33">
        <v>5786</v>
      </c>
      <c r="K26" s="33">
        <v>5786</v>
      </c>
      <c r="L26" s="33">
        <v>5786</v>
      </c>
      <c r="M26" s="33">
        <v>5600.4000000000005</v>
      </c>
      <c r="N26" s="33">
        <v>6086</v>
      </c>
      <c r="O26" s="33">
        <v>5605.6100000000006</v>
      </c>
      <c r="P26" s="33">
        <v>7990.8</v>
      </c>
      <c r="Q26" s="33">
        <v>7990.8</v>
      </c>
      <c r="R26" s="33">
        <v>5786</v>
      </c>
      <c r="S26" s="33">
        <v>6086</v>
      </c>
      <c r="T26" s="39">
        <v>74075.61</v>
      </c>
      <c r="U26" s="69">
        <v>-2223.6099999999965</v>
      </c>
      <c r="V26" s="33">
        <v>103.09470856761121</v>
      </c>
      <c r="W26" s="75">
        <v>0</v>
      </c>
      <c r="X26" s="75">
        <v>2180</v>
      </c>
      <c r="Y26" s="69">
        <v>-43.609999999996376</v>
      </c>
    </row>
    <row r="27" spans="2:25" x14ac:dyDescent="0.2">
      <c r="B27" s="50" t="s">
        <v>145</v>
      </c>
      <c r="C27" s="35">
        <v>69405</v>
      </c>
      <c r="D27" s="35">
        <v>2447</v>
      </c>
      <c r="E27" s="35">
        <v>71852</v>
      </c>
      <c r="F27" s="35">
        <v>70033</v>
      </c>
      <c r="G27" s="35">
        <v>97.46840728163447</v>
      </c>
      <c r="H27" s="35">
        <v>5786</v>
      </c>
      <c r="I27" s="35">
        <v>5786</v>
      </c>
      <c r="J27" s="35">
        <v>5786</v>
      </c>
      <c r="K27" s="35">
        <v>5786</v>
      </c>
      <c r="L27" s="35">
        <v>5786</v>
      </c>
      <c r="M27" s="35">
        <v>5600.4000000000005</v>
      </c>
      <c r="N27" s="35">
        <v>6086</v>
      </c>
      <c r="O27" s="35">
        <v>5605.6100000000006</v>
      </c>
      <c r="P27" s="35">
        <v>7990.8</v>
      </c>
      <c r="Q27" s="35">
        <v>7990.8</v>
      </c>
      <c r="R27" s="35">
        <v>5786</v>
      </c>
      <c r="S27" s="35">
        <v>6086</v>
      </c>
      <c r="T27" s="37">
        <v>74075.61</v>
      </c>
      <c r="U27" s="70">
        <v>-2223.6099999999965</v>
      </c>
      <c r="V27" s="35">
        <v>103.09470856761121</v>
      </c>
      <c r="W27" s="76">
        <v>0</v>
      </c>
      <c r="X27" s="76">
        <v>2180</v>
      </c>
      <c r="Y27" s="70">
        <v>-43.609999999996376</v>
      </c>
    </row>
    <row r="28" spans="2:25" x14ac:dyDescent="0.2">
      <c r="B28" s="51" t="s">
        <v>146</v>
      </c>
      <c r="C28" s="34">
        <v>69405</v>
      </c>
      <c r="D28" s="34">
        <v>2447</v>
      </c>
      <c r="E28" s="34">
        <v>71852</v>
      </c>
      <c r="F28" s="34">
        <v>70033</v>
      </c>
      <c r="G28" s="34">
        <v>97.46840728163447</v>
      </c>
      <c r="H28" s="34">
        <v>5786</v>
      </c>
      <c r="I28" s="34">
        <v>5786</v>
      </c>
      <c r="J28" s="34">
        <v>5786</v>
      </c>
      <c r="K28" s="34">
        <v>5786</v>
      </c>
      <c r="L28" s="34">
        <v>5786</v>
      </c>
      <c r="M28" s="34">
        <v>5600.4000000000005</v>
      </c>
      <c r="N28" s="34">
        <v>6086</v>
      </c>
      <c r="O28" s="34">
        <v>5605.6100000000006</v>
      </c>
      <c r="P28" s="34">
        <v>7990.8</v>
      </c>
      <c r="Q28" s="34">
        <v>7990.8</v>
      </c>
      <c r="R28" s="34">
        <v>5786</v>
      </c>
      <c r="S28" s="34">
        <v>6086</v>
      </c>
      <c r="T28" s="40">
        <v>74075.61</v>
      </c>
      <c r="U28" s="71">
        <v>-2223.6099999999965</v>
      </c>
      <c r="V28" s="34">
        <v>103.09470856761121</v>
      </c>
      <c r="W28" s="77">
        <v>0</v>
      </c>
      <c r="X28" s="77">
        <v>2180</v>
      </c>
      <c r="Y28" s="71">
        <v>-43.609999999996376</v>
      </c>
    </row>
    <row r="29" spans="2:25" x14ac:dyDescent="0.2">
      <c r="B29" s="56" t="s">
        <v>321</v>
      </c>
      <c r="C29" s="57">
        <v>69405</v>
      </c>
      <c r="D29" s="57">
        <v>2447</v>
      </c>
      <c r="E29" s="57">
        <v>71852</v>
      </c>
      <c r="F29" s="57">
        <v>70033</v>
      </c>
      <c r="G29" s="57">
        <v>97.46840728163447</v>
      </c>
      <c r="H29" s="57">
        <v>5786</v>
      </c>
      <c r="I29" s="57">
        <v>5786</v>
      </c>
      <c r="J29" s="57">
        <v>5786</v>
      </c>
      <c r="K29" s="57">
        <v>5786</v>
      </c>
      <c r="L29" s="57">
        <v>5786</v>
      </c>
      <c r="M29" s="57">
        <v>5600.4000000000005</v>
      </c>
      <c r="N29" s="57">
        <v>6086</v>
      </c>
      <c r="O29" s="57">
        <v>5605.6100000000006</v>
      </c>
      <c r="P29" s="57">
        <v>7990.8</v>
      </c>
      <c r="Q29" s="57">
        <v>7990.8</v>
      </c>
      <c r="R29" s="57">
        <v>5786</v>
      </c>
      <c r="S29" s="57">
        <v>6086</v>
      </c>
      <c r="T29" s="58">
        <v>74075.61</v>
      </c>
      <c r="U29" s="72">
        <v>-2223.6099999999965</v>
      </c>
      <c r="V29" s="57">
        <v>103.09470856761121</v>
      </c>
      <c r="W29" s="78">
        <v>0</v>
      </c>
      <c r="X29" s="78">
        <v>2180</v>
      </c>
      <c r="Y29" s="72">
        <v>-43.609999999996376</v>
      </c>
    </row>
    <row r="30" spans="2:25" x14ac:dyDescent="0.2">
      <c r="B30" s="52" t="s">
        <v>330</v>
      </c>
      <c r="C30" s="35">
        <v>69405</v>
      </c>
      <c r="D30" s="35">
        <v>2447</v>
      </c>
      <c r="E30" s="35">
        <v>71852</v>
      </c>
      <c r="F30" s="35">
        <v>70033</v>
      </c>
      <c r="G30" s="35">
        <v>97.46840728163447</v>
      </c>
      <c r="H30" s="35">
        <v>5786</v>
      </c>
      <c r="I30" s="35">
        <v>5786</v>
      </c>
      <c r="J30" s="35">
        <v>5786</v>
      </c>
      <c r="K30" s="35">
        <v>5786</v>
      </c>
      <c r="L30" s="35">
        <v>5786</v>
      </c>
      <c r="M30" s="35">
        <v>5600.4000000000005</v>
      </c>
      <c r="N30" s="35">
        <v>6086</v>
      </c>
      <c r="O30" s="35">
        <v>5605.6100000000006</v>
      </c>
      <c r="P30" s="35">
        <v>7990.8</v>
      </c>
      <c r="Q30" s="35">
        <v>7990.8</v>
      </c>
      <c r="R30" s="35">
        <v>5786</v>
      </c>
      <c r="S30" s="35">
        <v>6086</v>
      </c>
      <c r="T30" s="37">
        <v>74075.61</v>
      </c>
      <c r="U30" s="70">
        <v>-2223.6099999999965</v>
      </c>
      <c r="V30" s="35">
        <v>103.09470856761121</v>
      </c>
      <c r="W30" s="76">
        <v>0</v>
      </c>
      <c r="X30" s="76">
        <v>2180</v>
      </c>
      <c r="Y30" s="70">
        <v>-43.609999999996376</v>
      </c>
    </row>
    <row r="31" spans="2:25" x14ac:dyDescent="0.2">
      <c r="B31" s="53" t="s">
        <v>331</v>
      </c>
      <c r="C31" s="34">
        <v>667</v>
      </c>
      <c r="D31" s="34">
        <v>152</v>
      </c>
      <c r="E31" s="34">
        <v>819</v>
      </c>
      <c r="F31" s="34">
        <v>819</v>
      </c>
      <c r="G31" s="34">
        <v>100</v>
      </c>
      <c r="H31" s="34">
        <v>68.2</v>
      </c>
      <c r="I31" s="34">
        <v>68.2</v>
      </c>
      <c r="J31" s="34">
        <v>68.2</v>
      </c>
      <c r="K31" s="34">
        <v>68.2</v>
      </c>
      <c r="L31" s="34">
        <v>68.2</v>
      </c>
      <c r="M31" s="34">
        <v>65.930000000000007</v>
      </c>
      <c r="N31" s="34">
        <v>68.2</v>
      </c>
      <c r="O31" s="34">
        <v>66</v>
      </c>
      <c r="P31" s="34">
        <v>93</v>
      </c>
      <c r="Q31" s="34">
        <v>93</v>
      </c>
      <c r="R31" s="34">
        <v>68.2</v>
      </c>
      <c r="S31" s="34">
        <v>68.2</v>
      </c>
      <c r="T31" s="40">
        <v>863.53000000000009</v>
      </c>
      <c r="U31" s="71">
        <v>-44.530000000000086</v>
      </c>
      <c r="V31" s="34">
        <v>105.43711843711844</v>
      </c>
      <c r="W31" s="77">
        <v>0</v>
      </c>
      <c r="X31" s="77">
        <v>0</v>
      </c>
      <c r="Y31" s="71">
        <v>-44.530000000000086</v>
      </c>
    </row>
    <row r="32" spans="2:25" x14ac:dyDescent="0.2">
      <c r="B32" s="53" t="s">
        <v>332</v>
      </c>
      <c r="C32" s="34">
        <v>66000</v>
      </c>
      <c r="D32" s="34">
        <v>1639</v>
      </c>
      <c r="E32" s="34">
        <v>67639</v>
      </c>
      <c r="F32" s="34">
        <v>66000</v>
      </c>
      <c r="G32" s="34">
        <v>97.576841762888279</v>
      </c>
      <c r="H32" s="34">
        <v>5500</v>
      </c>
      <c r="I32" s="34">
        <v>5500</v>
      </c>
      <c r="J32" s="34">
        <v>5500</v>
      </c>
      <c r="K32" s="34">
        <v>5500</v>
      </c>
      <c r="L32" s="34">
        <v>5500</v>
      </c>
      <c r="M32" s="34">
        <v>5316.67</v>
      </c>
      <c r="N32" s="34">
        <v>5500</v>
      </c>
      <c r="O32" s="34">
        <v>5321.81</v>
      </c>
      <c r="P32" s="34">
        <v>7500</v>
      </c>
      <c r="Q32" s="34">
        <v>7500</v>
      </c>
      <c r="R32" s="34">
        <v>5500</v>
      </c>
      <c r="S32" s="34">
        <v>5500</v>
      </c>
      <c r="T32" s="40">
        <v>69638.48</v>
      </c>
      <c r="U32" s="71">
        <v>-1999.4799999999959</v>
      </c>
      <c r="V32" s="34">
        <v>102.95610520557665</v>
      </c>
      <c r="W32" s="77">
        <v>0</v>
      </c>
      <c r="X32" s="77">
        <v>2000</v>
      </c>
      <c r="Y32" s="71">
        <v>0.52000000000407454</v>
      </c>
    </row>
    <row r="33" spans="2:25" x14ac:dyDescent="0.2">
      <c r="B33" s="53" t="s">
        <v>333</v>
      </c>
      <c r="C33" s="34">
        <v>2138</v>
      </c>
      <c r="D33" s="34">
        <v>656</v>
      </c>
      <c r="E33" s="34">
        <v>2794</v>
      </c>
      <c r="F33" s="34">
        <v>2614</v>
      </c>
      <c r="G33" s="34">
        <v>93.557623478883329</v>
      </c>
      <c r="H33" s="34">
        <v>217.8</v>
      </c>
      <c r="I33" s="34">
        <v>217.8</v>
      </c>
      <c r="J33" s="34">
        <v>217.8</v>
      </c>
      <c r="K33" s="34">
        <v>217.8</v>
      </c>
      <c r="L33" s="34">
        <v>217.8</v>
      </c>
      <c r="M33" s="34">
        <v>217.8</v>
      </c>
      <c r="N33" s="34">
        <v>217.8</v>
      </c>
      <c r="O33" s="34">
        <v>217.8</v>
      </c>
      <c r="P33" s="34">
        <v>397.8</v>
      </c>
      <c r="Q33" s="34">
        <v>397.8</v>
      </c>
      <c r="R33" s="34">
        <v>217.8</v>
      </c>
      <c r="S33" s="34">
        <v>217.8</v>
      </c>
      <c r="T33" s="40">
        <v>2973.6000000000004</v>
      </c>
      <c r="U33" s="71">
        <v>-179.60000000000036</v>
      </c>
      <c r="V33" s="34">
        <v>106.42806012884753</v>
      </c>
      <c r="W33" s="77">
        <v>0</v>
      </c>
      <c r="X33" s="77">
        <v>180</v>
      </c>
      <c r="Y33" s="71">
        <v>0.3999999999996362</v>
      </c>
    </row>
    <row r="34" spans="2:25" x14ac:dyDescent="0.2">
      <c r="B34" s="53" t="s">
        <v>334</v>
      </c>
      <c r="C34" s="34">
        <v>600</v>
      </c>
      <c r="D34" s="34">
        <v>0</v>
      </c>
      <c r="E34" s="34">
        <v>600</v>
      </c>
      <c r="F34" s="34">
        <v>600</v>
      </c>
      <c r="G34" s="34">
        <v>100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300</v>
      </c>
      <c r="O34" s="34">
        <v>0</v>
      </c>
      <c r="P34" s="34">
        <v>0</v>
      </c>
      <c r="Q34" s="34">
        <v>0</v>
      </c>
      <c r="R34" s="34">
        <v>0</v>
      </c>
      <c r="S34" s="34">
        <v>300</v>
      </c>
      <c r="T34" s="40">
        <v>600</v>
      </c>
      <c r="U34" s="71">
        <v>0</v>
      </c>
      <c r="V34" s="34">
        <v>100</v>
      </c>
      <c r="W34" s="77">
        <v>0</v>
      </c>
      <c r="X34" s="77">
        <v>0</v>
      </c>
      <c r="Y34" s="71">
        <v>0</v>
      </c>
    </row>
    <row r="35" spans="2:25" x14ac:dyDescent="0.2">
      <c r="B35" s="48" t="s">
        <v>217</v>
      </c>
      <c r="C35" s="32">
        <v>16414</v>
      </c>
      <c r="D35" s="32">
        <v>61</v>
      </c>
      <c r="E35" s="32">
        <v>16475</v>
      </c>
      <c r="F35" s="32">
        <v>16475</v>
      </c>
      <c r="G35" s="32">
        <v>100</v>
      </c>
      <c r="H35" s="32">
        <v>1322.88</v>
      </c>
      <c r="I35" s="32">
        <v>1323.22</v>
      </c>
      <c r="J35" s="32">
        <v>1322.88</v>
      </c>
      <c r="K35" s="32">
        <v>1322.88</v>
      </c>
      <c r="L35" s="32">
        <v>1322.88</v>
      </c>
      <c r="M35" s="32">
        <v>1322.88</v>
      </c>
      <c r="N35" s="32">
        <v>1622.88</v>
      </c>
      <c r="O35" s="32">
        <v>1322.88</v>
      </c>
      <c r="P35" s="32">
        <v>1322.88</v>
      </c>
      <c r="Q35" s="32">
        <v>1322.88</v>
      </c>
      <c r="R35" s="32">
        <v>1322.88</v>
      </c>
      <c r="S35" s="32">
        <v>1622.88</v>
      </c>
      <c r="T35" s="38">
        <v>16474.900000000001</v>
      </c>
      <c r="U35" s="68">
        <v>0.10000000000002274</v>
      </c>
      <c r="V35" s="32">
        <v>99.999393019726867</v>
      </c>
      <c r="W35" s="74">
        <v>0</v>
      </c>
      <c r="X35" s="74">
        <v>0</v>
      </c>
      <c r="Y35" s="68">
        <v>0.10000000000002274</v>
      </c>
    </row>
    <row r="36" spans="2:25" x14ac:dyDescent="0.2">
      <c r="B36" s="49" t="s">
        <v>247</v>
      </c>
      <c r="C36" s="33">
        <v>16414</v>
      </c>
      <c r="D36" s="33">
        <v>61</v>
      </c>
      <c r="E36" s="33">
        <v>16475</v>
      </c>
      <c r="F36" s="33">
        <v>16475</v>
      </c>
      <c r="G36" s="33">
        <v>100</v>
      </c>
      <c r="H36" s="33">
        <v>1322.88</v>
      </c>
      <c r="I36" s="33">
        <v>1323.22</v>
      </c>
      <c r="J36" s="33">
        <v>1322.88</v>
      </c>
      <c r="K36" s="33">
        <v>1322.88</v>
      </c>
      <c r="L36" s="33">
        <v>1322.88</v>
      </c>
      <c r="M36" s="33">
        <v>1322.88</v>
      </c>
      <c r="N36" s="33">
        <v>1622.88</v>
      </c>
      <c r="O36" s="33">
        <v>1322.88</v>
      </c>
      <c r="P36" s="33">
        <v>1322.88</v>
      </c>
      <c r="Q36" s="33">
        <v>1322.88</v>
      </c>
      <c r="R36" s="33">
        <v>1322.88</v>
      </c>
      <c r="S36" s="33">
        <v>1622.88</v>
      </c>
      <c r="T36" s="39">
        <v>16474.900000000001</v>
      </c>
      <c r="U36" s="69">
        <v>0.10000000000002274</v>
      </c>
      <c r="V36" s="33">
        <v>99.999393019726867</v>
      </c>
      <c r="W36" s="75">
        <v>0</v>
      </c>
      <c r="X36" s="75">
        <v>0</v>
      </c>
      <c r="Y36" s="69">
        <v>0.10000000000002274</v>
      </c>
    </row>
    <row r="37" spans="2:25" x14ac:dyDescent="0.2">
      <c r="B37" s="50" t="s">
        <v>218</v>
      </c>
      <c r="C37" s="35">
        <v>16414</v>
      </c>
      <c r="D37" s="35">
        <v>61</v>
      </c>
      <c r="E37" s="35">
        <v>16475</v>
      </c>
      <c r="F37" s="35">
        <v>16475</v>
      </c>
      <c r="G37" s="35">
        <v>100</v>
      </c>
      <c r="H37" s="35">
        <v>1322.88</v>
      </c>
      <c r="I37" s="35">
        <v>1323.22</v>
      </c>
      <c r="J37" s="35">
        <v>1322.88</v>
      </c>
      <c r="K37" s="35">
        <v>1322.88</v>
      </c>
      <c r="L37" s="35">
        <v>1322.88</v>
      </c>
      <c r="M37" s="35">
        <v>1322.88</v>
      </c>
      <c r="N37" s="35">
        <v>1622.88</v>
      </c>
      <c r="O37" s="35">
        <v>1322.88</v>
      </c>
      <c r="P37" s="35">
        <v>1322.88</v>
      </c>
      <c r="Q37" s="35">
        <v>1322.88</v>
      </c>
      <c r="R37" s="35">
        <v>1322.88</v>
      </c>
      <c r="S37" s="35">
        <v>1622.88</v>
      </c>
      <c r="T37" s="37">
        <v>16474.900000000001</v>
      </c>
      <c r="U37" s="70">
        <v>0.10000000000002274</v>
      </c>
      <c r="V37" s="35">
        <v>99.999393019726867</v>
      </c>
      <c r="W37" s="76">
        <v>0</v>
      </c>
      <c r="X37" s="76">
        <v>0</v>
      </c>
      <c r="Y37" s="70">
        <v>0.10000000000002274</v>
      </c>
    </row>
    <row r="38" spans="2:25" x14ac:dyDescent="0.2">
      <c r="B38" s="51" t="s">
        <v>245</v>
      </c>
      <c r="C38" s="34">
        <v>16414</v>
      </c>
      <c r="D38" s="34">
        <v>61</v>
      </c>
      <c r="E38" s="34">
        <v>16475</v>
      </c>
      <c r="F38" s="34">
        <v>16475</v>
      </c>
      <c r="G38" s="34">
        <v>100</v>
      </c>
      <c r="H38" s="34">
        <v>1322.88</v>
      </c>
      <c r="I38" s="34">
        <v>1323.22</v>
      </c>
      <c r="J38" s="34">
        <v>1322.88</v>
      </c>
      <c r="K38" s="34">
        <v>1322.88</v>
      </c>
      <c r="L38" s="34">
        <v>1322.88</v>
      </c>
      <c r="M38" s="34">
        <v>1322.88</v>
      </c>
      <c r="N38" s="34">
        <v>1622.88</v>
      </c>
      <c r="O38" s="34">
        <v>1322.88</v>
      </c>
      <c r="P38" s="34">
        <v>1322.88</v>
      </c>
      <c r="Q38" s="34">
        <v>1322.88</v>
      </c>
      <c r="R38" s="34">
        <v>1322.88</v>
      </c>
      <c r="S38" s="34">
        <v>1622.88</v>
      </c>
      <c r="T38" s="40">
        <v>16474.900000000001</v>
      </c>
      <c r="U38" s="71">
        <v>0.10000000000002274</v>
      </c>
      <c r="V38" s="34">
        <v>99.999393019726867</v>
      </c>
      <c r="W38" s="77">
        <v>0</v>
      </c>
      <c r="X38" s="77">
        <v>0</v>
      </c>
      <c r="Y38" s="71">
        <v>0.10000000000002274</v>
      </c>
    </row>
    <row r="39" spans="2:25" x14ac:dyDescent="0.2">
      <c r="B39" s="56" t="s">
        <v>321</v>
      </c>
      <c r="C39" s="57">
        <v>16414</v>
      </c>
      <c r="D39" s="57">
        <v>61</v>
      </c>
      <c r="E39" s="57">
        <v>16475</v>
      </c>
      <c r="F39" s="57">
        <v>16475</v>
      </c>
      <c r="G39" s="57">
        <v>100</v>
      </c>
      <c r="H39" s="57">
        <v>1322.88</v>
      </c>
      <c r="I39" s="57">
        <v>1323.22</v>
      </c>
      <c r="J39" s="57">
        <v>1322.88</v>
      </c>
      <c r="K39" s="57">
        <v>1322.88</v>
      </c>
      <c r="L39" s="57">
        <v>1322.88</v>
      </c>
      <c r="M39" s="57">
        <v>1322.88</v>
      </c>
      <c r="N39" s="57">
        <v>1622.88</v>
      </c>
      <c r="O39" s="57">
        <v>1322.88</v>
      </c>
      <c r="P39" s="57">
        <v>1322.88</v>
      </c>
      <c r="Q39" s="57">
        <v>1322.88</v>
      </c>
      <c r="R39" s="57">
        <v>1322.88</v>
      </c>
      <c r="S39" s="57">
        <v>1622.88</v>
      </c>
      <c r="T39" s="58">
        <v>16474.900000000001</v>
      </c>
      <c r="U39" s="72">
        <v>0.10000000000002274</v>
      </c>
      <c r="V39" s="57">
        <v>99.999393019726867</v>
      </c>
      <c r="W39" s="78">
        <v>0</v>
      </c>
      <c r="X39" s="78">
        <v>0</v>
      </c>
      <c r="Y39" s="72">
        <v>0.10000000000002274</v>
      </c>
    </row>
    <row r="40" spans="2:25" x14ac:dyDescent="0.2">
      <c r="B40" s="52" t="s">
        <v>330</v>
      </c>
      <c r="C40" s="35">
        <v>16414</v>
      </c>
      <c r="D40" s="35">
        <v>61</v>
      </c>
      <c r="E40" s="35">
        <v>16475</v>
      </c>
      <c r="F40" s="35">
        <v>16475</v>
      </c>
      <c r="G40" s="35">
        <v>100</v>
      </c>
      <c r="H40" s="35">
        <v>1322.88</v>
      </c>
      <c r="I40" s="35">
        <v>1323.22</v>
      </c>
      <c r="J40" s="35">
        <v>1322.88</v>
      </c>
      <c r="K40" s="35">
        <v>1322.88</v>
      </c>
      <c r="L40" s="35">
        <v>1322.88</v>
      </c>
      <c r="M40" s="35">
        <v>1322.88</v>
      </c>
      <c r="N40" s="35">
        <v>1622.88</v>
      </c>
      <c r="O40" s="35">
        <v>1322.88</v>
      </c>
      <c r="P40" s="35">
        <v>1322.88</v>
      </c>
      <c r="Q40" s="35">
        <v>1322.88</v>
      </c>
      <c r="R40" s="35">
        <v>1322.88</v>
      </c>
      <c r="S40" s="35">
        <v>1622.88</v>
      </c>
      <c r="T40" s="37">
        <v>16474.900000000001</v>
      </c>
      <c r="U40" s="70">
        <v>0.10000000000002274</v>
      </c>
      <c r="V40" s="35">
        <v>99.999393019726867</v>
      </c>
      <c r="W40" s="76">
        <v>0</v>
      </c>
      <c r="X40" s="76">
        <v>0</v>
      </c>
      <c r="Y40" s="70">
        <v>0.10000000000002274</v>
      </c>
    </row>
    <row r="41" spans="2:25" x14ac:dyDescent="0.2">
      <c r="B41" s="53" t="s">
        <v>331</v>
      </c>
      <c r="C41" s="34">
        <v>118</v>
      </c>
      <c r="D41" s="34">
        <v>61</v>
      </c>
      <c r="E41" s="34">
        <v>179</v>
      </c>
      <c r="F41" s="34">
        <v>179</v>
      </c>
      <c r="G41" s="34">
        <v>100</v>
      </c>
      <c r="H41" s="34">
        <v>14.88</v>
      </c>
      <c r="I41" s="34">
        <v>15.22</v>
      </c>
      <c r="J41" s="34">
        <v>14.88</v>
      </c>
      <c r="K41" s="34">
        <v>14.88</v>
      </c>
      <c r="L41" s="34">
        <v>14.88</v>
      </c>
      <c r="M41" s="34">
        <v>14.88</v>
      </c>
      <c r="N41" s="34">
        <v>14.88</v>
      </c>
      <c r="O41" s="34">
        <v>14.88</v>
      </c>
      <c r="P41" s="34">
        <v>14.88</v>
      </c>
      <c r="Q41" s="34">
        <v>14.88</v>
      </c>
      <c r="R41" s="34">
        <v>14.88</v>
      </c>
      <c r="S41" s="34">
        <v>14.88</v>
      </c>
      <c r="T41" s="40">
        <v>178.89999999999998</v>
      </c>
      <c r="U41" s="71">
        <v>0.10000000000002274</v>
      </c>
      <c r="V41" s="34">
        <v>99.944134078212272</v>
      </c>
      <c r="W41" s="77">
        <v>0</v>
      </c>
      <c r="X41" s="77">
        <v>0</v>
      </c>
      <c r="Y41" s="71">
        <v>0.10000000000002274</v>
      </c>
    </row>
    <row r="42" spans="2:25" x14ac:dyDescent="0.2">
      <c r="B42" s="53" t="s">
        <v>332</v>
      </c>
      <c r="C42" s="34">
        <v>14400</v>
      </c>
      <c r="D42" s="34">
        <v>0</v>
      </c>
      <c r="E42" s="34">
        <v>14400</v>
      </c>
      <c r="F42" s="34">
        <v>14400</v>
      </c>
      <c r="G42" s="34">
        <v>100</v>
      </c>
      <c r="H42" s="34">
        <v>1200</v>
      </c>
      <c r="I42" s="34">
        <v>1200</v>
      </c>
      <c r="J42" s="34">
        <v>1200</v>
      </c>
      <c r="K42" s="34">
        <v>1200</v>
      </c>
      <c r="L42" s="34">
        <v>1200</v>
      </c>
      <c r="M42" s="34">
        <v>1200</v>
      </c>
      <c r="N42" s="34">
        <v>1200</v>
      </c>
      <c r="O42" s="34">
        <v>1200</v>
      </c>
      <c r="P42" s="34">
        <v>1200</v>
      </c>
      <c r="Q42" s="34">
        <v>1200</v>
      </c>
      <c r="R42" s="34">
        <v>1200</v>
      </c>
      <c r="S42" s="34">
        <v>1200</v>
      </c>
      <c r="T42" s="40">
        <v>14400</v>
      </c>
      <c r="U42" s="71">
        <v>0</v>
      </c>
      <c r="V42" s="34">
        <v>100</v>
      </c>
      <c r="W42" s="77">
        <v>0</v>
      </c>
      <c r="X42" s="77">
        <v>0</v>
      </c>
      <c r="Y42" s="71">
        <v>0</v>
      </c>
    </row>
    <row r="43" spans="2:25" x14ac:dyDescent="0.2">
      <c r="B43" s="53" t="s">
        <v>333</v>
      </c>
      <c r="C43" s="34">
        <v>1296</v>
      </c>
      <c r="D43" s="34">
        <v>0</v>
      </c>
      <c r="E43" s="34">
        <v>1296</v>
      </c>
      <c r="F43" s="34">
        <v>1296</v>
      </c>
      <c r="G43" s="34">
        <v>100</v>
      </c>
      <c r="H43" s="34">
        <v>108</v>
      </c>
      <c r="I43" s="34">
        <v>108</v>
      </c>
      <c r="J43" s="34">
        <v>108</v>
      </c>
      <c r="K43" s="34">
        <v>108</v>
      </c>
      <c r="L43" s="34">
        <v>108</v>
      </c>
      <c r="M43" s="34">
        <v>108</v>
      </c>
      <c r="N43" s="34">
        <v>108</v>
      </c>
      <c r="O43" s="34">
        <v>108</v>
      </c>
      <c r="P43" s="34">
        <v>108</v>
      </c>
      <c r="Q43" s="34">
        <v>108</v>
      </c>
      <c r="R43" s="34">
        <v>108</v>
      </c>
      <c r="S43" s="34">
        <v>108</v>
      </c>
      <c r="T43" s="40">
        <v>1296</v>
      </c>
      <c r="U43" s="71">
        <v>0</v>
      </c>
      <c r="V43" s="34">
        <v>100</v>
      </c>
      <c r="W43" s="77">
        <v>0</v>
      </c>
      <c r="X43" s="77">
        <v>0</v>
      </c>
      <c r="Y43" s="71">
        <v>0</v>
      </c>
    </row>
    <row r="44" spans="2:25" x14ac:dyDescent="0.2">
      <c r="B44" s="53" t="s">
        <v>334</v>
      </c>
      <c r="C44" s="34">
        <v>600</v>
      </c>
      <c r="D44" s="34">
        <v>0</v>
      </c>
      <c r="E44" s="34">
        <v>600</v>
      </c>
      <c r="F44" s="34">
        <v>600</v>
      </c>
      <c r="G44" s="34">
        <v>100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300</v>
      </c>
      <c r="O44" s="34">
        <v>0</v>
      </c>
      <c r="P44" s="34">
        <v>0</v>
      </c>
      <c r="Q44" s="34">
        <v>0</v>
      </c>
      <c r="R44" s="34">
        <v>0</v>
      </c>
      <c r="S44" s="34">
        <v>300</v>
      </c>
      <c r="T44" s="40">
        <v>600</v>
      </c>
      <c r="U44" s="71">
        <v>0</v>
      </c>
      <c r="V44" s="34">
        <v>100</v>
      </c>
      <c r="W44" s="77">
        <v>0</v>
      </c>
      <c r="X44" s="77">
        <v>0</v>
      </c>
      <c r="Y44" s="71">
        <v>0</v>
      </c>
    </row>
    <row r="45" spans="2:25" x14ac:dyDescent="0.2">
      <c r="B45" s="48" t="s">
        <v>99</v>
      </c>
      <c r="C45" s="32">
        <v>259225</v>
      </c>
      <c r="D45" s="32">
        <v>608427</v>
      </c>
      <c r="E45" s="32">
        <v>867652</v>
      </c>
      <c r="F45" s="32">
        <v>830494</v>
      </c>
      <c r="G45" s="32">
        <v>95.717407439849154</v>
      </c>
      <c r="H45" s="32">
        <v>18190.919999999998</v>
      </c>
      <c r="I45" s="32">
        <v>18016.34</v>
      </c>
      <c r="J45" s="32">
        <v>70574.05</v>
      </c>
      <c r="K45" s="32">
        <v>70678.680000000008</v>
      </c>
      <c r="L45" s="32">
        <v>64971.22</v>
      </c>
      <c r="M45" s="32">
        <v>61923.060000000005</v>
      </c>
      <c r="N45" s="32">
        <v>69367.360000000001</v>
      </c>
      <c r="O45" s="32">
        <v>78366.05</v>
      </c>
      <c r="P45" s="32">
        <v>90428.91</v>
      </c>
      <c r="Q45" s="32">
        <v>90945.609999999986</v>
      </c>
      <c r="R45" s="32">
        <v>124156.24000000002</v>
      </c>
      <c r="S45" s="32">
        <v>91395.24000000002</v>
      </c>
      <c r="T45" s="38">
        <v>849013.68</v>
      </c>
      <c r="U45" s="68">
        <v>18638.320000000007</v>
      </c>
      <c r="V45" s="32">
        <v>97.851866877503895</v>
      </c>
      <c r="W45" s="74">
        <v>-9256</v>
      </c>
      <c r="X45" s="74">
        <v>300</v>
      </c>
      <c r="Y45" s="68">
        <v>9682.320000000007</v>
      </c>
    </row>
    <row r="46" spans="2:25" x14ac:dyDescent="0.2">
      <c r="B46" s="49" t="s">
        <v>125</v>
      </c>
      <c r="C46" s="33">
        <v>32631</v>
      </c>
      <c r="D46" s="33">
        <v>65925</v>
      </c>
      <c r="E46" s="33">
        <v>98556</v>
      </c>
      <c r="F46" s="33">
        <v>98556</v>
      </c>
      <c r="G46" s="33">
        <v>100</v>
      </c>
      <c r="H46" s="33">
        <v>1984.32</v>
      </c>
      <c r="I46" s="33">
        <v>1984.84</v>
      </c>
      <c r="J46" s="33">
        <v>9304.24</v>
      </c>
      <c r="K46" s="33">
        <v>9304.24</v>
      </c>
      <c r="L46" s="33">
        <v>9262.06</v>
      </c>
      <c r="M46" s="33">
        <v>9254.9699999999993</v>
      </c>
      <c r="N46" s="33">
        <v>10139.19</v>
      </c>
      <c r="O46" s="33">
        <v>9249.93</v>
      </c>
      <c r="P46" s="33">
        <v>9254.4600000000009</v>
      </c>
      <c r="Q46" s="33">
        <v>9304.24</v>
      </c>
      <c r="R46" s="33">
        <v>9304.24</v>
      </c>
      <c r="S46" s="33">
        <v>10204.24</v>
      </c>
      <c r="T46" s="39">
        <v>98550.970000000016</v>
      </c>
      <c r="U46" s="69">
        <v>5.0299999999854208</v>
      </c>
      <c r="V46" s="33">
        <v>99.994896302609703</v>
      </c>
      <c r="W46" s="75">
        <v>0</v>
      </c>
      <c r="X46" s="75">
        <v>0</v>
      </c>
      <c r="Y46" s="69">
        <v>5.0299999999854208</v>
      </c>
    </row>
    <row r="47" spans="2:25" x14ac:dyDescent="0.2">
      <c r="B47" s="50" t="s">
        <v>101</v>
      </c>
      <c r="C47" s="35">
        <v>32631</v>
      </c>
      <c r="D47" s="35">
        <v>65925</v>
      </c>
      <c r="E47" s="35">
        <v>98556</v>
      </c>
      <c r="F47" s="35">
        <v>98556</v>
      </c>
      <c r="G47" s="35">
        <v>100</v>
      </c>
      <c r="H47" s="35">
        <v>1984.32</v>
      </c>
      <c r="I47" s="35">
        <v>1984.84</v>
      </c>
      <c r="J47" s="35">
        <v>9304.24</v>
      </c>
      <c r="K47" s="35">
        <v>9304.24</v>
      </c>
      <c r="L47" s="35">
        <v>9262.06</v>
      </c>
      <c r="M47" s="35">
        <v>9254.9699999999993</v>
      </c>
      <c r="N47" s="35">
        <v>10139.19</v>
      </c>
      <c r="O47" s="35">
        <v>9249.93</v>
      </c>
      <c r="P47" s="35">
        <v>9254.4600000000009</v>
      </c>
      <c r="Q47" s="35">
        <v>9304.24</v>
      </c>
      <c r="R47" s="35">
        <v>9304.24</v>
      </c>
      <c r="S47" s="35">
        <v>10204.24</v>
      </c>
      <c r="T47" s="37">
        <v>98550.970000000016</v>
      </c>
      <c r="U47" s="70">
        <v>5.0299999999854208</v>
      </c>
      <c r="V47" s="35">
        <v>99.994896302609703</v>
      </c>
      <c r="W47" s="76">
        <v>0</v>
      </c>
      <c r="X47" s="76">
        <v>0</v>
      </c>
      <c r="Y47" s="70">
        <v>5.0299999999854208</v>
      </c>
    </row>
    <row r="48" spans="2:25" x14ac:dyDescent="0.2">
      <c r="B48" s="51" t="s">
        <v>122</v>
      </c>
      <c r="C48" s="34">
        <v>32631</v>
      </c>
      <c r="D48" s="34">
        <v>65925</v>
      </c>
      <c r="E48" s="34">
        <v>98556</v>
      </c>
      <c r="F48" s="34">
        <v>98556</v>
      </c>
      <c r="G48" s="34">
        <v>100</v>
      </c>
      <c r="H48" s="34">
        <v>1984.32</v>
      </c>
      <c r="I48" s="34">
        <v>1984.84</v>
      </c>
      <c r="J48" s="34">
        <v>9304.24</v>
      </c>
      <c r="K48" s="34">
        <v>9304.24</v>
      </c>
      <c r="L48" s="34">
        <v>9262.06</v>
      </c>
      <c r="M48" s="34">
        <v>9254.9699999999993</v>
      </c>
      <c r="N48" s="34">
        <v>10139.19</v>
      </c>
      <c r="O48" s="34">
        <v>9249.93</v>
      </c>
      <c r="P48" s="34">
        <v>9254.4600000000009</v>
      </c>
      <c r="Q48" s="34">
        <v>9304.24</v>
      </c>
      <c r="R48" s="34">
        <v>9304.24</v>
      </c>
      <c r="S48" s="34">
        <v>10204.24</v>
      </c>
      <c r="T48" s="40">
        <v>98550.970000000016</v>
      </c>
      <c r="U48" s="71">
        <v>5.0299999999854208</v>
      </c>
      <c r="V48" s="34">
        <v>99.994896302609703</v>
      </c>
      <c r="W48" s="77">
        <v>0</v>
      </c>
      <c r="X48" s="77">
        <v>0</v>
      </c>
      <c r="Y48" s="71">
        <v>5.0299999999854208</v>
      </c>
    </row>
    <row r="49" spans="2:25" x14ac:dyDescent="0.2">
      <c r="B49" s="56" t="s">
        <v>321</v>
      </c>
      <c r="C49" s="57">
        <v>32631</v>
      </c>
      <c r="D49" s="57">
        <v>65925</v>
      </c>
      <c r="E49" s="57">
        <v>98556</v>
      </c>
      <c r="F49" s="57">
        <v>98556</v>
      </c>
      <c r="G49" s="57">
        <v>100</v>
      </c>
      <c r="H49" s="57">
        <v>1984.32</v>
      </c>
      <c r="I49" s="57">
        <v>1984.84</v>
      </c>
      <c r="J49" s="57">
        <v>9304.24</v>
      </c>
      <c r="K49" s="57">
        <v>9304.24</v>
      </c>
      <c r="L49" s="57">
        <v>9262.06</v>
      </c>
      <c r="M49" s="57">
        <v>9254.9699999999993</v>
      </c>
      <c r="N49" s="57">
        <v>10139.19</v>
      </c>
      <c r="O49" s="57">
        <v>9249.93</v>
      </c>
      <c r="P49" s="57">
        <v>9254.4600000000009</v>
      </c>
      <c r="Q49" s="57">
        <v>9304.24</v>
      </c>
      <c r="R49" s="57">
        <v>9304.24</v>
      </c>
      <c r="S49" s="57">
        <v>10204.24</v>
      </c>
      <c r="T49" s="58">
        <v>98550.970000000016</v>
      </c>
      <c r="U49" s="72">
        <v>5.0299999999854208</v>
      </c>
      <c r="V49" s="57">
        <v>99.994896302609703</v>
      </c>
      <c r="W49" s="78">
        <v>0</v>
      </c>
      <c r="X49" s="78">
        <v>0</v>
      </c>
      <c r="Y49" s="72">
        <v>5.0299999999854208</v>
      </c>
    </row>
    <row r="50" spans="2:25" x14ac:dyDescent="0.2">
      <c r="B50" s="52" t="s">
        <v>330</v>
      </c>
      <c r="C50" s="35">
        <v>32631</v>
      </c>
      <c r="D50" s="35">
        <v>65925</v>
      </c>
      <c r="E50" s="35">
        <v>98556</v>
      </c>
      <c r="F50" s="35">
        <v>98556</v>
      </c>
      <c r="G50" s="35">
        <v>100</v>
      </c>
      <c r="H50" s="35">
        <v>1984.32</v>
      </c>
      <c r="I50" s="35">
        <v>1984.84</v>
      </c>
      <c r="J50" s="35">
        <v>9304.24</v>
      </c>
      <c r="K50" s="35">
        <v>9304.24</v>
      </c>
      <c r="L50" s="35">
        <v>9262.06</v>
      </c>
      <c r="M50" s="35">
        <v>9254.9699999999993</v>
      </c>
      <c r="N50" s="35">
        <v>10139.19</v>
      </c>
      <c r="O50" s="35">
        <v>9249.93</v>
      </c>
      <c r="P50" s="35">
        <v>9254.4600000000009</v>
      </c>
      <c r="Q50" s="35">
        <v>9304.24</v>
      </c>
      <c r="R50" s="35">
        <v>9304.24</v>
      </c>
      <c r="S50" s="35">
        <v>10204.24</v>
      </c>
      <c r="T50" s="37">
        <v>98550.970000000016</v>
      </c>
      <c r="U50" s="70">
        <v>5.0299999999854208</v>
      </c>
      <c r="V50" s="35">
        <v>99.994896302609703</v>
      </c>
      <c r="W50" s="76">
        <v>0</v>
      </c>
      <c r="X50" s="76">
        <v>0</v>
      </c>
      <c r="Y50" s="70">
        <v>5.0299999999854208</v>
      </c>
    </row>
    <row r="51" spans="2:25" x14ac:dyDescent="0.2">
      <c r="B51" s="53" t="s">
        <v>331</v>
      </c>
      <c r="C51" s="34">
        <v>377</v>
      </c>
      <c r="D51" s="34">
        <v>735</v>
      </c>
      <c r="E51" s="34">
        <v>1112</v>
      </c>
      <c r="F51" s="34">
        <v>1112</v>
      </c>
      <c r="G51" s="34">
        <v>100</v>
      </c>
      <c r="H51" s="34">
        <v>22.32</v>
      </c>
      <c r="I51" s="34">
        <v>22.84</v>
      </c>
      <c r="J51" s="34">
        <v>106.64</v>
      </c>
      <c r="K51" s="34">
        <v>106.64</v>
      </c>
      <c r="L51" s="34">
        <v>106.13</v>
      </c>
      <c r="M51" s="34">
        <v>106.05</v>
      </c>
      <c r="N51" s="34">
        <v>105.85</v>
      </c>
      <c r="O51" s="34">
        <v>105.97</v>
      </c>
      <c r="P51" s="34">
        <v>106.03</v>
      </c>
      <c r="Q51" s="34">
        <v>106.64</v>
      </c>
      <c r="R51" s="34">
        <v>106.64</v>
      </c>
      <c r="S51" s="34">
        <v>106.64</v>
      </c>
      <c r="T51" s="40">
        <v>1108.3900000000001</v>
      </c>
      <c r="U51" s="71">
        <v>3.6099999999999</v>
      </c>
      <c r="V51" s="34">
        <v>99.675359712230232</v>
      </c>
      <c r="W51" s="77">
        <v>0</v>
      </c>
      <c r="X51" s="77">
        <v>0</v>
      </c>
      <c r="Y51" s="71">
        <v>3.6099999999999</v>
      </c>
    </row>
    <row r="52" spans="2:25" x14ac:dyDescent="0.2">
      <c r="B52" s="53" t="s">
        <v>332</v>
      </c>
      <c r="C52" s="34">
        <v>29710</v>
      </c>
      <c r="D52" s="34">
        <v>59635</v>
      </c>
      <c r="E52" s="34">
        <v>89345</v>
      </c>
      <c r="F52" s="34">
        <v>89345</v>
      </c>
      <c r="G52" s="34">
        <v>100</v>
      </c>
      <c r="H52" s="34">
        <v>1800</v>
      </c>
      <c r="I52" s="34">
        <v>1800</v>
      </c>
      <c r="J52" s="34">
        <v>8600</v>
      </c>
      <c r="K52" s="34">
        <v>8600</v>
      </c>
      <c r="L52" s="34">
        <v>8558.33</v>
      </c>
      <c r="M52" s="34">
        <v>8552.15</v>
      </c>
      <c r="N52" s="34">
        <v>8536.5</v>
      </c>
      <c r="O52" s="34">
        <v>8546.36</v>
      </c>
      <c r="P52" s="34">
        <v>8550.83</v>
      </c>
      <c r="Q52" s="34">
        <v>8600</v>
      </c>
      <c r="R52" s="34">
        <v>8600</v>
      </c>
      <c r="S52" s="34">
        <v>8600</v>
      </c>
      <c r="T52" s="40">
        <v>89344.170000000013</v>
      </c>
      <c r="U52" s="71">
        <v>0.82999999998719431</v>
      </c>
      <c r="V52" s="34">
        <v>99.999071016844837</v>
      </c>
      <c r="W52" s="77">
        <v>0</v>
      </c>
      <c r="X52" s="77">
        <v>0</v>
      </c>
      <c r="Y52" s="71">
        <v>0.82999999998719431</v>
      </c>
    </row>
    <row r="53" spans="2:25" x14ac:dyDescent="0.2">
      <c r="B53" s="53" t="s">
        <v>333</v>
      </c>
      <c r="C53" s="34">
        <v>1944</v>
      </c>
      <c r="D53" s="34">
        <v>4355</v>
      </c>
      <c r="E53" s="34">
        <v>6299</v>
      </c>
      <c r="F53" s="34">
        <v>6299</v>
      </c>
      <c r="G53" s="34">
        <v>100</v>
      </c>
      <c r="H53" s="34">
        <v>162</v>
      </c>
      <c r="I53" s="34">
        <v>162</v>
      </c>
      <c r="J53" s="34">
        <v>597.6</v>
      </c>
      <c r="K53" s="34">
        <v>597.6</v>
      </c>
      <c r="L53" s="34">
        <v>597.6</v>
      </c>
      <c r="M53" s="34">
        <v>596.77</v>
      </c>
      <c r="N53" s="34">
        <v>596.84</v>
      </c>
      <c r="O53" s="34">
        <v>597.6</v>
      </c>
      <c r="P53" s="34">
        <v>597.6</v>
      </c>
      <c r="Q53" s="34">
        <v>597.6</v>
      </c>
      <c r="R53" s="34">
        <v>597.6</v>
      </c>
      <c r="S53" s="34">
        <v>597.6</v>
      </c>
      <c r="T53" s="40">
        <v>6298.4100000000017</v>
      </c>
      <c r="U53" s="71">
        <v>0.58999999999832653</v>
      </c>
      <c r="V53" s="34">
        <v>99.990633433878415</v>
      </c>
      <c r="W53" s="77">
        <v>0</v>
      </c>
      <c r="X53" s="77">
        <v>0</v>
      </c>
      <c r="Y53" s="71">
        <v>0.58999999999832653</v>
      </c>
    </row>
    <row r="54" spans="2:25" x14ac:dyDescent="0.2">
      <c r="B54" s="53" t="s">
        <v>334</v>
      </c>
      <c r="C54" s="34">
        <v>600</v>
      </c>
      <c r="D54" s="34">
        <v>1200</v>
      </c>
      <c r="E54" s="34">
        <v>1800</v>
      </c>
      <c r="F54" s="34">
        <v>1800</v>
      </c>
      <c r="G54" s="34">
        <v>100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900</v>
      </c>
      <c r="O54" s="34">
        <v>0</v>
      </c>
      <c r="P54" s="34">
        <v>0</v>
      </c>
      <c r="Q54" s="34">
        <v>0</v>
      </c>
      <c r="R54" s="34">
        <v>0</v>
      </c>
      <c r="S54" s="34">
        <v>900</v>
      </c>
      <c r="T54" s="40">
        <v>1800</v>
      </c>
      <c r="U54" s="71">
        <v>0</v>
      </c>
      <c r="V54" s="34">
        <v>100</v>
      </c>
      <c r="W54" s="77">
        <v>0</v>
      </c>
      <c r="X54" s="77">
        <v>0</v>
      </c>
      <c r="Y54" s="71">
        <v>0</v>
      </c>
    </row>
    <row r="55" spans="2:25" x14ac:dyDescent="0.2">
      <c r="B55" s="49" t="s">
        <v>110</v>
      </c>
      <c r="C55" s="33">
        <v>226594</v>
      </c>
      <c r="D55" s="33">
        <v>454811</v>
      </c>
      <c r="E55" s="33">
        <v>681405</v>
      </c>
      <c r="F55" s="33">
        <v>644247</v>
      </c>
      <c r="G55" s="33">
        <v>94.54685539436899</v>
      </c>
      <c r="H55" s="33">
        <v>16206.6</v>
      </c>
      <c r="I55" s="33">
        <v>16031.5</v>
      </c>
      <c r="J55" s="33">
        <v>53061.21</v>
      </c>
      <c r="K55" s="33">
        <v>53165.840000000004</v>
      </c>
      <c r="L55" s="33">
        <v>47500.56</v>
      </c>
      <c r="M55" s="33">
        <v>47208.29</v>
      </c>
      <c r="N55" s="33">
        <v>52868.369999999995</v>
      </c>
      <c r="O55" s="33">
        <v>63656.32</v>
      </c>
      <c r="P55" s="33">
        <v>73234.239999999991</v>
      </c>
      <c r="Q55" s="33">
        <v>73432.47</v>
      </c>
      <c r="R55" s="33">
        <v>99095.51999999999</v>
      </c>
      <c r="S55" s="33">
        <v>70559.51999999999</v>
      </c>
      <c r="T55" s="39">
        <v>666020.43999999994</v>
      </c>
      <c r="U55" s="69">
        <v>15384.560000000023</v>
      </c>
      <c r="V55" s="33">
        <v>97.742229657839303</v>
      </c>
      <c r="W55" s="75">
        <v>-8644</v>
      </c>
      <c r="X55" s="75">
        <v>0</v>
      </c>
      <c r="Y55" s="69">
        <v>6740.560000000024</v>
      </c>
    </row>
    <row r="56" spans="2:25" x14ac:dyDescent="0.2">
      <c r="B56" s="50" t="s">
        <v>101</v>
      </c>
      <c r="C56" s="35">
        <v>226594</v>
      </c>
      <c r="D56" s="35">
        <v>454811</v>
      </c>
      <c r="E56" s="35">
        <v>681405</v>
      </c>
      <c r="F56" s="35">
        <v>644247</v>
      </c>
      <c r="G56" s="35">
        <v>94.54685539436899</v>
      </c>
      <c r="H56" s="35">
        <v>16206.6</v>
      </c>
      <c r="I56" s="35">
        <v>16031.5</v>
      </c>
      <c r="J56" s="35">
        <v>53061.21</v>
      </c>
      <c r="K56" s="35">
        <v>53165.840000000004</v>
      </c>
      <c r="L56" s="35">
        <v>47500.56</v>
      </c>
      <c r="M56" s="35">
        <v>47208.29</v>
      </c>
      <c r="N56" s="35">
        <v>52868.369999999995</v>
      </c>
      <c r="O56" s="35">
        <v>63656.32</v>
      </c>
      <c r="P56" s="35">
        <v>73234.239999999991</v>
      </c>
      <c r="Q56" s="35">
        <v>73432.47</v>
      </c>
      <c r="R56" s="35">
        <v>99095.51999999999</v>
      </c>
      <c r="S56" s="35">
        <v>70559.51999999999</v>
      </c>
      <c r="T56" s="37">
        <v>666020.43999999994</v>
      </c>
      <c r="U56" s="70">
        <v>15384.560000000023</v>
      </c>
      <c r="V56" s="35">
        <v>97.742229657839303</v>
      </c>
      <c r="W56" s="76">
        <v>-8644</v>
      </c>
      <c r="X56" s="76">
        <v>0</v>
      </c>
      <c r="Y56" s="70">
        <v>6740.560000000024</v>
      </c>
    </row>
    <row r="57" spans="2:25" x14ac:dyDescent="0.2">
      <c r="B57" s="51" t="s">
        <v>103</v>
      </c>
      <c r="C57" s="34">
        <v>226594</v>
      </c>
      <c r="D57" s="34">
        <v>454811</v>
      </c>
      <c r="E57" s="34">
        <v>681405</v>
      </c>
      <c r="F57" s="34">
        <v>644247</v>
      </c>
      <c r="G57" s="34">
        <v>94.54685539436899</v>
      </c>
      <c r="H57" s="34">
        <v>16206.6</v>
      </c>
      <c r="I57" s="34">
        <v>16031.5</v>
      </c>
      <c r="J57" s="34">
        <v>53061.21</v>
      </c>
      <c r="K57" s="34">
        <v>53165.840000000004</v>
      </c>
      <c r="L57" s="34">
        <v>47500.56</v>
      </c>
      <c r="M57" s="34">
        <v>47208.29</v>
      </c>
      <c r="N57" s="34">
        <v>52868.369999999995</v>
      </c>
      <c r="O57" s="34">
        <v>63656.32</v>
      </c>
      <c r="P57" s="34">
        <v>73234.239999999991</v>
      </c>
      <c r="Q57" s="34">
        <v>73432.47</v>
      </c>
      <c r="R57" s="34">
        <v>99095.51999999999</v>
      </c>
      <c r="S57" s="34">
        <v>70559.51999999999</v>
      </c>
      <c r="T57" s="40">
        <v>666020.43999999994</v>
      </c>
      <c r="U57" s="71">
        <v>15384.560000000023</v>
      </c>
      <c r="V57" s="34">
        <v>97.742229657839303</v>
      </c>
      <c r="W57" s="77">
        <v>-8644</v>
      </c>
      <c r="X57" s="77">
        <v>0</v>
      </c>
      <c r="Y57" s="71">
        <v>6740.560000000024</v>
      </c>
    </row>
    <row r="58" spans="2:25" x14ac:dyDescent="0.2">
      <c r="B58" s="56" t="s">
        <v>321</v>
      </c>
      <c r="C58" s="57">
        <v>226594</v>
      </c>
      <c r="D58" s="57">
        <v>454811</v>
      </c>
      <c r="E58" s="57">
        <v>681405</v>
      </c>
      <c r="F58" s="57">
        <v>644247</v>
      </c>
      <c r="G58" s="57">
        <v>94.54685539436899</v>
      </c>
      <c r="H58" s="57">
        <v>16206.6</v>
      </c>
      <c r="I58" s="57">
        <v>16031.5</v>
      </c>
      <c r="J58" s="57">
        <v>53061.21</v>
      </c>
      <c r="K58" s="57">
        <v>53165.840000000004</v>
      </c>
      <c r="L58" s="57">
        <v>47500.56</v>
      </c>
      <c r="M58" s="57">
        <v>47208.29</v>
      </c>
      <c r="N58" s="57">
        <v>52868.369999999995</v>
      </c>
      <c r="O58" s="57">
        <v>63656.32</v>
      </c>
      <c r="P58" s="57">
        <v>73234.239999999991</v>
      </c>
      <c r="Q58" s="57">
        <v>73432.47</v>
      </c>
      <c r="R58" s="57">
        <v>99095.51999999999</v>
      </c>
      <c r="S58" s="57">
        <v>70559.51999999999</v>
      </c>
      <c r="T58" s="58">
        <v>666020.43999999994</v>
      </c>
      <c r="U58" s="72">
        <v>15384.560000000023</v>
      </c>
      <c r="V58" s="57">
        <v>97.742229657839303</v>
      </c>
      <c r="W58" s="78">
        <v>-8644</v>
      </c>
      <c r="X58" s="78">
        <v>0</v>
      </c>
      <c r="Y58" s="72">
        <v>6740.560000000024</v>
      </c>
    </row>
    <row r="59" spans="2:25" x14ac:dyDescent="0.2">
      <c r="B59" s="52" t="s">
        <v>330</v>
      </c>
      <c r="C59" s="35">
        <v>226594</v>
      </c>
      <c r="D59" s="35">
        <v>454811</v>
      </c>
      <c r="E59" s="35">
        <v>681405</v>
      </c>
      <c r="F59" s="35">
        <v>644247</v>
      </c>
      <c r="G59" s="35">
        <v>94.54685539436899</v>
      </c>
      <c r="H59" s="35">
        <v>16206.6</v>
      </c>
      <c r="I59" s="35">
        <v>16031.5</v>
      </c>
      <c r="J59" s="35">
        <v>53061.21</v>
      </c>
      <c r="K59" s="35">
        <v>53165.840000000004</v>
      </c>
      <c r="L59" s="35">
        <v>47500.56</v>
      </c>
      <c r="M59" s="35">
        <v>47208.29</v>
      </c>
      <c r="N59" s="35">
        <v>52868.369999999995</v>
      </c>
      <c r="O59" s="35">
        <v>63656.32</v>
      </c>
      <c r="P59" s="35">
        <v>73234.239999999991</v>
      </c>
      <c r="Q59" s="35">
        <v>73432.47</v>
      </c>
      <c r="R59" s="35">
        <v>99095.51999999999</v>
      </c>
      <c r="S59" s="35">
        <v>70559.51999999999</v>
      </c>
      <c r="T59" s="37">
        <v>666020.43999999994</v>
      </c>
      <c r="U59" s="70">
        <v>15384.560000000023</v>
      </c>
      <c r="V59" s="35">
        <v>97.742229657839303</v>
      </c>
      <c r="W59" s="76">
        <v>-8644</v>
      </c>
      <c r="X59" s="76">
        <v>0</v>
      </c>
      <c r="Y59" s="70">
        <v>6740.560000000024</v>
      </c>
    </row>
    <row r="60" spans="2:25" x14ac:dyDescent="0.2">
      <c r="B60" s="53" t="s">
        <v>331</v>
      </c>
      <c r="C60" s="34">
        <v>1743</v>
      </c>
      <c r="D60" s="34">
        <v>4741</v>
      </c>
      <c r="E60" s="34">
        <v>6484</v>
      </c>
      <c r="F60" s="34">
        <v>6484</v>
      </c>
      <c r="G60" s="34">
        <v>100</v>
      </c>
      <c r="H60" s="34">
        <v>186</v>
      </c>
      <c r="I60" s="34">
        <v>184.01</v>
      </c>
      <c r="J60" s="34">
        <v>609.25</v>
      </c>
      <c r="K60" s="34">
        <v>611.08000000000004</v>
      </c>
      <c r="L60" s="34">
        <v>547.34</v>
      </c>
      <c r="M60" s="34">
        <v>543.78</v>
      </c>
      <c r="N60" s="34">
        <v>546.95000000000005</v>
      </c>
      <c r="O60" s="34">
        <v>731.12</v>
      </c>
      <c r="P60" s="34">
        <v>838.36</v>
      </c>
      <c r="Q60" s="34">
        <v>840.72</v>
      </c>
      <c r="R60" s="80">
        <v>722.92</v>
      </c>
      <c r="S60" s="80">
        <v>722.92</v>
      </c>
      <c r="T60" s="40">
        <v>7084.45</v>
      </c>
      <c r="U60" s="71">
        <v>-600.44999999999982</v>
      </c>
      <c r="V60" s="34">
        <v>109.2604873534855</v>
      </c>
      <c r="W60" s="77">
        <v>0</v>
      </c>
      <c r="X60" s="77">
        <v>0</v>
      </c>
      <c r="Y60" s="71">
        <v>-600.44999999999982</v>
      </c>
    </row>
    <row r="61" spans="2:25" x14ac:dyDescent="0.2">
      <c r="B61" s="53" t="s">
        <v>332</v>
      </c>
      <c r="C61" s="34">
        <v>206400</v>
      </c>
      <c r="D61" s="34">
        <v>374836</v>
      </c>
      <c r="E61" s="34">
        <v>581236</v>
      </c>
      <c r="F61" s="34">
        <v>552438</v>
      </c>
      <c r="G61" s="34">
        <v>95.04538603940567</v>
      </c>
      <c r="H61" s="34">
        <v>15000</v>
      </c>
      <c r="I61" s="34">
        <v>14839.91</v>
      </c>
      <c r="J61" s="34">
        <v>49182.35</v>
      </c>
      <c r="K61" s="34">
        <v>49280.47</v>
      </c>
      <c r="L61" s="34">
        <v>44140.29</v>
      </c>
      <c r="M61" s="34">
        <v>43853.5</v>
      </c>
      <c r="N61" s="34">
        <v>44109.13</v>
      </c>
      <c r="O61" s="34">
        <v>58924.57</v>
      </c>
      <c r="P61" s="34">
        <v>67611.48</v>
      </c>
      <c r="Q61" s="34">
        <v>67800.149999999994</v>
      </c>
      <c r="R61" s="80">
        <v>58300</v>
      </c>
      <c r="S61" s="80">
        <v>58300</v>
      </c>
      <c r="T61" s="40">
        <v>571341.85</v>
      </c>
      <c r="U61" s="71">
        <v>9894.1500000000233</v>
      </c>
      <c r="V61" s="34">
        <v>98.297739644481751</v>
      </c>
      <c r="W61" s="77">
        <v>-3894</v>
      </c>
      <c r="X61" s="77">
        <v>0</v>
      </c>
      <c r="Y61" s="71">
        <v>6000.1500000000233</v>
      </c>
    </row>
    <row r="62" spans="2:25" x14ac:dyDescent="0.2">
      <c r="B62" s="53" t="s">
        <v>333</v>
      </c>
      <c r="C62" s="34">
        <v>13651</v>
      </c>
      <c r="D62" s="34">
        <v>27098</v>
      </c>
      <c r="E62" s="34">
        <v>40749</v>
      </c>
      <c r="F62" s="34">
        <v>34789</v>
      </c>
      <c r="G62" s="34">
        <v>85.373874205501977</v>
      </c>
      <c r="H62" s="34">
        <v>1020.6</v>
      </c>
      <c r="I62" s="34">
        <v>1007.58</v>
      </c>
      <c r="J62" s="34">
        <v>3269.61</v>
      </c>
      <c r="K62" s="34">
        <v>3274.29</v>
      </c>
      <c r="L62" s="34">
        <v>2812.93</v>
      </c>
      <c r="M62" s="34">
        <v>2811.01</v>
      </c>
      <c r="N62" s="34">
        <v>2812.29</v>
      </c>
      <c r="O62" s="34">
        <v>4000.63</v>
      </c>
      <c r="P62" s="34">
        <v>4784.3999999999996</v>
      </c>
      <c r="Q62" s="34">
        <v>4791.6000000000004</v>
      </c>
      <c r="R62" s="80">
        <v>3936.6</v>
      </c>
      <c r="S62" s="80">
        <v>3936.6</v>
      </c>
      <c r="T62" s="40">
        <v>38458.14</v>
      </c>
      <c r="U62" s="71">
        <v>2290.8600000000006</v>
      </c>
      <c r="V62" s="34">
        <v>94.37811970845911</v>
      </c>
      <c r="W62" s="77">
        <v>-1750</v>
      </c>
      <c r="X62" s="77">
        <v>0</v>
      </c>
      <c r="Y62" s="71">
        <v>540.86000000000058</v>
      </c>
    </row>
    <row r="63" spans="2:25" x14ac:dyDescent="0.2">
      <c r="B63" s="53" t="s">
        <v>334</v>
      </c>
      <c r="C63" s="34">
        <v>4800</v>
      </c>
      <c r="D63" s="34">
        <v>12000</v>
      </c>
      <c r="E63" s="34">
        <v>16800</v>
      </c>
      <c r="F63" s="34">
        <v>14400</v>
      </c>
      <c r="G63" s="34">
        <v>85.714285714285708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5400</v>
      </c>
      <c r="O63" s="34">
        <v>0</v>
      </c>
      <c r="P63" s="34">
        <v>0</v>
      </c>
      <c r="Q63" s="34">
        <v>0</v>
      </c>
      <c r="R63" s="34">
        <v>0</v>
      </c>
      <c r="S63" s="34">
        <v>7600</v>
      </c>
      <c r="T63" s="40">
        <v>13000</v>
      </c>
      <c r="U63" s="71">
        <v>3800</v>
      </c>
      <c r="V63" s="34">
        <v>77.38095238095238</v>
      </c>
      <c r="W63" s="77">
        <v>-3000</v>
      </c>
      <c r="X63" s="77">
        <v>0</v>
      </c>
      <c r="Y63" s="71">
        <v>800</v>
      </c>
    </row>
    <row r="64" spans="2:25" x14ac:dyDescent="0.2">
      <c r="B64" s="53" t="s">
        <v>483</v>
      </c>
      <c r="C64" s="34">
        <v>0</v>
      </c>
      <c r="D64" s="34">
        <v>36136</v>
      </c>
      <c r="E64" s="34">
        <v>36136</v>
      </c>
      <c r="F64" s="34">
        <v>36136</v>
      </c>
      <c r="G64" s="34">
        <v>100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36136</v>
      </c>
      <c r="S64" s="34">
        <v>0</v>
      </c>
      <c r="T64" s="40">
        <v>36136</v>
      </c>
      <c r="U64" s="71">
        <v>0</v>
      </c>
      <c r="V64" s="34">
        <v>100</v>
      </c>
      <c r="W64" s="77">
        <v>0</v>
      </c>
      <c r="X64" s="77">
        <v>0</v>
      </c>
      <c r="Y64" s="71">
        <v>0</v>
      </c>
    </row>
    <row r="65" spans="2:25" x14ac:dyDescent="0.2">
      <c r="B65" s="49" t="s">
        <v>202</v>
      </c>
      <c r="C65" s="33">
        <v>0</v>
      </c>
      <c r="D65" s="33">
        <v>87691</v>
      </c>
      <c r="E65" s="33">
        <v>87691</v>
      </c>
      <c r="F65" s="33">
        <v>87691</v>
      </c>
      <c r="G65" s="33">
        <v>100</v>
      </c>
      <c r="H65" s="33">
        <v>0</v>
      </c>
      <c r="I65" s="33">
        <v>0</v>
      </c>
      <c r="J65" s="33">
        <v>8208.6</v>
      </c>
      <c r="K65" s="33">
        <v>8208.6</v>
      </c>
      <c r="L65" s="33">
        <v>8208.6</v>
      </c>
      <c r="M65" s="33">
        <v>5459.8</v>
      </c>
      <c r="N65" s="33">
        <v>6359.8</v>
      </c>
      <c r="O65" s="33">
        <v>5459.8</v>
      </c>
      <c r="P65" s="33">
        <v>7940.21</v>
      </c>
      <c r="Q65" s="33">
        <v>8208.9</v>
      </c>
      <c r="R65" s="33">
        <v>15756.48</v>
      </c>
      <c r="S65" s="33">
        <v>10631.48</v>
      </c>
      <c r="T65" s="39">
        <v>84442.27</v>
      </c>
      <c r="U65" s="69">
        <v>3248.7299999999987</v>
      </c>
      <c r="V65" s="33">
        <v>96.295252648504416</v>
      </c>
      <c r="W65" s="75">
        <v>-612</v>
      </c>
      <c r="X65" s="75">
        <v>300</v>
      </c>
      <c r="Y65" s="69">
        <v>2936.7299999999987</v>
      </c>
    </row>
    <row r="66" spans="2:25" x14ac:dyDescent="0.2">
      <c r="B66" s="50" t="s">
        <v>101</v>
      </c>
      <c r="C66" s="35">
        <v>0</v>
      </c>
      <c r="D66" s="35">
        <v>87691</v>
      </c>
      <c r="E66" s="35">
        <v>87691</v>
      </c>
      <c r="F66" s="35">
        <v>87691</v>
      </c>
      <c r="G66" s="35">
        <v>100</v>
      </c>
      <c r="H66" s="35">
        <v>0</v>
      </c>
      <c r="I66" s="35">
        <v>0</v>
      </c>
      <c r="J66" s="35">
        <v>8208.6</v>
      </c>
      <c r="K66" s="35">
        <v>8208.6</v>
      </c>
      <c r="L66" s="35">
        <v>8208.6</v>
      </c>
      <c r="M66" s="35">
        <v>5459.8</v>
      </c>
      <c r="N66" s="35">
        <v>6359.8</v>
      </c>
      <c r="O66" s="35">
        <v>5459.8</v>
      </c>
      <c r="P66" s="35">
        <v>7940.21</v>
      </c>
      <c r="Q66" s="35">
        <v>8208.9</v>
      </c>
      <c r="R66" s="35">
        <v>15756.48</v>
      </c>
      <c r="S66" s="35">
        <v>10631.48</v>
      </c>
      <c r="T66" s="37">
        <v>84442.27</v>
      </c>
      <c r="U66" s="70">
        <v>3248.7299999999987</v>
      </c>
      <c r="V66" s="35">
        <v>96.295252648504416</v>
      </c>
      <c r="W66" s="76">
        <v>-612</v>
      </c>
      <c r="X66" s="76">
        <v>300</v>
      </c>
      <c r="Y66" s="70">
        <v>2936.7299999999987</v>
      </c>
    </row>
    <row r="67" spans="2:25" x14ac:dyDescent="0.2">
      <c r="B67" s="51" t="s">
        <v>198</v>
      </c>
      <c r="C67" s="34">
        <v>0</v>
      </c>
      <c r="D67" s="34">
        <v>87691</v>
      </c>
      <c r="E67" s="34">
        <v>87691</v>
      </c>
      <c r="F67" s="34">
        <v>87691</v>
      </c>
      <c r="G67" s="34">
        <v>100</v>
      </c>
      <c r="H67" s="34">
        <v>0</v>
      </c>
      <c r="I67" s="34">
        <v>0</v>
      </c>
      <c r="J67" s="34">
        <v>8208.6</v>
      </c>
      <c r="K67" s="34">
        <v>8208.6</v>
      </c>
      <c r="L67" s="34">
        <v>8208.6</v>
      </c>
      <c r="M67" s="34">
        <v>5459.8</v>
      </c>
      <c r="N67" s="34">
        <v>6359.8</v>
      </c>
      <c r="O67" s="34">
        <v>5459.8</v>
      </c>
      <c r="P67" s="34">
        <v>7940.21</v>
      </c>
      <c r="Q67" s="34">
        <v>8208.9</v>
      </c>
      <c r="R67" s="34">
        <v>15756.48</v>
      </c>
      <c r="S67" s="34">
        <v>10631.48</v>
      </c>
      <c r="T67" s="40">
        <v>84442.27</v>
      </c>
      <c r="U67" s="71">
        <v>3248.7299999999987</v>
      </c>
      <c r="V67" s="34">
        <v>96.295252648504416</v>
      </c>
      <c r="W67" s="77">
        <v>-612</v>
      </c>
      <c r="X67" s="77">
        <v>300</v>
      </c>
      <c r="Y67" s="71">
        <v>2936.7299999999987</v>
      </c>
    </row>
    <row r="68" spans="2:25" x14ac:dyDescent="0.2">
      <c r="B68" s="56" t="s">
        <v>321</v>
      </c>
      <c r="C68" s="57">
        <v>0</v>
      </c>
      <c r="D68" s="57">
        <v>87691</v>
      </c>
      <c r="E68" s="57">
        <v>87691</v>
      </c>
      <c r="F68" s="57">
        <v>87691</v>
      </c>
      <c r="G68" s="57">
        <v>100</v>
      </c>
      <c r="H68" s="57">
        <v>0</v>
      </c>
      <c r="I68" s="57">
        <v>0</v>
      </c>
      <c r="J68" s="57">
        <v>8208.6</v>
      </c>
      <c r="K68" s="57">
        <v>8208.6</v>
      </c>
      <c r="L68" s="57">
        <v>8208.6</v>
      </c>
      <c r="M68" s="57">
        <v>5459.8</v>
      </c>
      <c r="N68" s="57">
        <v>6359.8</v>
      </c>
      <c r="O68" s="57">
        <v>5459.8</v>
      </c>
      <c r="P68" s="57">
        <v>7940.21</v>
      </c>
      <c r="Q68" s="57">
        <v>8208.9</v>
      </c>
      <c r="R68" s="57">
        <v>15756.48</v>
      </c>
      <c r="S68" s="57">
        <v>10631.48</v>
      </c>
      <c r="T68" s="58">
        <v>84442.27</v>
      </c>
      <c r="U68" s="72">
        <v>3248.7299999999987</v>
      </c>
      <c r="V68" s="57">
        <v>96.295252648504416</v>
      </c>
      <c r="W68" s="78">
        <v>-612</v>
      </c>
      <c r="X68" s="78">
        <v>300</v>
      </c>
      <c r="Y68" s="72">
        <v>2936.7299999999987</v>
      </c>
    </row>
    <row r="69" spans="2:25" x14ac:dyDescent="0.2">
      <c r="B69" s="52" t="s">
        <v>330</v>
      </c>
      <c r="C69" s="35">
        <v>0</v>
      </c>
      <c r="D69" s="35">
        <v>87691</v>
      </c>
      <c r="E69" s="35">
        <v>87691</v>
      </c>
      <c r="F69" s="35">
        <v>87691</v>
      </c>
      <c r="G69" s="35">
        <v>100</v>
      </c>
      <c r="H69" s="35">
        <v>0</v>
      </c>
      <c r="I69" s="35">
        <v>0</v>
      </c>
      <c r="J69" s="35">
        <v>8208.6</v>
      </c>
      <c r="K69" s="35">
        <v>8208.6</v>
      </c>
      <c r="L69" s="35">
        <v>8208.6</v>
      </c>
      <c r="M69" s="35">
        <v>5459.8</v>
      </c>
      <c r="N69" s="35">
        <v>6359.8</v>
      </c>
      <c r="O69" s="35">
        <v>5459.8</v>
      </c>
      <c r="P69" s="35">
        <v>7940.21</v>
      </c>
      <c r="Q69" s="35">
        <v>8208.9</v>
      </c>
      <c r="R69" s="35">
        <v>15756.48</v>
      </c>
      <c r="S69" s="35">
        <v>10631.48</v>
      </c>
      <c r="T69" s="37">
        <v>84442.27</v>
      </c>
      <c r="U69" s="70">
        <v>3248.7299999999987</v>
      </c>
      <c r="V69" s="35">
        <v>96.295252648504416</v>
      </c>
      <c r="W69" s="76">
        <v>-612</v>
      </c>
      <c r="X69" s="76">
        <v>300</v>
      </c>
      <c r="Y69" s="70">
        <v>2936.7299999999987</v>
      </c>
    </row>
    <row r="70" spans="2:25" x14ac:dyDescent="0.2">
      <c r="B70" s="53" t="s">
        <v>331</v>
      </c>
      <c r="C70" s="34">
        <v>0</v>
      </c>
      <c r="D70" s="34">
        <v>930</v>
      </c>
      <c r="E70" s="34">
        <v>930</v>
      </c>
      <c r="F70" s="34">
        <v>930</v>
      </c>
      <c r="G70" s="34">
        <v>100</v>
      </c>
      <c r="H70" s="34">
        <v>0</v>
      </c>
      <c r="I70" s="34">
        <v>0</v>
      </c>
      <c r="J70" s="34">
        <v>93</v>
      </c>
      <c r="K70" s="34">
        <v>93</v>
      </c>
      <c r="L70" s="34">
        <v>93</v>
      </c>
      <c r="M70" s="34">
        <v>62</v>
      </c>
      <c r="N70" s="34">
        <v>62</v>
      </c>
      <c r="O70" s="34">
        <v>62</v>
      </c>
      <c r="P70" s="34">
        <v>89.91</v>
      </c>
      <c r="Q70" s="34">
        <v>93</v>
      </c>
      <c r="R70" s="34">
        <v>107.88</v>
      </c>
      <c r="S70" s="34">
        <v>107.88</v>
      </c>
      <c r="T70" s="40">
        <v>863.67</v>
      </c>
      <c r="U70" s="71">
        <v>66.330000000000041</v>
      </c>
      <c r="V70" s="34">
        <v>92.867741935483878</v>
      </c>
      <c r="W70" s="77">
        <v>0</v>
      </c>
      <c r="X70" s="77">
        <v>0</v>
      </c>
      <c r="Y70" s="71">
        <v>66.330000000000041</v>
      </c>
    </row>
    <row r="71" spans="2:25" x14ac:dyDescent="0.2">
      <c r="B71" s="53" t="s">
        <v>332</v>
      </c>
      <c r="C71" s="34">
        <v>0</v>
      </c>
      <c r="D71" s="34">
        <v>75000</v>
      </c>
      <c r="E71" s="34">
        <v>75000</v>
      </c>
      <c r="F71" s="34">
        <v>75000</v>
      </c>
      <c r="G71" s="34">
        <v>100</v>
      </c>
      <c r="H71" s="34">
        <v>0</v>
      </c>
      <c r="I71" s="34">
        <v>0</v>
      </c>
      <c r="J71" s="34">
        <v>7500</v>
      </c>
      <c r="K71" s="34">
        <v>7500</v>
      </c>
      <c r="L71" s="34">
        <v>7500</v>
      </c>
      <c r="M71" s="34">
        <v>5000</v>
      </c>
      <c r="N71" s="34">
        <v>5000</v>
      </c>
      <c r="O71" s="34">
        <v>5000</v>
      </c>
      <c r="P71" s="34">
        <v>7250</v>
      </c>
      <c r="Q71" s="34">
        <v>7500</v>
      </c>
      <c r="R71" s="34">
        <v>11120</v>
      </c>
      <c r="S71" s="34">
        <v>8700</v>
      </c>
      <c r="T71" s="40">
        <v>72070</v>
      </c>
      <c r="U71" s="71">
        <v>2930</v>
      </c>
      <c r="V71" s="34">
        <v>96.093333333333334</v>
      </c>
      <c r="W71" s="77">
        <v>-612</v>
      </c>
      <c r="X71" s="77">
        <v>0</v>
      </c>
      <c r="Y71" s="71">
        <v>2318</v>
      </c>
    </row>
    <row r="72" spans="2:25" x14ac:dyDescent="0.2">
      <c r="B72" s="53" t="s">
        <v>333</v>
      </c>
      <c r="C72" s="34">
        <v>0</v>
      </c>
      <c r="D72" s="34">
        <v>6156</v>
      </c>
      <c r="E72" s="34">
        <v>6156</v>
      </c>
      <c r="F72" s="34">
        <v>6156</v>
      </c>
      <c r="G72" s="34">
        <v>100</v>
      </c>
      <c r="H72" s="34">
        <v>0</v>
      </c>
      <c r="I72" s="34">
        <v>0</v>
      </c>
      <c r="J72" s="34">
        <v>615.6</v>
      </c>
      <c r="K72" s="34">
        <v>615.6</v>
      </c>
      <c r="L72" s="34">
        <v>615.6</v>
      </c>
      <c r="M72" s="34">
        <v>397.8</v>
      </c>
      <c r="N72" s="34">
        <v>397.8</v>
      </c>
      <c r="O72" s="34">
        <v>397.8</v>
      </c>
      <c r="P72" s="34">
        <v>600.29999999999995</v>
      </c>
      <c r="Q72" s="34">
        <v>615.9</v>
      </c>
      <c r="R72" s="34">
        <v>723.6</v>
      </c>
      <c r="S72" s="34">
        <v>723.6</v>
      </c>
      <c r="T72" s="40">
        <v>5703.6000000000013</v>
      </c>
      <c r="U72" s="71">
        <v>452.39999999999873</v>
      </c>
      <c r="V72" s="34">
        <v>92.651072124756354</v>
      </c>
      <c r="W72" s="77">
        <v>0</v>
      </c>
      <c r="X72" s="77">
        <v>0</v>
      </c>
      <c r="Y72" s="71">
        <v>452.39999999999873</v>
      </c>
    </row>
    <row r="73" spans="2:25" x14ac:dyDescent="0.2">
      <c r="B73" s="53" t="s">
        <v>334</v>
      </c>
      <c r="C73" s="34">
        <v>0</v>
      </c>
      <c r="D73" s="34">
        <v>1800</v>
      </c>
      <c r="E73" s="34">
        <v>1800</v>
      </c>
      <c r="F73" s="34">
        <v>1800</v>
      </c>
      <c r="G73" s="34">
        <v>100</v>
      </c>
      <c r="H73" s="34">
        <v>0</v>
      </c>
      <c r="I73" s="34">
        <v>0</v>
      </c>
      <c r="J73" s="34">
        <v>0</v>
      </c>
      <c r="K73" s="34">
        <v>0</v>
      </c>
      <c r="L73" s="34">
        <v>0</v>
      </c>
      <c r="M73" s="34">
        <v>0</v>
      </c>
      <c r="N73" s="34">
        <v>900</v>
      </c>
      <c r="O73" s="34">
        <v>0</v>
      </c>
      <c r="P73" s="34">
        <v>0</v>
      </c>
      <c r="Q73" s="34">
        <v>0</v>
      </c>
      <c r="R73" s="34">
        <v>0</v>
      </c>
      <c r="S73" s="34">
        <v>1100</v>
      </c>
      <c r="T73" s="40">
        <v>2000</v>
      </c>
      <c r="U73" s="71">
        <v>-200</v>
      </c>
      <c r="V73" s="34">
        <v>111.11111111111111</v>
      </c>
      <c r="W73" s="77">
        <v>0</v>
      </c>
      <c r="X73" s="77">
        <v>300</v>
      </c>
      <c r="Y73" s="71">
        <v>100</v>
      </c>
    </row>
    <row r="74" spans="2:25" x14ac:dyDescent="0.2">
      <c r="B74" s="53" t="s">
        <v>483</v>
      </c>
      <c r="C74" s="34">
        <v>0</v>
      </c>
      <c r="D74" s="34">
        <v>3805</v>
      </c>
      <c r="E74" s="34">
        <v>3805</v>
      </c>
      <c r="F74" s="34">
        <v>3805</v>
      </c>
      <c r="G74" s="34">
        <v>100</v>
      </c>
      <c r="H74" s="34">
        <v>0</v>
      </c>
      <c r="I74" s="34">
        <v>0</v>
      </c>
      <c r="J74" s="34">
        <v>0</v>
      </c>
      <c r="K74" s="34">
        <v>0</v>
      </c>
      <c r="L74" s="34">
        <v>0</v>
      </c>
      <c r="M74" s="34">
        <v>0</v>
      </c>
      <c r="N74" s="34">
        <v>0</v>
      </c>
      <c r="O74" s="34">
        <v>0</v>
      </c>
      <c r="P74" s="34">
        <v>0</v>
      </c>
      <c r="Q74" s="34">
        <v>0</v>
      </c>
      <c r="R74" s="34">
        <v>3805</v>
      </c>
      <c r="S74" s="34">
        <v>0</v>
      </c>
      <c r="T74" s="40">
        <v>3805</v>
      </c>
      <c r="U74" s="71">
        <v>0</v>
      </c>
      <c r="V74" s="34">
        <v>100</v>
      </c>
      <c r="W74" s="77">
        <v>0</v>
      </c>
      <c r="X74" s="77">
        <v>0</v>
      </c>
      <c r="Y74" s="71">
        <v>0</v>
      </c>
    </row>
    <row r="75" spans="2:25" x14ac:dyDescent="0.2">
      <c r="B75" s="48" t="s">
        <v>170</v>
      </c>
      <c r="C75" s="32">
        <v>485662</v>
      </c>
      <c r="D75" s="32">
        <v>243646</v>
      </c>
      <c r="E75" s="32">
        <v>729308</v>
      </c>
      <c r="F75" s="32">
        <v>678425</v>
      </c>
      <c r="G75" s="32">
        <v>93.023112320172004</v>
      </c>
      <c r="H75" s="32">
        <v>32633.63</v>
      </c>
      <c r="I75" s="32">
        <v>32669.95</v>
      </c>
      <c r="J75" s="32">
        <v>66309.539999999979</v>
      </c>
      <c r="K75" s="32">
        <v>66406.03</v>
      </c>
      <c r="L75" s="32">
        <v>46883.750000000007</v>
      </c>
      <c r="M75" s="32">
        <v>46510.020000000004</v>
      </c>
      <c r="N75" s="32">
        <v>52835.110000000008</v>
      </c>
      <c r="O75" s="32">
        <v>54758.570000000007</v>
      </c>
      <c r="P75" s="32">
        <v>93017.430000000008</v>
      </c>
      <c r="Q75" s="32">
        <v>72165.710000000021</v>
      </c>
      <c r="R75" s="32">
        <v>105216.84</v>
      </c>
      <c r="S75" s="32">
        <v>66288.84</v>
      </c>
      <c r="T75" s="38">
        <v>735695.42</v>
      </c>
      <c r="U75" s="68">
        <v>-6387.420000000021</v>
      </c>
      <c r="V75" s="32">
        <v>100.87581926977353</v>
      </c>
      <c r="W75" s="74">
        <v>-6840</v>
      </c>
      <c r="X75" s="74">
        <v>13616</v>
      </c>
      <c r="Y75" s="68">
        <v>388.57999999997702</v>
      </c>
    </row>
    <row r="76" spans="2:25" x14ac:dyDescent="0.2">
      <c r="B76" s="49" t="s">
        <v>299</v>
      </c>
      <c r="C76" s="33">
        <v>16414</v>
      </c>
      <c r="D76" s="33">
        <v>13890</v>
      </c>
      <c r="E76" s="33">
        <v>30304</v>
      </c>
      <c r="F76" s="33">
        <v>30304</v>
      </c>
      <c r="G76" s="33">
        <v>100</v>
      </c>
      <c r="H76" s="33">
        <v>1322.88</v>
      </c>
      <c r="I76" s="33">
        <v>1322.88</v>
      </c>
      <c r="J76" s="33">
        <v>2614.7999999999997</v>
      </c>
      <c r="K76" s="33">
        <v>2645.4100000000003</v>
      </c>
      <c r="L76" s="33">
        <v>2645.76</v>
      </c>
      <c r="M76" s="33">
        <v>2645.92</v>
      </c>
      <c r="N76" s="33">
        <v>3237.3100000000004</v>
      </c>
      <c r="O76" s="33">
        <v>2629.42</v>
      </c>
      <c r="P76" s="33">
        <v>2629.5</v>
      </c>
      <c r="Q76" s="33">
        <v>2645.76</v>
      </c>
      <c r="R76" s="33">
        <v>2645.76</v>
      </c>
      <c r="S76" s="33">
        <v>3245.76</v>
      </c>
      <c r="T76" s="39">
        <v>30231.16</v>
      </c>
      <c r="U76" s="69">
        <v>72.840000000000202</v>
      </c>
      <c r="V76" s="33">
        <v>99.759635691657863</v>
      </c>
      <c r="W76" s="75">
        <v>0</v>
      </c>
      <c r="X76" s="75">
        <v>0</v>
      </c>
      <c r="Y76" s="69">
        <v>72.840000000000202</v>
      </c>
    </row>
    <row r="77" spans="2:25" x14ac:dyDescent="0.2">
      <c r="B77" s="50" t="s">
        <v>101</v>
      </c>
      <c r="C77" s="35">
        <v>16414</v>
      </c>
      <c r="D77" s="35">
        <v>13890</v>
      </c>
      <c r="E77" s="35">
        <v>30304</v>
      </c>
      <c r="F77" s="35">
        <v>30304</v>
      </c>
      <c r="G77" s="35">
        <v>100</v>
      </c>
      <c r="H77" s="35">
        <v>1322.88</v>
      </c>
      <c r="I77" s="35">
        <v>1322.88</v>
      </c>
      <c r="J77" s="35">
        <v>2614.7999999999997</v>
      </c>
      <c r="K77" s="35">
        <v>2645.4100000000003</v>
      </c>
      <c r="L77" s="35">
        <v>2645.76</v>
      </c>
      <c r="M77" s="35">
        <v>2645.92</v>
      </c>
      <c r="N77" s="35">
        <v>3237.3100000000004</v>
      </c>
      <c r="O77" s="35">
        <v>2629.42</v>
      </c>
      <c r="P77" s="35">
        <v>2629.5</v>
      </c>
      <c r="Q77" s="35">
        <v>2645.76</v>
      </c>
      <c r="R77" s="35">
        <v>2645.76</v>
      </c>
      <c r="S77" s="35">
        <v>3245.76</v>
      </c>
      <c r="T77" s="37">
        <v>30231.16</v>
      </c>
      <c r="U77" s="70">
        <v>72.840000000000202</v>
      </c>
      <c r="V77" s="35">
        <v>99.759635691657863</v>
      </c>
      <c r="W77" s="76">
        <v>0</v>
      </c>
      <c r="X77" s="76">
        <v>0</v>
      </c>
      <c r="Y77" s="70">
        <v>72.840000000000202</v>
      </c>
    </row>
    <row r="78" spans="2:25" x14ac:dyDescent="0.2">
      <c r="B78" s="51" t="s">
        <v>294</v>
      </c>
      <c r="C78" s="34">
        <v>16414</v>
      </c>
      <c r="D78" s="34">
        <v>13890</v>
      </c>
      <c r="E78" s="34">
        <v>30304</v>
      </c>
      <c r="F78" s="34">
        <v>30304</v>
      </c>
      <c r="G78" s="34">
        <v>100</v>
      </c>
      <c r="H78" s="34">
        <v>1322.88</v>
      </c>
      <c r="I78" s="34">
        <v>1322.88</v>
      </c>
      <c r="J78" s="34">
        <v>2614.7999999999997</v>
      </c>
      <c r="K78" s="34">
        <v>2645.4100000000003</v>
      </c>
      <c r="L78" s="34">
        <v>2645.76</v>
      </c>
      <c r="M78" s="34">
        <v>2645.92</v>
      </c>
      <c r="N78" s="34">
        <v>3237.3100000000004</v>
      </c>
      <c r="O78" s="34">
        <v>2629.42</v>
      </c>
      <c r="P78" s="34">
        <v>2629.5</v>
      </c>
      <c r="Q78" s="34">
        <v>2645.76</v>
      </c>
      <c r="R78" s="34">
        <v>2645.76</v>
      </c>
      <c r="S78" s="34">
        <v>3245.76</v>
      </c>
      <c r="T78" s="40">
        <v>30231.16</v>
      </c>
      <c r="U78" s="71">
        <v>72.840000000000202</v>
      </c>
      <c r="V78" s="34">
        <v>99.759635691657863</v>
      </c>
      <c r="W78" s="77">
        <v>0</v>
      </c>
      <c r="X78" s="77">
        <v>0</v>
      </c>
      <c r="Y78" s="71">
        <v>72.840000000000202</v>
      </c>
    </row>
    <row r="79" spans="2:25" x14ac:dyDescent="0.2">
      <c r="B79" s="56" t="s">
        <v>321</v>
      </c>
      <c r="C79" s="57">
        <v>16414</v>
      </c>
      <c r="D79" s="57">
        <v>13890</v>
      </c>
      <c r="E79" s="57">
        <v>30304</v>
      </c>
      <c r="F79" s="57">
        <v>30304</v>
      </c>
      <c r="G79" s="57">
        <v>100</v>
      </c>
      <c r="H79" s="57">
        <v>1322.88</v>
      </c>
      <c r="I79" s="57">
        <v>1322.88</v>
      </c>
      <c r="J79" s="57">
        <v>2614.7999999999997</v>
      </c>
      <c r="K79" s="57">
        <v>2645.4100000000003</v>
      </c>
      <c r="L79" s="57">
        <v>2645.76</v>
      </c>
      <c r="M79" s="57">
        <v>2645.92</v>
      </c>
      <c r="N79" s="57">
        <v>3237.3100000000004</v>
      </c>
      <c r="O79" s="57">
        <v>2629.42</v>
      </c>
      <c r="P79" s="57">
        <v>2629.5</v>
      </c>
      <c r="Q79" s="57">
        <v>2645.76</v>
      </c>
      <c r="R79" s="57">
        <v>2645.76</v>
      </c>
      <c r="S79" s="57">
        <v>3245.76</v>
      </c>
      <c r="T79" s="58">
        <v>30231.16</v>
      </c>
      <c r="U79" s="72">
        <v>72.840000000000202</v>
      </c>
      <c r="V79" s="57">
        <v>99.759635691657863</v>
      </c>
      <c r="W79" s="78">
        <v>0</v>
      </c>
      <c r="X79" s="78">
        <v>0</v>
      </c>
      <c r="Y79" s="72">
        <v>72.840000000000202</v>
      </c>
    </row>
    <row r="80" spans="2:25" x14ac:dyDescent="0.2">
      <c r="B80" s="52" t="s">
        <v>330</v>
      </c>
      <c r="C80" s="35">
        <v>16414</v>
      </c>
      <c r="D80" s="35">
        <v>13890</v>
      </c>
      <c r="E80" s="35">
        <v>30304</v>
      </c>
      <c r="F80" s="35">
        <v>30304</v>
      </c>
      <c r="G80" s="35">
        <v>100</v>
      </c>
      <c r="H80" s="35">
        <v>1322.88</v>
      </c>
      <c r="I80" s="35">
        <v>1322.88</v>
      </c>
      <c r="J80" s="35">
        <v>2614.7999999999997</v>
      </c>
      <c r="K80" s="35">
        <v>2645.4100000000003</v>
      </c>
      <c r="L80" s="35">
        <v>2645.76</v>
      </c>
      <c r="M80" s="35">
        <v>2645.92</v>
      </c>
      <c r="N80" s="35">
        <v>3237.3100000000004</v>
      </c>
      <c r="O80" s="35">
        <v>2629.42</v>
      </c>
      <c r="P80" s="35">
        <v>2629.5</v>
      </c>
      <c r="Q80" s="35">
        <v>2645.76</v>
      </c>
      <c r="R80" s="35">
        <v>2645.76</v>
      </c>
      <c r="S80" s="35">
        <v>3245.76</v>
      </c>
      <c r="T80" s="37">
        <v>30231.16</v>
      </c>
      <c r="U80" s="70">
        <v>72.840000000000202</v>
      </c>
      <c r="V80" s="35">
        <v>99.759635691657863</v>
      </c>
      <c r="W80" s="76">
        <v>0</v>
      </c>
      <c r="X80" s="76">
        <v>0</v>
      </c>
      <c r="Y80" s="70">
        <v>72.840000000000202</v>
      </c>
    </row>
    <row r="81" spans="2:25" x14ac:dyDescent="0.2">
      <c r="B81" s="53" t="s">
        <v>331</v>
      </c>
      <c r="C81" s="34">
        <v>118</v>
      </c>
      <c r="D81" s="34">
        <v>210</v>
      </c>
      <c r="E81" s="34">
        <v>328</v>
      </c>
      <c r="F81" s="34">
        <v>328</v>
      </c>
      <c r="G81" s="34">
        <v>100</v>
      </c>
      <c r="H81" s="34">
        <v>14.88</v>
      </c>
      <c r="I81" s="34">
        <v>14.88</v>
      </c>
      <c r="J81" s="34">
        <v>29.41</v>
      </c>
      <c r="K81" s="34">
        <v>29.76</v>
      </c>
      <c r="L81" s="34">
        <v>29.76</v>
      </c>
      <c r="M81" s="34">
        <v>29.76</v>
      </c>
      <c r="N81" s="34">
        <v>29.57</v>
      </c>
      <c r="O81" s="34">
        <v>29.58</v>
      </c>
      <c r="P81" s="34">
        <v>29.58</v>
      </c>
      <c r="Q81" s="34">
        <v>29.76</v>
      </c>
      <c r="R81" s="34">
        <v>29.76</v>
      </c>
      <c r="S81" s="34">
        <v>29.76</v>
      </c>
      <c r="T81" s="40">
        <v>326.45999999999998</v>
      </c>
      <c r="U81" s="71">
        <v>1.5400000000000205</v>
      </c>
      <c r="V81" s="34">
        <v>99.530487804878049</v>
      </c>
      <c r="W81" s="77">
        <v>0</v>
      </c>
      <c r="X81" s="77">
        <v>0</v>
      </c>
      <c r="Y81" s="71">
        <v>1.5400000000000205</v>
      </c>
    </row>
    <row r="82" spans="2:25" x14ac:dyDescent="0.2">
      <c r="B82" s="53" t="s">
        <v>332</v>
      </c>
      <c r="C82" s="34">
        <v>14400</v>
      </c>
      <c r="D82" s="34">
        <v>12000</v>
      </c>
      <c r="E82" s="34">
        <v>26400</v>
      </c>
      <c r="F82" s="34">
        <v>26400</v>
      </c>
      <c r="G82" s="34">
        <v>100</v>
      </c>
      <c r="H82" s="34">
        <v>1200</v>
      </c>
      <c r="I82" s="34">
        <v>1200</v>
      </c>
      <c r="J82" s="34">
        <v>2371.92</v>
      </c>
      <c r="K82" s="34">
        <v>2399.65</v>
      </c>
      <c r="L82" s="34">
        <v>2400</v>
      </c>
      <c r="M82" s="34">
        <v>2400</v>
      </c>
      <c r="N82" s="34">
        <v>2392.42</v>
      </c>
      <c r="O82" s="34">
        <v>2385.17</v>
      </c>
      <c r="P82" s="34">
        <v>2385.25</v>
      </c>
      <c r="Q82" s="34">
        <v>2400</v>
      </c>
      <c r="R82" s="34">
        <v>2400</v>
      </c>
      <c r="S82" s="34">
        <v>2400</v>
      </c>
      <c r="T82" s="40">
        <v>26334.41</v>
      </c>
      <c r="U82" s="71">
        <v>65.590000000000146</v>
      </c>
      <c r="V82" s="34">
        <v>99.751553030303029</v>
      </c>
      <c r="W82" s="77">
        <v>0</v>
      </c>
      <c r="X82" s="77">
        <v>0</v>
      </c>
      <c r="Y82" s="71">
        <v>65.590000000000146</v>
      </c>
    </row>
    <row r="83" spans="2:25" x14ac:dyDescent="0.2">
      <c r="B83" s="53" t="s">
        <v>333</v>
      </c>
      <c r="C83" s="34">
        <v>1296</v>
      </c>
      <c r="D83" s="34">
        <v>1080</v>
      </c>
      <c r="E83" s="34">
        <v>2376</v>
      </c>
      <c r="F83" s="34">
        <v>2376</v>
      </c>
      <c r="G83" s="34">
        <v>100</v>
      </c>
      <c r="H83" s="34">
        <v>108</v>
      </c>
      <c r="I83" s="34">
        <v>108</v>
      </c>
      <c r="J83" s="34">
        <v>213.47</v>
      </c>
      <c r="K83" s="34">
        <v>216</v>
      </c>
      <c r="L83" s="34">
        <v>216</v>
      </c>
      <c r="M83" s="34">
        <v>216.16</v>
      </c>
      <c r="N83" s="34">
        <v>215.32</v>
      </c>
      <c r="O83" s="34">
        <v>214.67</v>
      </c>
      <c r="P83" s="34">
        <v>214.67</v>
      </c>
      <c r="Q83" s="34">
        <v>216</v>
      </c>
      <c r="R83" s="34">
        <v>216</v>
      </c>
      <c r="S83" s="34">
        <v>216</v>
      </c>
      <c r="T83" s="40">
        <v>2370.29</v>
      </c>
      <c r="U83" s="71">
        <v>5.7100000000000364</v>
      </c>
      <c r="V83" s="34">
        <v>99.759680134680124</v>
      </c>
      <c r="W83" s="77">
        <v>0</v>
      </c>
      <c r="X83" s="77">
        <v>0</v>
      </c>
      <c r="Y83" s="71">
        <v>5.7100000000000364</v>
      </c>
    </row>
    <row r="84" spans="2:25" x14ac:dyDescent="0.2">
      <c r="B84" s="53" t="s">
        <v>334</v>
      </c>
      <c r="C84" s="34">
        <v>600</v>
      </c>
      <c r="D84" s="34">
        <v>600</v>
      </c>
      <c r="E84" s="34">
        <v>1200</v>
      </c>
      <c r="F84" s="34">
        <v>1200</v>
      </c>
      <c r="G84" s="34">
        <v>100</v>
      </c>
      <c r="H84" s="34">
        <v>0</v>
      </c>
      <c r="I84" s="34">
        <v>0</v>
      </c>
      <c r="J84" s="34">
        <v>0</v>
      </c>
      <c r="K84" s="34">
        <v>0</v>
      </c>
      <c r="L84" s="34">
        <v>0</v>
      </c>
      <c r="M84" s="34">
        <v>0</v>
      </c>
      <c r="N84" s="34">
        <v>600</v>
      </c>
      <c r="O84" s="34">
        <v>0</v>
      </c>
      <c r="P84" s="34">
        <v>0</v>
      </c>
      <c r="Q84" s="34">
        <v>0</v>
      </c>
      <c r="R84" s="34">
        <v>0</v>
      </c>
      <c r="S84" s="34">
        <v>600</v>
      </c>
      <c r="T84" s="40">
        <v>1200</v>
      </c>
      <c r="U84" s="71">
        <v>0</v>
      </c>
      <c r="V84" s="34">
        <v>100</v>
      </c>
      <c r="W84" s="77">
        <v>0</v>
      </c>
      <c r="X84" s="77">
        <v>0</v>
      </c>
      <c r="Y84" s="71">
        <v>0</v>
      </c>
    </row>
    <row r="85" spans="2:25" x14ac:dyDescent="0.2">
      <c r="B85" s="49" t="s">
        <v>182</v>
      </c>
      <c r="C85" s="33">
        <v>313099</v>
      </c>
      <c r="D85" s="33">
        <v>266347</v>
      </c>
      <c r="E85" s="33">
        <v>579446</v>
      </c>
      <c r="F85" s="33">
        <v>528563</v>
      </c>
      <c r="G85" s="33">
        <v>91.218681292130753</v>
      </c>
      <c r="H85" s="33">
        <v>24201.52</v>
      </c>
      <c r="I85" s="33">
        <v>24238.190000000002</v>
      </c>
      <c r="J85" s="33">
        <v>53058.06</v>
      </c>
      <c r="K85" s="33">
        <v>53124.119999999995</v>
      </c>
      <c r="L85" s="33">
        <v>35811.71</v>
      </c>
      <c r="M85" s="33">
        <v>35433.340000000004</v>
      </c>
      <c r="N85" s="33">
        <v>40264.65</v>
      </c>
      <c r="O85" s="33">
        <v>43696.67</v>
      </c>
      <c r="P85" s="33">
        <v>74351.78</v>
      </c>
      <c r="Q85" s="33">
        <v>53097.32</v>
      </c>
      <c r="R85" s="33">
        <v>94139.32</v>
      </c>
      <c r="S85" s="33">
        <v>53711.32</v>
      </c>
      <c r="T85" s="39">
        <v>585128</v>
      </c>
      <c r="U85" s="69">
        <v>-5682.0000000000155</v>
      </c>
      <c r="V85" s="33">
        <v>100.9805918066567</v>
      </c>
      <c r="W85" s="75">
        <v>0</v>
      </c>
      <c r="X85" s="75">
        <v>5718</v>
      </c>
      <c r="Y85" s="69">
        <v>35.999999999984539</v>
      </c>
    </row>
    <row r="86" spans="2:25" x14ac:dyDescent="0.2">
      <c r="B86" s="50" t="s">
        <v>101</v>
      </c>
      <c r="C86" s="35">
        <v>313099</v>
      </c>
      <c r="D86" s="35">
        <v>266347</v>
      </c>
      <c r="E86" s="35">
        <v>579446</v>
      </c>
      <c r="F86" s="35">
        <v>528563</v>
      </c>
      <c r="G86" s="35">
        <v>91.218681292130753</v>
      </c>
      <c r="H86" s="35">
        <v>24201.52</v>
      </c>
      <c r="I86" s="35">
        <v>24238.190000000002</v>
      </c>
      <c r="J86" s="35">
        <v>53058.06</v>
      </c>
      <c r="K86" s="35">
        <v>53124.119999999995</v>
      </c>
      <c r="L86" s="35">
        <v>35811.71</v>
      </c>
      <c r="M86" s="35">
        <v>35433.340000000004</v>
      </c>
      <c r="N86" s="35">
        <v>40264.65</v>
      </c>
      <c r="O86" s="35">
        <v>43696.67</v>
      </c>
      <c r="P86" s="35">
        <v>74351.78</v>
      </c>
      <c r="Q86" s="35">
        <v>53097.32</v>
      </c>
      <c r="R86" s="35">
        <v>94139.32</v>
      </c>
      <c r="S86" s="35">
        <v>53711.32</v>
      </c>
      <c r="T86" s="37">
        <v>585128</v>
      </c>
      <c r="U86" s="70">
        <v>-5682.0000000000155</v>
      </c>
      <c r="V86" s="35">
        <v>100.9805918066567</v>
      </c>
      <c r="W86" s="76">
        <v>0</v>
      </c>
      <c r="X86" s="76">
        <v>5718</v>
      </c>
      <c r="Y86" s="70">
        <v>35.999999999984539</v>
      </c>
    </row>
    <row r="87" spans="2:25" x14ac:dyDescent="0.2">
      <c r="B87" s="51" t="s">
        <v>180</v>
      </c>
      <c r="C87" s="34">
        <v>313099</v>
      </c>
      <c r="D87" s="34">
        <v>266347</v>
      </c>
      <c r="E87" s="34">
        <v>579446</v>
      </c>
      <c r="F87" s="34">
        <v>528563</v>
      </c>
      <c r="G87" s="34">
        <v>91.218681292130753</v>
      </c>
      <c r="H87" s="34">
        <v>24201.52</v>
      </c>
      <c r="I87" s="34">
        <v>24238.190000000002</v>
      </c>
      <c r="J87" s="34">
        <v>53058.06</v>
      </c>
      <c r="K87" s="34">
        <v>53124.119999999995</v>
      </c>
      <c r="L87" s="34">
        <v>35811.71</v>
      </c>
      <c r="M87" s="34">
        <v>35433.340000000004</v>
      </c>
      <c r="N87" s="34">
        <v>40264.65</v>
      </c>
      <c r="O87" s="34">
        <v>43696.67</v>
      </c>
      <c r="P87" s="34">
        <v>74351.78</v>
      </c>
      <c r="Q87" s="34">
        <v>53097.32</v>
      </c>
      <c r="R87" s="34">
        <v>94139.32</v>
      </c>
      <c r="S87" s="34">
        <v>53711.32</v>
      </c>
      <c r="T87" s="40">
        <v>585128</v>
      </c>
      <c r="U87" s="71">
        <v>-5682.0000000000155</v>
      </c>
      <c r="V87" s="34">
        <v>100.9805918066567</v>
      </c>
      <c r="W87" s="77">
        <v>0</v>
      </c>
      <c r="X87" s="77">
        <v>5718</v>
      </c>
      <c r="Y87" s="71">
        <v>35.999999999984539</v>
      </c>
    </row>
    <row r="88" spans="2:25" x14ac:dyDescent="0.2">
      <c r="B88" s="56" t="s">
        <v>321</v>
      </c>
      <c r="C88" s="57">
        <v>313099</v>
      </c>
      <c r="D88" s="57">
        <v>266347</v>
      </c>
      <c r="E88" s="57">
        <v>579446</v>
      </c>
      <c r="F88" s="57">
        <v>528563</v>
      </c>
      <c r="G88" s="57">
        <v>91.218681292130753</v>
      </c>
      <c r="H88" s="57">
        <v>24201.52</v>
      </c>
      <c r="I88" s="57">
        <v>24238.190000000002</v>
      </c>
      <c r="J88" s="57">
        <v>53058.06</v>
      </c>
      <c r="K88" s="57">
        <v>53124.119999999995</v>
      </c>
      <c r="L88" s="57">
        <v>35811.71</v>
      </c>
      <c r="M88" s="57">
        <v>35433.340000000004</v>
      </c>
      <c r="N88" s="57">
        <v>40264.65</v>
      </c>
      <c r="O88" s="57">
        <v>43696.67</v>
      </c>
      <c r="P88" s="57">
        <v>74351.78</v>
      </c>
      <c r="Q88" s="57">
        <v>53097.32</v>
      </c>
      <c r="R88" s="57">
        <v>94139.32</v>
      </c>
      <c r="S88" s="57">
        <v>53711.32</v>
      </c>
      <c r="T88" s="58">
        <v>585128</v>
      </c>
      <c r="U88" s="72">
        <v>-5682.0000000000155</v>
      </c>
      <c r="V88" s="57">
        <v>100.9805918066567</v>
      </c>
      <c r="W88" s="78">
        <v>0</v>
      </c>
      <c r="X88" s="78">
        <v>5718</v>
      </c>
      <c r="Y88" s="72">
        <v>35.999999999984539</v>
      </c>
    </row>
    <row r="89" spans="2:25" x14ac:dyDescent="0.2">
      <c r="B89" s="52" t="s">
        <v>330</v>
      </c>
      <c r="C89" s="35">
        <v>313099</v>
      </c>
      <c r="D89" s="35">
        <v>266347</v>
      </c>
      <c r="E89" s="35">
        <v>579446</v>
      </c>
      <c r="F89" s="35">
        <v>528563</v>
      </c>
      <c r="G89" s="35">
        <v>91.218681292130753</v>
      </c>
      <c r="H89" s="35">
        <v>24201.52</v>
      </c>
      <c r="I89" s="35">
        <v>24238.190000000002</v>
      </c>
      <c r="J89" s="35">
        <v>53058.06</v>
      </c>
      <c r="K89" s="35">
        <v>53124.119999999995</v>
      </c>
      <c r="L89" s="35">
        <v>35811.71</v>
      </c>
      <c r="M89" s="35">
        <v>35433.340000000004</v>
      </c>
      <c r="N89" s="35">
        <v>40264.65</v>
      </c>
      <c r="O89" s="35">
        <v>43696.67</v>
      </c>
      <c r="P89" s="35">
        <v>74351.78</v>
      </c>
      <c r="Q89" s="35">
        <v>53097.32</v>
      </c>
      <c r="R89" s="35">
        <v>94139.32</v>
      </c>
      <c r="S89" s="35">
        <v>53711.32</v>
      </c>
      <c r="T89" s="37">
        <v>585128</v>
      </c>
      <c r="U89" s="70">
        <v>-5682.0000000000155</v>
      </c>
      <c r="V89" s="35">
        <v>100.9805918066567</v>
      </c>
      <c r="W89" s="76">
        <v>0</v>
      </c>
      <c r="X89" s="76">
        <v>5718</v>
      </c>
      <c r="Y89" s="70">
        <v>35.999999999984539</v>
      </c>
    </row>
    <row r="90" spans="2:25" x14ac:dyDescent="0.2">
      <c r="B90" s="53" t="s">
        <v>331</v>
      </c>
      <c r="C90" s="34">
        <v>2594</v>
      </c>
      <c r="D90" s="34">
        <v>3330</v>
      </c>
      <c r="E90" s="34">
        <v>5924</v>
      </c>
      <c r="F90" s="34">
        <v>5490</v>
      </c>
      <c r="G90" s="34">
        <v>92.673869007427413</v>
      </c>
      <c r="H90" s="34">
        <v>276.79000000000002</v>
      </c>
      <c r="I90" s="34">
        <v>277.31</v>
      </c>
      <c r="J90" s="34">
        <v>617.22</v>
      </c>
      <c r="K90" s="34">
        <v>617.9</v>
      </c>
      <c r="L90" s="34">
        <v>413.74</v>
      </c>
      <c r="M90" s="34">
        <v>409.16</v>
      </c>
      <c r="N90" s="34">
        <v>416.84</v>
      </c>
      <c r="O90" s="34">
        <v>502.38</v>
      </c>
      <c r="P90" s="34">
        <v>860.88</v>
      </c>
      <c r="Q90" s="34">
        <v>611.32000000000005</v>
      </c>
      <c r="R90" s="34">
        <v>543.12</v>
      </c>
      <c r="S90" s="34">
        <v>543.12</v>
      </c>
      <c r="T90" s="40">
        <v>6089.78</v>
      </c>
      <c r="U90" s="71">
        <v>-165.77999999999975</v>
      </c>
      <c r="V90" s="34">
        <v>102.79844699527345</v>
      </c>
      <c r="W90" s="77">
        <v>0</v>
      </c>
      <c r="X90" s="77">
        <v>0</v>
      </c>
      <c r="Y90" s="71">
        <v>-165.77999999999975</v>
      </c>
    </row>
    <row r="91" spans="2:25" x14ac:dyDescent="0.2">
      <c r="B91" s="53" t="s">
        <v>332</v>
      </c>
      <c r="C91" s="34">
        <v>283200</v>
      </c>
      <c r="D91" s="34">
        <v>202398</v>
      </c>
      <c r="E91" s="34">
        <v>485598</v>
      </c>
      <c r="F91" s="34">
        <v>442693</v>
      </c>
      <c r="G91" s="34">
        <v>91.164502324968382</v>
      </c>
      <c r="H91" s="34">
        <v>22328.13</v>
      </c>
      <c r="I91" s="34">
        <v>22364.06</v>
      </c>
      <c r="J91" s="34">
        <v>49754.84</v>
      </c>
      <c r="K91" s="34">
        <v>49820.31</v>
      </c>
      <c r="L91" s="34">
        <v>33366.25</v>
      </c>
      <c r="M91" s="34">
        <v>32996.43</v>
      </c>
      <c r="N91" s="34">
        <v>33616.410000000003</v>
      </c>
      <c r="O91" s="34">
        <v>40515.51</v>
      </c>
      <c r="P91" s="34">
        <v>69435.199999999997</v>
      </c>
      <c r="Q91" s="34">
        <v>49300</v>
      </c>
      <c r="R91" s="34">
        <v>43800</v>
      </c>
      <c r="S91" s="34">
        <v>43800</v>
      </c>
      <c r="T91" s="40">
        <v>491097.14</v>
      </c>
      <c r="U91" s="71">
        <v>-5499.140000000014</v>
      </c>
      <c r="V91" s="34">
        <v>101.13244700348849</v>
      </c>
      <c r="W91" s="77">
        <v>0</v>
      </c>
      <c r="X91" s="77">
        <v>5500</v>
      </c>
      <c r="Y91" s="71">
        <v>0.85999999998603016</v>
      </c>
    </row>
    <row r="92" spans="2:25" x14ac:dyDescent="0.2">
      <c r="B92" s="53" t="s">
        <v>333</v>
      </c>
      <c r="C92" s="34">
        <v>19505</v>
      </c>
      <c r="D92" s="34">
        <v>10791</v>
      </c>
      <c r="E92" s="34">
        <v>30296</v>
      </c>
      <c r="F92" s="34">
        <v>25477</v>
      </c>
      <c r="G92" s="34">
        <v>84.093609717454456</v>
      </c>
      <c r="H92" s="34">
        <v>1596.6</v>
      </c>
      <c r="I92" s="34">
        <v>1596.82</v>
      </c>
      <c r="J92" s="34">
        <v>2686</v>
      </c>
      <c r="K92" s="34">
        <v>2685.91</v>
      </c>
      <c r="L92" s="34">
        <v>2031.72</v>
      </c>
      <c r="M92" s="34">
        <v>2027.75</v>
      </c>
      <c r="N92" s="34">
        <v>2031.4</v>
      </c>
      <c r="O92" s="34">
        <v>2678.78</v>
      </c>
      <c r="P92" s="34">
        <v>4055.7</v>
      </c>
      <c r="Q92" s="34">
        <v>3186</v>
      </c>
      <c r="R92" s="34">
        <v>2968.2</v>
      </c>
      <c r="S92" s="34">
        <v>2968.2</v>
      </c>
      <c r="T92" s="40">
        <v>30513.08</v>
      </c>
      <c r="U92" s="71">
        <v>-217.08000000000175</v>
      </c>
      <c r="V92" s="34">
        <v>100.71653023501452</v>
      </c>
      <c r="W92" s="77">
        <v>0</v>
      </c>
      <c r="X92" s="77">
        <v>218</v>
      </c>
      <c r="Y92" s="71">
        <v>0.91999999999825377</v>
      </c>
    </row>
    <row r="93" spans="2:25" x14ac:dyDescent="0.2">
      <c r="B93" s="53" t="s">
        <v>334</v>
      </c>
      <c r="C93" s="34">
        <v>7800</v>
      </c>
      <c r="D93" s="34">
        <v>3000</v>
      </c>
      <c r="E93" s="34">
        <v>10800</v>
      </c>
      <c r="F93" s="34">
        <v>8075</v>
      </c>
      <c r="G93" s="34">
        <v>74.768518518518519</v>
      </c>
      <c r="H93" s="34">
        <v>0</v>
      </c>
      <c r="I93" s="34">
        <v>0</v>
      </c>
      <c r="J93" s="34">
        <v>0</v>
      </c>
      <c r="K93" s="34">
        <v>0</v>
      </c>
      <c r="L93" s="34">
        <v>0</v>
      </c>
      <c r="M93" s="34">
        <v>0</v>
      </c>
      <c r="N93" s="34">
        <v>4200</v>
      </c>
      <c r="O93" s="34">
        <v>0</v>
      </c>
      <c r="P93" s="34">
        <v>0</v>
      </c>
      <c r="Q93" s="34">
        <v>0</v>
      </c>
      <c r="R93" s="34">
        <v>0</v>
      </c>
      <c r="S93" s="34">
        <v>6400</v>
      </c>
      <c r="T93" s="40">
        <v>10600</v>
      </c>
      <c r="U93" s="71">
        <v>200</v>
      </c>
      <c r="V93" s="34">
        <v>98.148148148148152</v>
      </c>
      <c r="W93" s="77">
        <v>0</v>
      </c>
      <c r="X93" s="77">
        <v>0</v>
      </c>
      <c r="Y93" s="71">
        <v>200</v>
      </c>
    </row>
    <row r="94" spans="2:25" x14ac:dyDescent="0.2">
      <c r="B94" s="53" t="s">
        <v>483</v>
      </c>
      <c r="C94" s="34">
        <v>0</v>
      </c>
      <c r="D94" s="34">
        <v>46828</v>
      </c>
      <c r="E94" s="34">
        <v>46828</v>
      </c>
      <c r="F94" s="34">
        <v>46828</v>
      </c>
      <c r="G94" s="34">
        <v>100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46828</v>
      </c>
      <c r="S94" s="34">
        <v>0</v>
      </c>
      <c r="T94" s="40">
        <v>46828</v>
      </c>
      <c r="U94" s="71">
        <v>0</v>
      </c>
      <c r="V94" s="34">
        <v>100</v>
      </c>
      <c r="W94" s="77">
        <v>0</v>
      </c>
      <c r="X94" s="77">
        <v>0</v>
      </c>
      <c r="Y94" s="71">
        <v>0</v>
      </c>
    </row>
    <row r="95" spans="2:25" x14ac:dyDescent="0.2">
      <c r="B95" s="49" t="s">
        <v>186</v>
      </c>
      <c r="C95" s="33">
        <v>96386</v>
      </c>
      <c r="D95" s="33">
        <v>-393</v>
      </c>
      <c r="E95" s="33">
        <v>95993</v>
      </c>
      <c r="F95" s="33">
        <v>95993</v>
      </c>
      <c r="G95" s="33">
        <v>100</v>
      </c>
      <c r="H95" s="33">
        <v>5793.67</v>
      </c>
      <c r="I95" s="33">
        <v>5786</v>
      </c>
      <c r="J95" s="33">
        <v>9313.7999999999993</v>
      </c>
      <c r="K95" s="33">
        <v>9313.7199999999993</v>
      </c>
      <c r="L95" s="33">
        <v>7109</v>
      </c>
      <c r="M95" s="33">
        <v>7108.83</v>
      </c>
      <c r="N95" s="33">
        <v>7709.52</v>
      </c>
      <c r="O95" s="33">
        <v>7108.77</v>
      </c>
      <c r="P95" s="33">
        <v>14713.029999999999</v>
      </c>
      <c r="Q95" s="33">
        <v>15099.75</v>
      </c>
      <c r="R95" s="33">
        <v>7108.88</v>
      </c>
      <c r="S95" s="33">
        <v>7708.88</v>
      </c>
      <c r="T95" s="39">
        <v>103873.85000000002</v>
      </c>
      <c r="U95" s="69">
        <v>-7880.8500000000076</v>
      </c>
      <c r="V95" s="33">
        <v>108.20981738251749</v>
      </c>
      <c r="W95" s="75">
        <v>0</v>
      </c>
      <c r="X95" s="75">
        <v>7898</v>
      </c>
      <c r="Y95" s="69">
        <v>17.149999999992133</v>
      </c>
    </row>
    <row r="96" spans="2:25" x14ac:dyDescent="0.2">
      <c r="B96" s="50" t="s">
        <v>101</v>
      </c>
      <c r="C96" s="35">
        <v>96386</v>
      </c>
      <c r="D96" s="35">
        <v>-393</v>
      </c>
      <c r="E96" s="35">
        <v>95993</v>
      </c>
      <c r="F96" s="35">
        <v>95993</v>
      </c>
      <c r="G96" s="35">
        <v>100</v>
      </c>
      <c r="H96" s="35">
        <v>5793.67</v>
      </c>
      <c r="I96" s="35">
        <v>5786</v>
      </c>
      <c r="J96" s="35">
        <v>9313.7999999999993</v>
      </c>
      <c r="K96" s="35">
        <v>9313.7199999999993</v>
      </c>
      <c r="L96" s="35">
        <v>7109</v>
      </c>
      <c r="M96" s="35">
        <v>7108.83</v>
      </c>
      <c r="N96" s="35">
        <v>7709.52</v>
      </c>
      <c r="O96" s="35">
        <v>7108.77</v>
      </c>
      <c r="P96" s="35">
        <v>14713.029999999999</v>
      </c>
      <c r="Q96" s="35">
        <v>15099.75</v>
      </c>
      <c r="R96" s="35">
        <v>7108.88</v>
      </c>
      <c r="S96" s="35">
        <v>7708.88</v>
      </c>
      <c r="T96" s="37">
        <v>103873.85000000002</v>
      </c>
      <c r="U96" s="70">
        <v>-7880.8500000000076</v>
      </c>
      <c r="V96" s="35">
        <v>108.20981738251749</v>
      </c>
      <c r="W96" s="76">
        <v>0</v>
      </c>
      <c r="X96" s="76">
        <v>7898</v>
      </c>
      <c r="Y96" s="70">
        <v>17.149999999992133</v>
      </c>
    </row>
    <row r="97" spans="2:25" x14ac:dyDescent="0.2">
      <c r="B97" s="51" t="s">
        <v>183</v>
      </c>
      <c r="C97" s="34">
        <v>96386</v>
      </c>
      <c r="D97" s="34">
        <v>-393</v>
      </c>
      <c r="E97" s="34">
        <v>95993</v>
      </c>
      <c r="F97" s="34">
        <v>95993</v>
      </c>
      <c r="G97" s="34">
        <v>100</v>
      </c>
      <c r="H97" s="34">
        <v>5793.67</v>
      </c>
      <c r="I97" s="34">
        <v>5786</v>
      </c>
      <c r="J97" s="34">
        <v>9313.7999999999993</v>
      </c>
      <c r="K97" s="34">
        <v>9313.7199999999993</v>
      </c>
      <c r="L97" s="34">
        <v>7109</v>
      </c>
      <c r="M97" s="34">
        <v>7108.83</v>
      </c>
      <c r="N97" s="34">
        <v>7709.52</v>
      </c>
      <c r="O97" s="34">
        <v>7108.77</v>
      </c>
      <c r="P97" s="34">
        <v>14713.029999999999</v>
      </c>
      <c r="Q97" s="34">
        <v>15099.75</v>
      </c>
      <c r="R97" s="34">
        <v>7108.88</v>
      </c>
      <c r="S97" s="34">
        <v>7708.88</v>
      </c>
      <c r="T97" s="40">
        <v>103873.85000000002</v>
      </c>
      <c r="U97" s="71">
        <v>-7880.8500000000076</v>
      </c>
      <c r="V97" s="34">
        <v>108.20981738251749</v>
      </c>
      <c r="W97" s="77">
        <v>0</v>
      </c>
      <c r="X97" s="77">
        <v>7898</v>
      </c>
      <c r="Y97" s="71">
        <v>17.149999999992133</v>
      </c>
    </row>
    <row r="98" spans="2:25" x14ac:dyDescent="0.2">
      <c r="B98" s="56" t="s">
        <v>321</v>
      </c>
      <c r="C98" s="57">
        <v>96386</v>
      </c>
      <c r="D98" s="57">
        <v>-393</v>
      </c>
      <c r="E98" s="57">
        <v>95993</v>
      </c>
      <c r="F98" s="57">
        <v>95993</v>
      </c>
      <c r="G98" s="57">
        <v>100</v>
      </c>
      <c r="H98" s="57">
        <v>5793.67</v>
      </c>
      <c r="I98" s="57">
        <v>5786</v>
      </c>
      <c r="J98" s="57">
        <v>9313.7999999999993</v>
      </c>
      <c r="K98" s="57">
        <v>9313.7199999999993</v>
      </c>
      <c r="L98" s="57">
        <v>7109</v>
      </c>
      <c r="M98" s="57">
        <v>7108.83</v>
      </c>
      <c r="N98" s="57">
        <v>7709.52</v>
      </c>
      <c r="O98" s="57">
        <v>7108.77</v>
      </c>
      <c r="P98" s="57">
        <v>14713.029999999999</v>
      </c>
      <c r="Q98" s="57">
        <v>15099.75</v>
      </c>
      <c r="R98" s="57">
        <v>7108.88</v>
      </c>
      <c r="S98" s="57">
        <v>7708.88</v>
      </c>
      <c r="T98" s="58">
        <v>103873.85000000002</v>
      </c>
      <c r="U98" s="72">
        <v>-7880.8500000000076</v>
      </c>
      <c r="V98" s="57">
        <v>108.20981738251749</v>
      </c>
      <c r="W98" s="78">
        <v>0</v>
      </c>
      <c r="X98" s="78">
        <v>7898</v>
      </c>
      <c r="Y98" s="72">
        <v>17.149999999992133</v>
      </c>
    </row>
    <row r="99" spans="2:25" x14ac:dyDescent="0.2">
      <c r="B99" s="52" t="s">
        <v>330</v>
      </c>
      <c r="C99" s="35">
        <v>96386</v>
      </c>
      <c r="D99" s="35">
        <v>-393</v>
      </c>
      <c r="E99" s="35">
        <v>95993</v>
      </c>
      <c r="F99" s="35">
        <v>95993</v>
      </c>
      <c r="G99" s="35">
        <v>100</v>
      </c>
      <c r="H99" s="35">
        <v>5793.67</v>
      </c>
      <c r="I99" s="35">
        <v>5786</v>
      </c>
      <c r="J99" s="35">
        <v>9313.7999999999993</v>
      </c>
      <c r="K99" s="35">
        <v>9313.7199999999993</v>
      </c>
      <c r="L99" s="35">
        <v>7109</v>
      </c>
      <c r="M99" s="35">
        <v>7108.83</v>
      </c>
      <c r="N99" s="35">
        <v>7709.52</v>
      </c>
      <c r="O99" s="35">
        <v>7108.77</v>
      </c>
      <c r="P99" s="35">
        <v>14713.029999999999</v>
      </c>
      <c r="Q99" s="35">
        <v>15099.75</v>
      </c>
      <c r="R99" s="35">
        <v>7108.88</v>
      </c>
      <c r="S99" s="35">
        <v>7708.88</v>
      </c>
      <c r="T99" s="37">
        <v>103873.85000000002</v>
      </c>
      <c r="U99" s="70">
        <v>-7880.8500000000076</v>
      </c>
      <c r="V99" s="35">
        <v>108.20981738251749</v>
      </c>
      <c r="W99" s="76">
        <v>0</v>
      </c>
      <c r="X99" s="76">
        <v>7898</v>
      </c>
      <c r="Y99" s="70">
        <v>17.149999999992133</v>
      </c>
    </row>
    <row r="100" spans="2:25" x14ac:dyDescent="0.2">
      <c r="B100" s="53" t="s">
        <v>331</v>
      </c>
      <c r="C100" s="34">
        <v>909</v>
      </c>
      <c r="D100" s="34">
        <v>314</v>
      </c>
      <c r="E100" s="34">
        <v>1223</v>
      </c>
      <c r="F100" s="34">
        <v>1223</v>
      </c>
      <c r="G100" s="34">
        <v>100</v>
      </c>
      <c r="H100" s="34">
        <v>75.67</v>
      </c>
      <c r="I100" s="34">
        <v>68.2</v>
      </c>
      <c r="J100" s="34">
        <v>107.88</v>
      </c>
      <c r="K100" s="34">
        <v>107.92</v>
      </c>
      <c r="L100" s="34">
        <v>83.2</v>
      </c>
      <c r="M100" s="34">
        <v>83.03</v>
      </c>
      <c r="N100" s="34">
        <v>83.72</v>
      </c>
      <c r="O100" s="34">
        <v>82.97</v>
      </c>
      <c r="P100" s="34">
        <v>171.99</v>
      </c>
      <c r="Q100" s="34">
        <v>176.08</v>
      </c>
      <c r="R100" s="34">
        <v>83.08</v>
      </c>
      <c r="S100" s="34">
        <v>83.08</v>
      </c>
      <c r="T100" s="40">
        <v>1206.82</v>
      </c>
      <c r="U100" s="71">
        <v>16.180000000000064</v>
      </c>
      <c r="V100" s="34">
        <v>98.677023712183157</v>
      </c>
      <c r="W100" s="77">
        <v>0</v>
      </c>
      <c r="X100" s="77">
        <v>0</v>
      </c>
      <c r="Y100" s="71">
        <v>16.180000000000064</v>
      </c>
    </row>
    <row r="101" spans="2:25" x14ac:dyDescent="0.2">
      <c r="B101" s="53" t="s">
        <v>332</v>
      </c>
      <c r="C101" s="34">
        <v>90000</v>
      </c>
      <c r="D101" s="34">
        <v>-881</v>
      </c>
      <c r="E101" s="34">
        <v>89119</v>
      </c>
      <c r="F101" s="34">
        <v>89119</v>
      </c>
      <c r="G101" s="34">
        <v>100</v>
      </c>
      <c r="H101" s="34">
        <v>5500</v>
      </c>
      <c r="I101" s="34">
        <v>5500</v>
      </c>
      <c r="J101" s="34">
        <v>8700</v>
      </c>
      <c r="K101" s="34">
        <v>8700</v>
      </c>
      <c r="L101" s="34">
        <v>6700</v>
      </c>
      <c r="M101" s="34">
        <v>6700</v>
      </c>
      <c r="N101" s="34">
        <v>6700</v>
      </c>
      <c r="O101" s="34">
        <v>6700</v>
      </c>
      <c r="P101" s="34">
        <v>13818.75</v>
      </c>
      <c r="Q101" s="34">
        <v>14200.07</v>
      </c>
      <c r="R101" s="34">
        <v>6700</v>
      </c>
      <c r="S101" s="34">
        <v>6700</v>
      </c>
      <c r="T101" s="40">
        <v>96618.82</v>
      </c>
      <c r="U101" s="71">
        <v>-7499.820000000007</v>
      </c>
      <c r="V101" s="34">
        <v>108.41551184371458</v>
      </c>
      <c r="W101" s="77">
        <v>0</v>
      </c>
      <c r="X101" s="77">
        <v>7500</v>
      </c>
      <c r="Y101" s="71">
        <v>0.17999999999301508</v>
      </c>
    </row>
    <row r="102" spans="2:25" x14ac:dyDescent="0.2">
      <c r="B102" s="53" t="s">
        <v>333</v>
      </c>
      <c r="C102" s="34">
        <v>4277</v>
      </c>
      <c r="D102" s="34">
        <v>174</v>
      </c>
      <c r="E102" s="34">
        <v>4451</v>
      </c>
      <c r="F102" s="34">
        <v>4451</v>
      </c>
      <c r="G102" s="34">
        <v>100</v>
      </c>
      <c r="H102" s="34">
        <v>218</v>
      </c>
      <c r="I102" s="34">
        <v>217.8</v>
      </c>
      <c r="J102" s="34">
        <v>505.92</v>
      </c>
      <c r="K102" s="34">
        <v>505.8</v>
      </c>
      <c r="L102" s="34">
        <v>325.8</v>
      </c>
      <c r="M102" s="34">
        <v>325.8</v>
      </c>
      <c r="N102" s="34">
        <v>325.8</v>
      </c>
      <c r="O102" s="34">
        <v>325.8</v>
      </c>
      <c r="P102" s="34">
        <v>722.29</v>
      </c>
      <c r="Q102" s="34">
        <v>723.6</v>
      </c>
      <c r="R102" s="34">
        <v>325.8</v>
      </c>
      <c r="S102" s="34">
        <v>325.8</v>
      </c>
      <c r="T102" s="40">
        <v>4848.2100000000009</v>
      </c>
      <c r="U102" s="71">
        <v>-397.21000000000095</v>
      </c>
      <c r="V102" s="34">
        <v>108.92406200853743</v>
      </c>
      <c r="W102" s="77">
        <v>0</v>
      </c>
      <c r="X102" s="77">
        <v>398</v>
      </c>
      <c r="Y102" s="71">
        <v>0.78999999999905413</v>
      </c>
    </row>
    <row r="103" spans="2:25" x14ac:dyDescent="0.2">
      <c r="B103" s="53" t="s">
        <v>334</v>
      </c>
      <c r="C103" s="34">
        <v>1200</v>
      </c>
      <c r="D103" s="34">
        <v>0</v>
      </c>
      <c r="E103" s="34">
        <v>1200</v>
      </c>
      <c r="F103" s="34">
        <v>1200</v>
      </c>
      <c r="G103" s="34">
        <v>100</v>
      </c>
      <c r="H103" s="34">
        <v>0</v>
      </c>
      <c r="I103" s="34">
        <v>0</v>
      </c>
      <c r="J103" s="34">
        <v>0</v>
      </c>
      <c r="K103" s="34">
        <v>0</v>
      </c>
      <c r="L103" s="34">
        <v>0</v>
      </c>
      <c r="M103" s="34">
        <v>0</v>
      </c>
      <c r="N103" s="34">
        <v>600</v>
      </c>
      <c r="O103" s="34">
        <v>0</v>
      </c>
      <c r="P103" s="34">
        <v>0</v>
      </c>
      <c r="Q103" s="34">
        <v>0</v>
      </c>
      <c r="R103" s="34">
        <v>0</v>
      </c>
      <c r="S103" s="34">
        <v>600</v>
      </c>
      <c r="T103" s="40">
        <v>1200</v>
      </c>
      <c r="U103" s="71">
        <v>0</v>
      </c>
      <c r="V103" s="34">
        <v>100</v>
      </c>
      <c r="W103" s="77">
        <v>0</v>
      </c>
      <c r="X103" s="77">
        <v>0</v>
      </c>
      <c r="Y103" s="71">
        <v>0</v>
      </c>
    </row>
    <row r="104" spans="2:25" x14ac:dyDescent="0.2">
      <c r="B104" s="49" t="s">
        <v>190</v>
      </c>
      <c r="C104" s="33">
        <v>59763</v>
      </c>
      <c r="D104" s="33">
        <v>-36198</v>
      </c>
      <c r="E104" s="33">
        <v>23565</v>
      </c>
      <c r="F104" s="33">
        <v>23565</v>
      </c>
      <c r="G104" s="33">
        <v>100</v>
      </c>
      <c r="H104" s="33">
        <v>1315.56</v>
      </c>
      <c r="I104" s="33">
        <v>1322.88</v>
      </c>
      <c r="J104" s="33">
        <v>1322.88</v>
      </c>
      <c r="K104" s="33">
        <v>1322.78</v>
      </c>
      <c r="L104" s="33">
        <v>1317.28</v>
      </c>
      <c r="M104" s="33">
        <v>1321.93</v>
      </c>
      <c r="N104" s="33">
        <v>1623.63</v>
      </c>
      <c r="O104" s="33">
        <v>1323.71</v>
      </c>
      <c r="P104" s="33">
        <v>1323.1200000000001</v>
      </c>
      <c r="Q104" s="33">
        <v>1322.88</v>
      </c>
      <c r="R104" s="33">
        <v>1322.88</v>
      </c>
      <c r="S104" s="33">
        <v>1622.88</v>
      </c>
      <c r="T104" s="39">
        <v>16462.41</v>
      </c>
      <c r="U104" s="69">
        <v>7102.59</v>
      </c>
      <c r="V104" s="33">
        <v>69.859579885423301</v>
      </c>
      <c r="W104" s="75">
        <v>-6840</v>
      </c>
      <c r="X104" s="75">
        <v>0</v>
      </c>
      <c r="Y104" s="69">
        <v>262.59000000000015</v>
      </c>
    </row>
    <row r="105" spans="2:25" x14ac:dyDescent="0.2">
      <c r="B105" s="50" t="s">
        <v>101</v>
      </c>
      <c r="C105" s="35">
        <v>59763</v>
      </c>
      <c r="D105" s="35">
        <v>-36198</v>
      </c>
      <c r="E105" s="35">
        <v>23565</v>
      </c>
      <c r="F105" s="35">
        <v>23565</v>
      </c>
      <c r="G105" s="35">
        <v>100</v>
      </c>
      <c r="H105" s="35">
        <v>1315.56</v>
      </c>
      <c r="I105" s="35">
        <v>1322.88</v>
      </c>
      <c r="J105" s="35">
        <v>1322.88</v>
      </c>
      <c r="K105" s="35">
        <v>1322.78</v>
      </c>
      <c r="L105" s="35">
        <v>1317.28</v>
      </c>
      <c r="M105" s="35">
        <v>1321.93</v>
      </c>
      <c r="N105" s="35">
        <v>1623.63</v>
      </c>
      <c r="O105" s="35">
        <v>1323.71</v>
      </c>
      <c r="P105" s="35">
        <v>1323.1200000000001</v>
      </c>
      <c r="Q105" s="35">
        <v>1322.88</v>
      </c>
      <c r="R105" s="35">
        <v>1322.88</v>
      </c>
      <c r="S105" s="35">
        <v>1622.88</v>
      </c>
      <c r="T105" s="37">
        <v>16462.41</v>
      </c>
      <c r="U105" s="70">
        <v>7102.59</v>
      </c>
      <c r="V105" s="35">
        <v>69.859579885423301</v>
      </c>
      <c r="W105" s="76">
        <v>-6840</v>
      </c>
      <c r="X105" s="76">
        <v>0</v>
      </c>
      <c r="Y105" s="70">
        <v>262.59000000000015</v>
      </c>
    </row>
    <row r="106" spans="2:25" x14ac:dyDescent="0.2">
      <c r="B106" s="51" t="s">
        <v>187</v>
      </c>
      <c r="C106" s="34">
        <v>59763</v>
      </c>
      <c r="D106" s="34">
        <v>-36198</v>
      </c>
      <c r="E106" s="34">
        <v>23565</v>
      </c>
      <c r="F106" s="34">
        <v>23565</v>
      </c>
      <c r="G106" s="34">
        <v>100</v>
      </c>
      <c r="H106" s="34">
        <v>1315.56</v>
      </c>
      <c r="I106" s="34">
        <v>1322.88</v>
      </c>
      <c r="J106" s="34">
        <v>1322.88</v>
      </c>
      <c r="K106" s="34">
        <v>1322.78</v>
      </c>
      <c r="L106" s="34">
        <v>1317.28</v>
      </c>
      <c r="M106" s="34">
        <v>1321.93</v>
      </c>
      <c r="N106" s="34">
        <v>1623.63</v>
      </c>
      <c r="O106" s="34">
        <v>1323.71</v>
      </c>
      <c r="P106" s="34">
        <v>1323.1200000000001</v>
      </c>
      <c r="Q106" s="34">
        <v>1322.88</v>
      </c>
      <c r="R106" s="34">
        <v>1322.88</v>
      </c>
      <c r="S106" s="34">
        <v>1622.88</v>
      </c>
      <c r="T106" s="40">
        <v>16462.41</v>
      </c>
      <c r="U106" s="71">
        <v>7102.59</v>
      </c>
      <c r="V106" s="34">
        <v>69.859579885423301</v>
      </c>
      <c r="W106" s="77">
        <v>-6840</v>
      </c>
      <c r="X106" s="77">
        <v>0</v>
      </c>
      <c r="Y106" s="71">
        <v>262.59000000000015</v>
      </c>
    </row>
    <row r="107" spans="2:25" x14ac:dyDescent="0.2">
      <c r="B107" s="56" t="s">
        <v>321</v>
      </c>
      <c r="C107" s="57">
        <v>59763</v>
      </c>
      <c r="D107" s="57">
        <v>-36198</v>
      </c>
      <c r="E107" s="57">
        <v>23565</v>
      </c>
      <c r="F107" s="57">
        <v>23565</v>
      </c>
      <c r="G107" s="57">
        <v>100</v>
      </c>
      <c r="H107" s="57">
        <v>1315.56</v>
      </c>
      <c r="I107" s="57">
        <v>1322.88</v>
      </c>
      <c r="J107" s="57">
        <v>1322.88</v>
      </c>
      <c r="K107" s="57">
        <v>1322.78</v>
      </c>
      <c r="L107" s="57">
        <v>1317.28</v>
      </c>
      <c r="M107" s="57">
        <v>1321.93</v>
      </c>
      <c r="N107" s="57">
        <v>1623.63</v>
      </c>
      <c r="O107" s="57">
        <v>1323.71</v>
      </c>
      <c r="P107" s="57">
        <v>1323.1200000000001</v>
      </c>
      <c r="Q107" s="57">
        <v>1322.88</v>
      </c>
      <c r="R107" s="57">
        <v>1322.88</v>
      </c>
      <c r="S107" s="57">
        <v>1622.88</v>
      </c>
      <c r="T107" s="58">
        <v>16462.41</v>
      </c>
      <c r="U107" s="72">
        <v>7102.59</v>
      </c>
      <c r="V107" s="57">
        <v>69.859579885423301</v>
      </c>
      <c r="W107" s="78">
        <v>-6840</v>
      </c>
      <c r="X107" s="78">
        <v>0</v>
      </c>
      <c r="Y107" s="72">
        <v>262.59000000000015</v>
      </c>
    </row>
    <row r="108" spans="2:25" x14ac:dyDescent="0.2">
      <c r="B108" s="52" t="s">
        <v>330</v>
      </c>
      <c r="C108" s="35">
        <v>59763</v>
      </c>
      <c r="D108" s="35">
        <v>-36198</v>
      </c>
      <c r="E108" s="35">
        <v>23565</v>
      </c>
      <c r="F108" s="35">
        <v>23565</v>
      </c>
      <c r="G108" s="35">
        <v>100</v>
      </c>
      <c r="H108" s="35">
        <v>1315.56</v>
      </c>
      <c r="I108" s="35">
        <v>1322.88</v>
      </c>
      <c r="J108" s="35">
        <v>1322.88</v>
      </c>
      <c r="K108" s="35">
        <v>1322.78</v>
      </c>
      <c r="L108" s="35">
        <v>1317.28</v>
      </c>
      <c r="M108" s="35">
        <v>1321.93</v>
      </c>
      <c r="N108" s="35">
        <v>1623.63</v>
      </c>
      <c r="O108" s="35">
        <v>1323.71</v>
      </c>
      <c r="P108" s="35">
        <v>1323.1200000000001</v>
      </c>
      <c r="Q108" s="35">
        <v>1322.88</v>
      </c>
      <c r="R108" s="35">
        <v>1322.88</v>
      </c>
      <c r="S108" s="35">
        <v>1622.88</v>
      </c>
      <c r="T108" s="37">
        <v>16462.41</v>
      </c>
      <c r="U108" s="70">
        <v>7102.59</v>
      </c>
      <c r="V108" s="35">
        <v>69.859579885423301</v>
      </c>
      <c r="W108" s="76">
        <v>-6840</v>
      </c>
      <c r="X108" s="76">
        <v>0</v>
      </c>
      <c r="Y108" s="70">
        <v>262.59000000000015</v>
      </c>
    </row>
    <row r="109" spans="2:25" x14ac:dyDescent="0.2">
      <c r="B109" s="53" t="s">
        <v>331</v>
      </c>
      <c r="C109" s="34">
        <v>433</v>
      </c>
      <c r="D109" s="34">
        <v>0</v>
      </c>
      <c r="E109" s="34">
        <v>433</v>
      </c>
      <c r="F109" s="34">
        <v>433</v>
      </c>
      <c r="G109" s="34">
        <v>100</v>
      </c>
      <c r="H109" s="34">
        <v>7.56</v>
      </c>
      <c r="I109" s="34">
        <v>14.88</v>
      </c>
      <c r="J109" s="34">
        <v>14.88</v>
      </c>
      <c r="K109" s="34">
        <v>14.78</v>
      </c>
      <c r="L109" s="34">
        <v>14.73</v>
      </c>
      <c r="M109" s="34">
        <v>15.02</v>
      </c>
      <c r="N109" s="34">
        <v>14.88</v>
      </c>
      <c r="O109" s="34">
        <v>14.79</v>
      </c>
      <c r="P109" s="34">
        <v>14.88</v>
      </c>
      <c r="Q109" s="34">
        <v>14.88</v>
      </c>
      <c r="R109" s="34">
        <v>14.88</v>
      </c>
      <c r="S109" s="34">
        <v>14.88</v>
      </c>
      <c r="T109" s="40">
        <v>171.03999999999996</v>
      </c>
      <c r="U109" s="71">
        <v>261.96000000000004</v>
      </c>
      <c r="V109" s="34">
        <v>39.501154734411074</v>
      </c>
      <c r="W109" s="77">
        <v>0</v>
      </c>
      <c r="X109" s="77">
        <v>0</v>
      </c>
      <c r="Y109" s="71">
        <v>261.96000000000004</v>
      </c>
    </row>
    <row r="110" spans="2:25" x14ac:dyDescent="0.2">
      <c r="B110" s="53" t="s">
        <v>332</v>
      </c>
      <c r="C110" s="34">
        <v>52800</v>
      </c>
      <c r="D110" s="34">
        <v>-32406</v>
      </c>
      <c r="E110" s="34">
        <v>20394</v>
      </c>
      <c r="F110" s="34">
        <v>20394</v>
      </c>
      <c r="G110" s="34">
        <v>100</v>
      </c>
      <c r="H110" s="34">
        <v>1200</v>
      </c>
      <c r="I110" s="34">
        <v>1200</v>
      </c>
      <c r="J110" s="34">
        <v>1200</v>
      </c>
      <c r="K110" s="34">
        <v>1200</v>
      </c>
      <c r="L110" s="34">
        <v>1195</v>
      </c>
      <c r="M110" s="34">
        <v>1199</v>
      </c>
      <c r="N110" s="34">
        <v>1200</v>
      </c>
      <c r="O110" s="34">
        <v>1200</v>
      </c>
      <c r="P110" s="34">
        <v>1200</v>
      </c>
      <c r="Q110" s="34">
        <v>1200</v>
      </c>
      <c r="R110" s="34">
        <v>1200</v>
      </c>
      <c r="S110" s="34">
        <v>1200</v>
      </c>
      <c r="T110" s="40">
        <v>14394</v>
      </c>
      <c r="U110" s="71">
        <v>6000</v>
      </c>
      <c r="V110" s="34">
        <v>70.579582230067672</v>
      </c>
      <c r="W110" s="77">
        <v>-6000</v>
      </c>
      <c r="X110" s="77">
        <v>0</v>
      </c>
      <c r="Y110" s="71">
        <v>0</v>
      </c>
    </row>
    <row r="111" spans="2:25" x14ac:dyDescent="0.2">
      <c r="B111" s="53" t="s">
        <v>333</v>
      </c>
      <c r="C111" s="34">
        <v>4730</v>
      </c>
      <c r="D111" s="34">
        <v>-2892</v>
      </c>
      <c r="E111" s="34">
        <v>1838</v>
      </c>
      <c r="F111" s="34">
        <v>1838</v>
      </c>
      <c r="G111" s="34">
        <v>100</v>
      </c>
      <c r="H111" s="34">
        <v>108</v>
      </c>
      <c r="I111" s="34">
        <v>108</v>
      </c>
      <c r="J111" s="34">
        <v>108</v>
      </c>
      <c r="K111" s="34">
        <v>108</v>
      </c>
      <c r="L111" s="34">
        <v>107.55</v>
      </c>
      <c r="M111" s="34">
        <v>107.91</v>
      </c>
      <c r="N111" s="34">
        <v>108.75</v>
      </c>
      <c r="O111" s="34">
        <v>108.92</v>
      </c>
      <c r="P111" s="34">
        <v>108.24</v>
      </c>
      <c r="Q111" s="34">
        <v>108</v>
      </c>
      <c r="R111" s="34">
        <v>108</v>
      </c>
      <c r="S111" s="34">
        <v>108</v>
      </c>
      <c r="T111" s="40">
        <v>1297.3699999999999</v>
      </c>
      <c r="U111" s="71">
        <v>540.63000000000011</v>
      </c>
      <c r="V111" s="34">
        <v>70.585963003264411</v>
      </c>
      <c r="W111" s="77">
        <v>-540</v>
      </c>
      <c r="X111" s="77">
        <v>0</v>
      </c>
      <c r="Y111" s="71">
        <v>0.63000000000010914</v>
      </c>
    </row>
    <row r="112" spans="2:25" x14ac:dyDescent="0.2">
      <c r="B112" s="53" t="s">
        <v>334</v>
      </c>
      <c r="C112" s="34">
        <v>1800</v>
      </c>
      <c r="D112" s="34">
        <v>-900</v>
      </c>
      <c r="E112" s="34">
        <v>900</v>
      </c>
      <c r="F112" s="34">
        <v>900</v>
      </c>
      <c r="G112" s="34">
        <v>100</v>
      </c>
      <c r="H112" s="34">
        <v>0</v>
      </c>
      <c r="I112" s="34">
        <v>0</v>
      </c>
      <c r="J112" s="34">
        <v>0</v>
      </c>
      <c r="K112" s="34">
        <v>0</v>
      </c>
      <c r="L112" s="34">
        <v>0</v>
      </c>
      <c r="M112" s="34">
        <v>0</v>
      </c>
      <c r="N112" s="34">
        <v>300</v>
      </c>
      <c r="O112" s="34">
        <v>0</v>
      </c>
      <c r="P112" s="34">
        <v>0</v>
      </c>
      <c r="Q112" s="34">
        <v>0</v>
      </c>
      <c r="R112" s="34">
        <v>0</v>
      </c>
      <c r="S112" s="34">
        <v>300</v>
      </c>
      <c r="T112" s="40">
        <v>600</v>
      </c>
      <c r="U112" s="71">
        <v>300</v>
      </c>
      <c r="V112" s="34">
        <v>66.666666666666657</v>
      </c>
      <c r="W112" s="77">
        <v>-300</v>
      </c>
      <c r="X112" s="77">
        <v>0</v>
      </c>
      <c r="Y112" s="71">
        <v>0</v>
      </c>
    </row>
    <row r="113" spans="2:25" x14ac:dyDescent="0.2">
      <c r="B113" s="55" t="s">
        <v>342</v>
      </c>
      <c r="C113" s="36">
        <v>929354</v>
      </c>
      <c r="D113" s="36">
        <v>865981</v>
      </c>
      <c r="E113" s="36">
        <v>1795335</v>
      </c>
      <c r="F113" s="36">
        <v>1694275</v>
      </c>
      <c r="G113" s="36">
        <v>94.370966978307663</v>
      </c>
      <c r="H113" s="36">
        <v>65870.709999999992</v>
      </c>
      <c r="I113" s="36">
        <v>65732.789999999994</v>
      </c>
      <c r="J113" s="36">
        <v>151929.75000000003</v>
      </c>
      <c r="K113" s="36">
        <v>152130.86999999997</v>
      </c>
      <c r="L113" s="36">
        <v>126901.12999999999</v>
      </c>
      <c r="M113" s="36">
        <v>123293.64000000001</v>
      </c>
      <c r="N113" s="36">
        <v>139648.63</v>
      </c>
      <c r="O113" s="36">
        <v>150195.19000000003</v>
      </c>
      <c r="P113" s="36">
        <v>202902.1</v>
      </c>
      <c r="Q113" s="36">
        <v>182567.08000000002</v>
      </c>
      <c r="R113" s="36">
        <v>246624.04</v>
      </c>
      <c r="S113" s="36">
        <v>177635.04</v>
      </c>
      <c r="T113" s="41">
        <v>1785430.9700000002</v>
      </c>
      <c r="U113" s="73">
        <v>9904.0299999999916</v>
      </c>
      <c r="V113" s="36">
        <v>99.448346408887488</v>
      </c>
      <c r="W113" s="79">
        <v>-16096</v>
      </c>
      <c r="X113" s="79">
        <v>16096</v>
      </c>
      <c r="Y113" s="73">
        <v>9904.0299999999916</v>
      </c>
    </row>
    <row r="114" spans="2:25" x14ac:dyDescent="0.2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 s="23"/>
      <c r="X114" s="23"/>
      <c r="Y114" s="15"/>
    </row>
    <row r="115" spans="2:25" x14ac:dyDescent="0.2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 s="23"/>
      <c r="X115" s="23"/>
      <c r="Y115" s="15"/>
    </row>
    <row r="116" spans="2:25" x14ac:dyDescent="0.2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 s="23"/>
      <c r="X116" s="23"/>
      <c r="Y116" s="15"/>
    </row>
    <row r="117" spans="2:25" x14ac:dyDescent="0.2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 s="23"/>
      <c r="X117" s="23"/>
      <c r="Y117" s="15"/>
    </row>
    <row r="118" spans="2:25" x14ac:dyDescent="0.2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 s="23"/>
      <c r="X118" s="23"/>
      <c r="Y118" s="15"/>
    </row>
    <row r="119" spans="2:25" x14ac:dyDescent="0.2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 s="23"/>
      <c r="X119" s="23"/>
      <c r="Y119" s="15"/>
    </row>
    <row r="120" spans="2:25" x14ac:dyDescent="0.2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 s="23"/>
      <c r="X120" s="23"/>
      <c r="Y120" s="15"/>
    </row>
    <row r="121" spans="2:25" x14ac:dyDescent="0.2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 s="23"/>
      <c r="X121" s="23"/>
      <c r="Y121" s="15"/>
    </row>
    <row r="122" spans="2:25" x14ac:dyDescent="0.2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 s="23"/>
      <c r="X122" s="23"/>
      <c r="Y122" s="15"/>
    </row>
    <row r="123" spans="2:25" x14ac:dyDescent="0.2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 s="23"/>
      <c r="X123" s="23"/>
      <c r="Y123" s="15"/>
    </row>
    <row r="124" spans="2:25" x14ac:dyDescent="0.2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 s="23"/>
      <c r="X124" s="23"/>
      <c r="Y124" s="15"/>
    </row>
    <row r="125" spans="2:25" x14ac:dyDescent="0.2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 s="23"/>
      <c r="X125" s="23"/>
      <c r="Y125" s="15"/>
    </row>
    <row r="126" spans="2:25" x14ac:dyDescent="0.2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 s="23"/>
      <c r="X126" s="23"/>
      <c r="Y126" s="15"/>
    </row>
    <row r="127" spans="2:25" x14ac:dyDescent="0.2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 s="23"/>
      <c r="X127" s="23"/>
      <c r="Y127" s="15"/>
    </row>
    <row r="128" spans="2:25" x14ac:dyDescent="0.2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 s="23"/>
      <c r="X128" s="23"/>
      <c r="Y128" s="15"/>
    </row>
    <row r="129" spans="2:25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 s="23"/>
      <c r="X129" s="23"/>
      <c r="Y129" s="15"/>
    </row>
    <row r="130" spans="2:25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 s="23"/>
      <c r="X130" s="23"/>
      <c r="Y130" s="15"/>
    </row>
    <row r="131" spans="2:25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 s="23"/>
      <c r="X131" s="23"/>
      <c r="Y131" s="15"/>
    </row>
    <row r="132" spans="2:25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 s="23"/>
      <c r="X132" s="23"/>
      <c r="Y132" s="15"/>
    </row>
    <row r="133" spans="2:25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 s="23"/>
      <c r="X133" s="23"/>
      <c r="Y133" s="15"/>
    </row>
    <row r="134" spans="2:25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 s="23"/>
      <c r="X134" s="23"/>
      <c r="Y134" s="15"/>
    </row>
    <row r="135" spans="2:25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 s="23"/>
      <c r="X135" s="23"/>
      <c r="Y135" s="15"/>
    </row>
    <row r="136" spans="2:25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 s="23"/>
      <c r="X136" s="23"/>
      <c r="Y136" s="15"/>
    </row>
    <row r="137" spans="2:25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 s="23"/>
      <c r="X137" s="23"/>
      <c r="Y137" s="15"/>
    </row>
    <row r="138" spans="2:25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 s="23"/>
      <c r="X138" s="23"/>
      <c r="Y138" s="15"/>
    </row>
    <row r="139" spans="2:25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 s="23"/>
      <c r="X139" s="23"/>
      <c r="Y139" s="15"/>
    </row>
    <row r="140" spans="2:25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 s="23"/>
      <c r="X140" s="23"/>
      <c r="Y140" s="15"/>
    </row>
    <row r="141" spans="2:25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 s="23"/>
      <c r="X141" s="23"/>
      <c r="Y141" s="15"/>
    </row>
    <row r="142" spans="2:25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 s="23"/>
      <c r="X142" s="23"/>
      <c r="Y142" s="15"/>
    </row>
    <row r="143" spans="2:25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 s="23"/>
      <c r="X143" s="23"/>
      <c r="Y143" s="15"/>
    </row>
    <row r="144" spans="2:2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 s="23"/>
      <c r="X144" s="23"/>
      <c r="Y144" s="15"/>
    </row>
    <row r="145" spans="2:25" x14ac:dyDescent="0.2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 s="23"/>
      <c r="X145" s="23"/>
      <c r="Y145" s="15"/>
    </row>
    <row r="146" spans="2:25" x14ac:dyDescent="0.2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 s="23"/>
      <c r="X146" s="23"/>
      <c r="Y146" s="15"/>
    </row>
    <row r="147" spans="2:25" x14ac:dyDescent="0.2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 s="23"/>
      <c r="X147" s="23"/>
      <c r="Y147" s="15"/>
    </row>
    <row r="148" spans="2:25" x14ac:dyDescent="0.2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 s="23"/>
      <c r="X148" s="23"/>
      <c r="Y148" s="15"/>
    </row>
    <row r="149" spans="2:25" x14ac:dyDescent="0.2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 s="23"/>
      <c r="X149" s="23"/>
      <c r="Y149" s="15"/>
    </row>
    <row r="150" spans="2:25" x14ac:dyDescent="0.2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 s="23"/>
      <c r="X150" s="23"/>
      <c r="Y150" s="15"/>
    </row>
    <row r="151" spans="2:25" x14ac:dyDescent="0.2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 s="23"/>
      <c r="X151" s="23"/>
      <c r="Y151" s="15"/>
    </row>
    <row r="152" spans="2:25" x14ac:dyDescent="0.2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 s="23"/>
      <c r="X152" s="23"/>
      <c r="Y152" s="15"/>
    </row>
    <row r="153" spans="2:25" x14ac:dyDescent="0.2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 s="23"/>
      <c r="X153" s="23"/>
      <c r="Y153" s="15"/>
    </row>
    <row r="154" spans="2:25" x14ac:dyDescent="0.2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 s="23"/>
      <c r="X154" s="23"/>
      <c r="Y154" s="15"/>
    </row>
    <row r="155" spans="2:25" x14ac:dyDescent="0.2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 s="15"/>
      <c r="V155"/>
      <c r="W155" s="23"/>
      <c r="X155" s="23"/>
      <c r="Y155" s="15"/>
    </row>
    <row r="156" spans="2:25" x14ac:dyDescent="0.2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 s="15"/>
      <c r="V156"/>
      <c r="W156" s="23"/>
      <c r="X156" s="23"/>
      <c r="Y156" s="15"/>
    </row>
    <row r="157" spans="2:25" x14ac:dyDescent="0.2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 s="15"/>
      <c r="V157"/>
      <c r="W157" s="23"/>
      <c r="X157" s="23"/>
      <c r="Y157" s="15"/>
    </row>
    <row r="158" spans="2:25" x14ac:dyDescent="0.2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 s="15"/>
      <c r="V158"/>
      <c r="W158" s="23"/>
      <c r="X158" s="23"/>
      <c r="Y158" s="15"/>
    </row>
    <row r="159" spans="2:25" x14ac:dyDescent="0.2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 s="15"/>
      <c r="V159"/>
      <c r="W159" s="23"/>
      <c r="X159" s="23"/>
      <c r="Y159" s="15"/>
    </row>
    <row r="160" spans="2:25" x14ac:dyDescent="0.2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 s="15"/>
      <c r="V160"/>
      <c r="W160" s="23"/>
      <c r="X160" s="23"/>
      <c r="Y160" s="15"/>
    </row>
    <row r="161" spans="21:25" customFormat="1" x14ac:dyDescent="0.2">
      <c r="U161" s="15"/>
      <c r="W161" s="23"/>
      <c r="X161" s="23"/>
      <c r="Y161" s="15"/>
    </row>
    <row r="162" spans="21:25" customFormat="1" x14ac:dyDescent="0.2">
      <c r="U162" s="15"/>
      <c r="W162" s="23"/>
      <c r="X162" s="23"/>
      <c r="Y162" s="15"/>
    </row>
    <row r="163" spans="21:25" customFormat="1" x14ac:dyDescent="0.2">
      <c r="U163" s="15"/>
      <c r="W163" s="23"/>
      <c r="X163" s="23"/>
      <c r="Y163" s="15"/>
    </row>
    <row r="164" spans="21:25" customFormat="1" x14ac:dyDescent="0.2">
      <c r="U164" s="15"/>
      <c r="W164" s="23"/>
      <c r="X164" s="23"/>
      <c r="Y164" s="15"/>
    </row>
    <row r="165" spans="21:25" customFormat="1" x14ac:dyDescent="0.2">
      <c r="U165" s="15"/>
      <c r="W165" s="23"/>
      <c r="X165" s="23"/>
      <c r="Y165" s="15"/>
    </row>
    <row r="166" spans="21:25" customFormat="1" x14ac:dyDescent="0.2">
      <c r="U166" s="15"/>
      <c r="W166" s="23"/>
      <c r="X166" s="23"/>
      <c r="Y166" s="15"/>
    </row>
    <row r="167" spans="21:25" customFormat="1" x14ac:dyDescent="0.2">
      <c r="U167" s="15"/>
      <c r="W167" s="23"/>
      <c r="X167" s="23"/>
      <c r="Y167" s="15"/>
    </row>
    <row r="168" spans="21:25" customFormat="1" x14ac:dyDescent="0.2">
      <c r="U168" s="15"/>
      <c r="W168" s="23"/>
      <c r="X168" s="23"/>
      <c r="Y168" s="15"/>
    </row>
    <row r="169" spans="21:25" customFormat="1" x14ac:dyDescent="0.2">
      <c r="U169" s="15"/>
      <c r="W169" s="23"/>
      <c r="X169" s="23"/>
      <c r="Y169" s="15"/>
    </row>
    <row r="170" spans="21:25" customFormat="1" x14ac:dyDescent="0.2">
      <c r="U170" s="15"/>
      <c r="W170" s="23"/>
      <c r="X170" s="23"/>
      <c r="Y170" s="15"/>
    </row>
    <row r="171" spans="21:25" customFormat="1" x14ac:dyDescent="0.2">
      <c r="U171" s="15"/>
      <c r="W171" s="23"/>
      <c r="X171" s="23"/>
      <c r="Y171" s="15"/>
    </row>
    <row r="172" spans="21:25" customFormat="1" x14ac:dyDescent="0.2">
      <c r="U172" s="15"/>
      <c r="W172" s="23"/>
      <c r="X172" s="23"/>
      <c r="Y172" s="15"/>
    </row>
    <row r="173" spans="21:25" customFormat="1" x14ac:dyDescent="0.2">
      <c r="U173" s="15"/>
      <c r="W173" s="23"/>
      <c r="X173" s="23"/>
      <c r="Y173" s="15"/>
    </row>
    <row r="174" spans="21:25" customFormat="1" x14ac:dyDescent="0.2">
      <c r="U174" s="15"/>
      <c r="W174" s="23"/>
      <c r="X174" s="23"/>
      <c r="Y174" s="15"/>
    </row>
    <row r="175" spans="21:25" customFormat="1" x14ac:dyDescent="0.2">
      <c r="U175" s="15"/>
      <c r="W175" s="23"/>
      <c r="X175" s="23"/>
      <c r="Y175" s="15"/>
    </row>
    <row r="176" spans="21:25" customFormat="1" x14ac:dyDescent="0.2">
      <c r="U176" s="15"/>
      <c r="W176" s="23"/>
      <c r="X176" s="23"/>
      <c r="Y176" s="15"/>
    </row>
    <row r="177" spans="21:25" customFormat="1" x14ac:dyDescent="0.2">
      <c r="U177" s="15"/>
      <c r="W177" s="23"/>
      <c r="X177" s="23"/>
      <c r="Y177" s="15"/>
    </row>
    <row r="178" spans="21:25" customFormat="1" x14ac:dyDescent="0.2">
      <c r="U178" s="15"/>
      <c r="W178" s="23"/>
      <c r="X178" s="23"/>
      <c r="Y178" s="15"/>
    </row>
    <row r="179" spans="21:25" customFormat="1" x14ac:dyDescent="0.2">
      <c r="U179" s="15"/>
      <c r="W179" s="23"/>
      <c r="X179" s="23"/>
      <c r="Y179" s="15"/>
    </row>
    <row r="180" spans="21:25" customFormat="1" x14ac:dyDescent="0.2">
      <c r="U180" s="15"/>
      <c r="W180" s="23"/>
      <c r="X180" s="23"/>
      <c r="Y180" s="15"/>
    </row>
    <row r="181" spans="21:25" customFormat="1" x14ac:dyDescent="0.2">
      <c r="U181" s="15"/>
      <c r="W181" s="23"/>
      <c r="X181" s="23"/>
      <c r="Y181" s="15"/>
    </row>
    <row r="182" spans="21:25" customFormat="1" x14ac:dyDescent="0.2">
      <c r="U182" s="15"/>
      <c r="W182" s="23"/>
      <c r="X182" s="23"/>
      <c r="Y182" s="15"/>
    </row>
    <row r="183" spans="21:25" customFormat="1" x14ac:dyDescent="0.2">
      <c r="U183" s="15"/>
      <c r="W183" s="23"/>
      <c r="X183" s="23"/>
      <c r="Y183" s="15"/>
    </row>
    <row r="184" spans="21:25" customFormat="1" x14ac:dyDescent="0.2">
      <c r="U184" s="15"/>
      <c r="W184" s="23"/>
      <c r="X184" s="23"/>
      <c r="Y184" s="15"/>
    </row>
    <row r="185" spans="21:25" customFormat="1" x14ac:dyDescent="0.2">
      <c r="U185" s="15"/>
      <c r="W185" s="23"/>
      <c r="X185" s="23"/>
      <c r="Y185" s="15"/>
    </row>
    <row r="186" spans="21:25" customFormat="1" x14ac:dyDescent="0.2">
      <c r="U186" s="15"/>
      <c r="W186" s="23"/>
      <c r="X186" s="23"/>
      <c r="Y186" s="15"/>
    </row>
    <row r="187" spans="21:25" customFormat="1" x14ac:dyDescent="0.2">
      <c r="U187" s="15"/>
      <c r="W187" s="23"/>
      <c r="X187" s="23"/>
      <c r="Y187" s="15"/>
    </row>
    <row r="188" spans="21:25" customFormat="1" x14ac:dyDescent="0.2">
      <c r="U188" s="15"/>
      <c r="W188" s="23"/>
      <c r="X188" s="23"/>
      <c r="Y188" s="15"/>
    </row>
    <row r="189" spans="21:25" customFormat="1" x14ac:dyDescent="0.2">
      <c r="U189" s="15"/>
      <c r="W189" s="23"/>
      <c r="X189" s="23"/>
      <c r="Y189" s="15"/>
    </row>
    <row r="190" spans="21:25" customFormat="1" x14ac:dyDescent="0.2">
      <c r="U190" s="15"/>
      <c r="W190" s="23"/>
      <c r="X190" s="23"/>
      <c r="Y190" s="15"/>
    </row>
    <row r="191" spans="21:25" customFormat="1" x14ac:dyDescent="0.2">
      <c r="U191" s="15"/>
      <c r="W191" s="23"/>
      <c r="X191" s="23"/>
      <c r="Y191" s="15"/>
    </row>
    <row r="192" spans="21:25" customFormat="1" x14ac:dyDescent="0.2">
      <c r="U192" s="15"/>
      <c r="W192" s="23"/>
      <c r="X192" s="23"/>
      <c r="Y192" s="15"/>
    </row>
    <row r="193" spans="21:25" customFormat="1" x14ac:dyDescent="0.2">
      <c r="U193" s="15"/>
      <c r="W193" s="23"/>
      <c r="X193" s="23"/>
      <c r="Y193" s="15"/>
    </row>
    <row r="194" spans="21:25" customFormat="1" x14ac:dyDescent="0.2">
      <c r="U194" s="15"/>
      <c r="W194" s="23"/>
      <c r="X194" s="23"/>
      <c r="Y194" s="15"/>
    </row>
    <row r="195" spans="21:25" customFormat="1" x14ac:dyDescent="0.2">
      <c r="U195" s="15"/>
      <c r="W195" s="23"/>
      <c r="X195" s="23"/>
      <c r="Y195" s="15"/>
    </row>
    <row r="196" spans="21:25" customFormat="1" x14ac:dyDescent="0.2">
      <c r="U196" s="15"/>
      <c r="W196" s="23"/>
      <c r="X196" s="23"/>
      <c r="Y196" s="15"/>
    </row>
    <row r="197" spans="21:25" customFormat="1" x14ac:dyDescent="0.2">
      <c r="U197" s="15"/>
      <c r="W197" s="23"/>
      <c r="X197" s="23"/>
      <c r="Y197" s="15"/>
    </row>
    <row r="198" spans="21:25" customFormat="1" x14ac:dyDescent="0.2">
      <c r="U198" s="15"/>
      <c r="W198" s="23"/>
      <c r="X198" s="23"/>
      <c r="Y198" s="15"/>
    </row>
    <row r="199" spans="21:25" customFormat="1" x14ac:dyDescent="0.2">
      <c r="U199" s="15"/>
      <c r="W199" s="23"/>
      <c r="X199" s="23"/>
      <c r="Y199" s="15"/>
    </row>
    <row r="200" spans="21:25" customFormat="1" x14ac:dyDescent="0.2">
      <c r="U200" s="15"/>
      <c r="W200" s="23"/>
      <c r="X200" s="23"/>
      <c r="Y200" s="15"/>
    </row>
    <row r="201" spans="21:25" customFormat="1" x14ac:dyDescent="0.2">
      <c r="U201" s="15"/>
      <c r="W201" s="23"/>
      <c r="X201" s="23"/>
      <c r="Y201" s="15"/>
    </row>
    <row r="202" spans="21:25" customFormat="1" x14ac:dyDescent="0.2">
      <c r="U202" s="15"/>
      <c r="W202" s="23"/>
      <c r="X202" s="23"/>
      <c r="Y202" s="15"/>
    </row>
    <row r="203" spans="21:25" customFormat="1" x14ac:dyDescent="0.2">
      <c r="U203" s="15"/>
      <c r="W203" s="23"/>
      <c r="X203" s="23"/>
      <c r="Y203" s="15"/>
    </row>
    <row r="204" spans="21:25" customFormat="1" x14ac:dyDescent="0.2">
      <c r="U204" s="15"/>
      <c r="W204" s="23"/>
      <c r="X204" s="23"/>
      <c r="Y204" s="15"/>
    </row>
    <row r="205" spans="21:25" customFormat="1" x14ac:dyDescent="0.2">
      <c r="U205" s="15"/>
      <c r="W205" s="23"/>
      <c r="X205" s="23"/>
      <c r="Y205" s="15"/>
    </row>
    <row r="206" spans="21:25" customFormat="1" x14ac:dyDescent="0.2">
      <c r="U206" s="15"/>
      <c r="W206" s="23"/>
      <c r="X206" s="23"/>
      <c r="Y206" s="15"/>
    </row>
    <row r="207" spans="21:25" customFormat="1" x14ac:dyDescent="0.2">
      <c r="U207" s="15"/>
      <c r="W207" s="23"/>
      <c r="X207" s="23"/>
      <c r="Y207" s="15"/>
    </row>
    <row r="208" spans="21:25" customFormat="1" x14ac:dyDescent="0.2">
      <c r="U208" s="15"/>
      <c r="W208" s="23"/>
      <c r="X208" s="23"/>
      <c r="Y208" s="15"/>
    </row>
    <row r="209" spans="21:25" customFormat="1" x14ac:dyDescent="0.2">
      <c r="U209" s="15"/>
      <c r="W209" s="23"/>
      <c r="X209" s="23"/>
      <c r="Y209" s="15"/>
    </row>
    <row r="210" spans="21:25" customFormat="1" x14ac:dyDescent="0.2">
      <c r="U210" s="15"/>
      <c r="W210" s="23"/>
      <c r="X210" s="23"/>
      <c r="Y210" s="15"/>
    </row>
    <row r="211" spans="21:25" customFormat="1" x14ac:dyDescent="0.2">
      <c r="U211" s="15"/>
      <c r="W211" s="23"/>
      <c r="X211" s="23"/>
      <c r="Y211" s="15"/>
    </row>
    <row r="212" spans="21:25" customFormat="1" x14ac:dyDescent="0.2">
      <c r="U212" s="15"/>
      <c r="W212" s="23"/>
      <c r="X212" s="23"/>
      <c r="Y212" s="15"/>
    </row>
    <row r="213" spans="21:25" customFormat="1" x14ac:dyDescent="0.2">
      <c r="U213" s="15"/>
      <c r="W213" s="23"/>
      <c r="X213" s="23"/>
      <c r="Y213" s="15"/>
    </row>
    <row r="214" spans="21:25" customFormat="1" x14ac:dyDescent="0.2">
      <c r="U214" s="15"/>
      <c r="W214" s="23"/>
      <c r="X214" s="23"/>
      <c r="Y214" s="15"/>
    </row>
    <row r="215" spans="21:25" customFormat="1" x14ac:dyDescent="0.2">
      <c r="U215" s="15"/>
      <c r="W215" s="23"/>
      <c r="X215" s="23"/>
      <c r="Y215" s="15"/>
    </row>
    <row r="216" spans="21:25" customFormat="1" x14ac:dyDescent="0.2">
      <c r="U216" s="15"/>
      <c r="W216" s="23"/>
      <c r="X216" s="23"/>
      <c r="Y216" s="15"/>
    </row>
    <row r="217" spans="21:25" customFormat="1" x14ac:dyDescent="0.2">
      <c r="U217" s="15"/>
      <c r="W217" s="23"/>
      <c r="X217" s="23"/>
      <c r="Y217" s="15"/>
    </row>
    <row r="218" spans="21:25" customFormat="1" x14ac:dyDescent="0.2">
      <c r="U218" s="15"/>
      <c r="W218" s="23"/>
      <c r="X218" s="23"/>
      <c r="Y218" s="15"/>
    </row>
    <row r="219" spans="21:25" customFormat="1" x14ac:dyDescent="0.2">
      <c r="U219" s="15"/>
      <c r="W219" s="23"/>
      <c r="X219" s="23"/>
      <c r="Y219" s="15"/>
    </row>
    <row r="220" spans="21:25" customFormat="1" x14ac:dyDescent="0.2">
      <c r="U220" s="15"/>
      <c r="W220" s="23"/>
      <c r="X220" s="23"/>
      <c r="Y220" s="15"/>
    </row>
    <row r="221" spans="21:25" customFormat="1" x14ac:dyDescent="0.2">
      <c r="U221" s="15"/>
      <c r="W221" s="23"/>
      <c r="X221" s="23"/>
      <c r="Y221" s="15"/>
    </row>
    <row r="222" spans="21:25" customFormat="1" x14ac:dyDescent="0.2">
      <c r="U222" s="15"/>
      <c r="W222" s="23"/>
      <c r="X222" s="23"/>
      <c r="Y222" s="15"/>
    </row>
    <row r="223" spans="21:25" customFormat="1" x14ac:dyDescent="0.2">
      <c r="U223" s="15"/>
      <c r="W223" s="23"/>
      <c r="X223" s="23"/>
      <c r="Y223" s="15"/>
    </row>
    <row r="224" spans="21:25" customFormat="1" x14ac:dyDescent="0.2">
      <c r="U224" s="15"/>
      <c r="W224" s="23"/>
      <c r="X224" s="23"/>
      <c r="Y224" s="15"/>
    </row>
    <row r="225" spans="21:25" customFormat="1" x14ac:dyDescent="0.2">
      <c r="U225" s="15"/>
      <c r="W225" s="23"/>
      <c r="X225" s="23"/>
      <c r="Y225" s="15"/>
    </row>
    <row r="226" spans="21:25" customFormat="1" x14ac:dyDescent="0.2">
      <c r="U226" s="15"/>
      <c r="W226" s="23"/>
      <c r="X226" s="23"/>
      <c r="Y226" s="15"/>
    </row>
    <row r="227" spans="21:25" customFormat="1" x14ac:dyDescent="0.2">
      <c r="U227" s="15"/>
      <c r="W227" s="23"/>
      <c r="X227" s="23"/>
      <c r="Y227" s="15"/>
    </row>
    <row r="228" spans="21:25" customFormat="1" x14ac:dyDescent="0.2">
      <c r="U228" s="15"/>
      <c r="W228" s="23"/>
      <c r="X228" s="23"/>
      <c r="Y228" s="15"/>
    </row>
    <row r="229" spans="21:25" customFormat="1" x14ac:dyDescent="0.2">
      <c r="U229" s="15"/>
      <c r="W229" s="23"/>
      <c r="X229" s="23"/>
      <c r="Y229" s="15"/>
    </row>
    <row r="230" spans="21:25" customFormat="1" x14ac:dyDescent="0.2">
      <c r="U230" s="15"/>
      <c r="W230" s="23"/>
      <c r="X230" s="23"/>
      <c r="Y230" s="15"/>
    </row>
    <row r="231" spans="21:25" customFormat="1" x14ac:dyDescent="0.2">
      <c r="U231" s="15"/>
      <c r="W231" s="23"/>
      <c r="X231" s="23"/>
      <c r="Y231" s="15"/>
    </row>
    <row r="232" spans="21:25" customFormat="1" x14ac:dyDescent="0.2">
      <c r="U232" s="15"/>
      <c r="W232" s="23"/>
      <c r="X232" s="23"/>
      <c r="Y232" s="15"/>
    </row>
    <row r="233" spans="21:25" customFormat="1" x14ac:dyDescent="0.2">
      <c r="U233" s="15"/>
      <c r="W233" s="23"/>
      <c r="X233" s="23"/>
      <c r="Y233" s="15"/>
    </row>
    <row r="234" spans="21:25" customFormat="1" x14ac:dyDescent="0.2">
      <c r="U234" s="15"/>
      <c r="W234" s="23"/>
      <c r="X234" s="23"/>
      <c r="Y234" s="15"/>
    </row>
    <row r="235" spans="21:25" customFormat="1" x14ac:dyDescent="0.2">
      <c r="U235" s="15"/>
      <c r="W235" s="23"/>
      <c r="X235" s="23"/>
      <c r="Y235" s="15"/>
    </row>
    <row r="236" spans="21:25" customFormat="1" x14ac:dyDescent="0.2">
      <c r="U236" s="15"/>
      <c r="W236" s="23"/>
      <c r="X236" s="23"/>
      <c r="Y236" s="15"/>
    </row>
    <row r="237" spans="21:25" customFormat="1" x14ac:dyDescent="0.2">
      <c r="U237" s="15"/>
      <c r="W237" s="23"/>
      <c r="X237" s="23"/>
      <c r="Y237" s="15"/>
    </row>
    <row r="238" spans="21:25" customFormat="1" x14ac:dyDescent="0.2">
      <c r="U238" s="15"/>
      <c r="W238" s="23"/>
      <c r="X238" s="23"/>
      <c r="Y238" s="15"/>
    </row>
    <row r="239" spans="21:25" customFormat="1" x14ac:dyDescent="0.2">
      <c r="U239" s="15"/>
      <c r="W239" s="23"/>
      <c r="X239" s="23"/>
      <c r="Y239" s="15"/>
    </row>
    <row r="240" spans="21:25" customFormat="1" x14ac:dyDescent="0.2">
      <c r="U240" s="15"/>
      <c r="W240" s="23"/>
      <c r="X240" s="23"/>
      <c r="Y240" s="15"/>
    </row>
    <row r="241" spans="21:25" customFormat="1" x14ac:dyDescent="0.2">
      <c r="U241" s="15"/>
      <c r="W241" s="23"/>
      <c r="X241" s="23"/>
      <c r="Y241" s="15"/>
    </row>
    <row r="242" spans="21:25" customFormat="1" x14ac:dyDescent="0.2">
      <c r="U242" s="15"/>
      <c r="W242" s="23"/>
      <c r="X242" s="23"/>
      <c r="Y242" s="15"/>
    </row>
    <row r="243" spans="21:25" customFormat="1" x14ac:dyDescent="0.2">
      <c r="U243" s="15"/>
      <c r="W243" s="23"/>
      <c r="X243" s="23"/>
      <c r="Y243" s="15"/>
    </row>
    <row r="244" spans="21:25" customFormat="1" x14ac:dyDescent="0.2">
      <c r="U244" s="15"/>
      <c r="W244" s="23"/>
      <c r="X244" s="23"/>
      <c r="Y244" s="15"/>
    </row>
    <row r="245" spans="21:25" customFormat="1" x14ac:dyDescent="0.2">
      <c r="U245" s="15"/>
      <c r="W245" s="23"/>
      <c r="X245" s="23"/>
      <c r="Y245" s="15"/>
    </row>
    <row r="246" spans="21:25" customFormat="1" x14ac:dyDescent="0.2">
      <c r="U246" s="15"/>
      <c r="W246" s="23"/>
      <c r="X246" s="23"/>
      <c r="Y246" s="15"/>
    </row>
    <row r="247" spans="21:25" customFormat="1" x14ac:dyDescent="0.2">
      <c r="U247" s="15"/>
      <c r="W247" s="23"/>
      <c r="X247" s="23"/>
      <c r="Y247" s="15"/>
    </row>
    <row r="248" spans="21:25" customFormat="1" x14ac:dyDescent="0.2">
      <c r="U248" s="15"/>
      <c r="W248" s="23"/>
      <c r="X248" s="23"/>
      <c r="Y248" s="15"/>
    </row>
    <row r="249" spans="21:25" customFormat="1" x14ac:dyDescent="0.2">
      <c r="U249" s="15"/>
      <c r="W249" s="23"/>
      <c r="X249" s="23"/>
      <c r="Y249" s="15"/>
    </row>
    <row r="250" spans="21:25" customFormat="1" x14ac:dyDescent="0.2">
      <c r="U250" s="15"/>
      <c r="W250" s="23"/>
      <c r="X250" s="23"/>
      <c r="Y250" s="15"/>
    </row>
    <row r="251" spans="21:25" customFormat="1" x14ac:dyDescent="0.2">
      <c r="U251" s="15"/>
      <c r="W251" s="23"/>
      <c r="X251" s="23"/>
      <c r="Y251" s="15"/>
    </row>
    <row r="252" spans="21:25" customFormat="1" x14ac:dyDescent="0.2">
      <c r="U252" s="15"/>
      <c r="W252" s="23"/>
      <c r="X252" s="23"/>
      <c r="Y252" s="15"/>
    </row>
    <row r="253" spans="21:25" customFormat="1" x14ac:dyDescent="0.2">
      <c r="U253" s="15"/>
      <c r="W253" s="23"/>
      <c r="X253" s="23"/>
      <c r="Y253" s="15"/>
    </row>
    <row r="254" spans="21:25" customFormat="1" x14ac:dyDescent="0.2">
      <c r="U254" s="15"/>
      <c r="W254" s="23"/>
      <c r="X254" s="23"/>
      <c r="Y254" s="15"/>
    </row>
    <row r="255" spans="21:25" customFormat="1" x14ac:dyDescent="0.2">
      <c r="U255" s="15"/>
      <c r="W255" s="23"/>
      <c r="X255" s="23"/>
      <c r="Y255" s="15"/>
    </row>
    <row r="256" spans="21:25" customFormat="1" x14ac:dyDescent="0.2">
      <c r="U256" s="15"/>
      <c r="W256" s="23"/>
      <c r="X256" s="23"/>
      <c r="Y256" s="15"/>
    </row>
    <row r="257" spans="21:25" customFormat="1" x14ac:dyDescent="0.2">
      <c r="U257" s="15"/>
      <c r="W257" s="23"/>
      <c r="X257" s="23"/>
      <c r="Y257" s="15"/>
    </row>
    <row r="258" spans="21:25" customFormat="1" x14ac:dyDescent="0.2">
      <c r="U258" s="15"/>
      <c r="W258" s="23"/>
      <c r="X258" s="23"/>
      <c r="Y258" s="15"/>
    </row>
    <row r="259" spans="21:25" customFormat="1" x14ac:dyDescent="0.2">
      <c r="U259" s="15"/>
      <c r="W259" s="23"/>
      <c r="X259" s="23"/>
      <c r="Y259" s="15"/>
    </row>
    <row r="260" spans="21:25" customFormat="1" x14ac:dyDescent="0.2">
      <c r="U260" s="15"/>
      <c r="W260" s="23"/>
      <c r="X260" s="23"/>
      <c r="Y260" s="15"/>
    </row>
    <row r="261" spans="21:25" customFormat="1" x14ac:dyDescent="0.2">
      <c r="U261" s="15"/>
      <c r="W261" s="23"/>
      <c r="X261" s="23"/>
      <c r="Y261" s="15"/>
    </row>
    <row r="262" spans="21:25" customFormat="1" x14ac:dyDescent="0.2">
      <c r="U262" s="15"/>
      <c r="W262" s="23"/>
      <c r="X262" s="23"/>
      <c r="Y262" s="15"/>
    </row>
    <row r="263" spans="21:25" customFormat="1" x14ac:dyDescent="0.2">
      <c r="U263" s="15"/>
      <c r="W263" s="23"/>
      <c r="X263" s="23"/>
      <c r="Y263" s="15"/>
    </row>
    <row r="264" spans="21:25" customFormat="1" x14ac:dyDescent="0.2">
      <c r="U264" s="15"/>
      <c r="W264" s="23"/>
      <c r="X264" s="23"/>
      <c r="Y264" s="15"/>
    </row>
    <row r="265" spans="21:25" customFormat="1" x14ac:dyDescent="0.2">
      <c r="U265" s="15"/>
      <c r="W265" s="23"/>
      <c r="X265" s="23"/>
      <c r="Y265" s="15"/>
    </row>
    <row r="266" spans="21:25" customFormat="1" x14ac:dyDescent="0.2">
      <c r="U266" s="15"/>
      <c r="W266" s="23"/>
      <c r="X266" s="23"/>
      <c r="Y266" s="15"/>
    </row>
    <row r="267" spans="21:25" customFormat="1" x14ac:dyDescent="0.2">
      <c r="U267" s="15"/>
      <c r="W267" s="23"/>
      <c r="X267" s="23"/>
      <c r="Y267" s="15"/>
    </row>
    <row r="268" spans="21:25" customFormat="1" x14ac:dyDescent="0.2">
      <c r="U268" s="15"/>
      <c r="W268" s="23"/>
      <c r="X268" s="23"/>
      <c r="Y268" s="15"/>
    </row>
    <row r="269" spans="21:25" customFormat="1" x14ac:dyDescent="0.2">
      <c r="U269" s="15"/>
      <c r="W269" s="23"/>
      <c r="X269" s="23"/>
      <c r="Y269" s="15"/>
    </row>
    <row r="270" spans="21:25" customFormat="1" x14ac:dyDescent="0.2">
      <c r="U270" s="15"/>
      <c r="W270" s="23"/>
      <c r="X270" s="23"/>
      <c r="Y270" s="15"/>
    </row>
    <row r="271" spans="21:25" customFormat="1" x14ac:dyDescent="0.2">
      <c r="U271" s="15"/>
      <c r="W271" s="23"/>
      <c r="X271" s="23"/>
      <c r="Y271" s="15"/>
    </row>
    <row r="272" spans="21:25" customFormat="1" x14ac:dyDescent="0.2">
      <c r="U272" s="15"/>
      <c r="W272" s="23"/>
      <c r="X272" s="23"/>
      <c r="Y272" s="15"/>
    </row>
    <row r="273" spans="21:25" customFormat="1" x14ac:dyDescent="0.2">
      <c r="U273" s="15"/>
      <c r="W273" s="23"/>
      <c r="X273" s="23"/>
      <c r="Y273" s="15"/>
    </row>
    <row r="274" spans="21:25" customFormat="1" x14ac:dyDescent="0.2">
      <c r="U274" s="15"/>
      <c r="W274" s="23"/>
      <c r="X274" s="23"/>
      <c r="Y274" s="15"/>
    </row>
    <row r="275" spans="21:25" customFormat="1" x14ac:dyDescent="0.2">
      <c r="U275" s="15"/>
      <c r="W275" s="23"/>
      <c r="X275" s="23"/>
      <c r="Y275" s="15"/>
    </row>
    <row r="276" spans="21:25" customFormat="1" x14ac:dyDescent="0.2">
      <c r="U276" s="15"/>
      <c r="W276" s="23"/>
      <c r="X276" s="23"/>
      <c r="Y276" s="15"/>
    </row>
    <row r="277" spans="21:25" customFormat="1" x14ac:dyDescent="0.2">
      <c r="U277" s="15"/>
      <c r="W277" s="23"/>
      <c r="X277" s="23"/>
      <c r="Y277" s="15"/>
    </row>
    <row r="278" spans="21:25" customFormat="1" x14ac:dyDescent="0.2">
      <c r="U278" s="15"/>
      <c r="W278" s="23"/>
      <c r="X278" s="23"/>
      <c r="Y278" s="15"/>
    </row>
    <row r="279" spans="21:25" customFormat="1" x14ac:dyDescent="0.2">
      <c r="U279" s="15"/>
      <c r="W279" s="23"/>
      <c r="X279" s="23"/>
      <c r="Y279" s="15"/>
    </row>
    <row r="280" spans="21:25" customFormat="1" x14ac:dyDescent="0.2">
      <c r="U280" s="15"/>
      <c r="W280" s="23"/>
      <c r="X280" s="23"/>
      <c r="Y280" s="15"/>
    </row>
    <row r="281" spans="21:25" customFormat="1" x14ac:dyDescent="0.2">
      <c r="U281" s="15"/>
      <c r="W281" s="23"/>
      <c r="X281" s="23"/>
      <c r="Y281" s="15"/>
    </row>
    <row r="282" spans="21:25" customFormat="1" x14ac:dyDescent="0.2">
      <c r="U282" s="15"/>
      <c r="W282" s="23"/>
      <c r="X282" s="23"/>
      <c r="Y282" s="15"/>
    </row>
    <row r="283" spans="21:25" customFormat="1" x14ac:dyDescent="0.2">
      <c r="U283" s="15"/>
      <c r="W283" s="23"/>
      <c r="X283" s="23"/>
      <c r="Y283" s="15"/>
    </row>
    <row r="284" spans="21:25" customFormat="1" x14ac:dyDescent="0.2">
      <c r="U284" s="15"/>
      <c r="W284" s="23"/>
      <c r="X284" s="23"/>
      <c r="Y284" s="15"/>
    </row>
    <row r="285" spans="21:25" customFormat="1" x14ac:dyDescent="0.2">
      <c r="U285" s="15"/>
      <c r="W285" s="23"/>
      <c r="X285" s="23"/>
      <c r="Y285" s="15"/>
    </row>
    <row r="286" spans="21:25" customFormat="1" x14ac:dyDescent="0.2">
      <c r="U286" s="15"/>
      <c r="W286" s="23"/>
      <c r="X286" s="23"/>
      <c r="Y286" s="15"/>
    </row>
    <row r="287" spans="21:25" customFormat="1" x14ac:dyDescent="0.2">
      <c r="U287" s="15"/>
      <c r="W287" s="23"/>
      <c r="X287" s="23"/>
      <c r="Y287" s="15"/>
    </row>
    <row r="288" spans="21:25" customFormat="1" x14ac:dyDescent="0.2">
      <c r="U288" s="15"/>
      <c r="W288" s="23"/>
      <c r="X288" s="23"/>
      <c r="Y288" s="15"/>
    </row>
    <row r="289" spans="21:25" customFormat="1" x14ac:dyDescent="0.2">
      <c r="U289" s="15"/>
      <c r="W289" s="23"/>
      <c r="X289" s="23"/>
      <c r="Y289" s="15"/>
    </row>
    <row r="290" spans="21:25" customFormat="1" x14ac:dyDescent="0.2">
      <c r="U290" s="15"/>
      <c r="W290" s="23"/>
      <c r="X290" s="23"/>
      <c r="Y290" s="15"/>
    </row>
    <row r="291" spans="21:25" customFormat="1" x14ac:dyDescent="0.2">
      <c r="U291" s="15"/>
      <c r="W291" s="23"/>
      <c r="X291" s="23"/>
      <c r="Y291" s="15"/>
    </row>
    <row r="292" spans="21:25" customFormat="1" x14ac:dyDescent="0.2">
      <c r="U292" s="15"/>
      <c r="W292" s="23"/>
      <c r="X292" s="23"/>
      <c r="Y292" s="15"/>
    </row>
    <row r="293" spans="21:25" customFormat="1" x14ac:dyDescent="0.2">
      <c r="U293" s="15"/>
      <c r="W293" s="23"/>
      <c r="X293" s="23"/>
      <c r="Y293" s="15"/>
    </row>
    <row r="294" spans="21:25" customFormat="1" x14ac:dyDescent="0.2">
      <c r="U294" s="15"/>
      <c r="W294" s="23"/>
      <c r="X294" s="23"/>
      <c r="Y294" s="15"/>
    </row>
    <row r="295" spans="21:25" customFormat="1" x14ac:dyDescent="0.2">
      <c r="U295" s="15"/>
      <c r="W295" s="23"/>
      <c r="X295" s="23"/>
      <c r="Y295" s="15"/>
    </row>
    <row r="296" spans="21:25" customFormat="1" x14ac:dyDescent="0.2">
      <c r="U296" s="15"/>
      <c r="W296" s="23"/>
      <c r="X296" s="23"/>
      <c r="Y296" s="15"/>
    </row>
    <row r="297" spans="21:25" customFormat="1" x14ac:dyDescent="0.2">
      <c r="U297" s="15"/>
      <c r="W297" s="23"/>
      <c r="X297" s="23"/>
      <c r="Y297" s="15"/>
    </row>
    <row r="298" spans="21:25" customFormat="1" x14ac:dyDescent="0.2">
      <c r="U298" s="15"/>
      <c r="W298" s="23"/>
      <c r="X298" s="23"/>
      <c r="Y298" s="15"/>
    </row>
    <row r="299" spans="21:25" customFormat="1" x14ac:dyDescent="0.2">
      <c r="U299" s="15"/>
      <c r="W299" s="23"/>
      <c r="X299" s="23"/>
      <c r="Y299" s="15"/>
    </row>
    <row r="300" spans="21:25" customFormat="1" x14ac:dyDescent="0.2">
      <c r="U300" s="15"/>
      <c r="W300" s="23"/>
      <c r="X300" s="23"/>
      <c r="Y300" s="15"/>
    </row>
    <row r="301" spans="21:25" customFormat="1" x14ac:dyDescent="0.2">
      <c r="U301" s="15"/>
      <c r="W301" s="23"/>
      <c r="X301" s="23"/>
      <c r="Y301" s="15"/>
    </row>
    <row r="302" spans="21:25" customFormat="1" x14ac:dyDescent="0.2">
      <c r="U302" s="15"/>
      <c r="W302" s="23"/>
      <c r="X302" s="23"/>
      <c r="Y302" s="15"/>
    </row>
    <row r="303" spans="21:25" customFormat="1" x14ac:dyDescent="0.2">
      <c r="U303" s="15"/>
      <c r="W303" s="23"/>
      <c r="X303" s="23"/>
      <c r="Y303" s="15"/>
    </row>
    <row r="304" spans="21:25" customFormat="1" x14ac:dyDescent="0.2">
      <c r="U304" s="15"/>
      <c r="W304" s="23"/>
      <c r="X304" s="23"/>
      <c r="Y304" s="15"/>
    </row>
    <row r="305" spans="21:25" customFormat="1" x14ac:dyDescent="0.2">
      <c r="U305" s="15"/>
      <c r="W305" s="23"/>
      <c r="X305" s="23"/>
      <c r="Y305" s="15"/>
    </row>
    <row r="306" spans="21:25" customFormat="1" x14ac:dyDescent="0.2">
      <c r="U306" s="15"/>
      <c r="W306" s="23"/>
      <c r="X306" s="23"/>
      <c r="Y306" s="15"/>
    </row>
    <row r="307" spans="21:25" customFormat="1" x14ac:dyDescent="0.2">
      <c r="U307" s="15"/>
      <c r="W307" s="23"/>
      <c r="X307" s="23"/>
      <c r="Y307" s="15"/>
    </row>
    <row r="308" spans="21:25" customFormat="1" x14ac:dyDescent="0.2">
      <c r="U308" s="15"/>
      <c r="W308" s="23"/>
      <c r="X308" s="23"/>
      <c r="Y308" s="15"/>
    </row>
    <row r="309" spans="21:25" customFormat="1" x14ac:dyDescent="0.2">
      <c r="U309" s="15"/>
      <c r="W309" s="23"/>
      <c r="X309" s="23"/>
      <c r="Y309" s="15"/>
    </row>
    <row r="310" spans="21:25" customFormat="1" x14ac:dyDescent="0.2">
      <c r="U310" s="15"/>
      <c r="W310" s="23"/>
      <c r="X310" s="23"/>
      <c r="Y310" s="15"/>
    </row>
    <row r="311" spans="21:25" customFormat="1" x14ac:dyDescent="0.2">
      <c r="U311" s="15"/>
      <c r="W311" s="23"/>
      <c r="X311" s="23"/>
      <c r="Y311" s="15"/>
    </row>
    <row r="312" spans="21:25" customFormat="1" x14ac:dyDescent="0.2">
      <c r="U312" s="15"/>
      <c r="W312" s="23"/>
      <c r="X312" s="23"/>
      <c r="Y312" s="15"/>
    </row>
    <row r="313" spans="21:25" customFormat="1" x14ac:dyDescent="0.2">
      <c r="U313" s="15"/>
      <c r="W313" s="23"/>
      <c r="X313" s="23"/>
      <c r="Y313" s="15"/>
    </row>
    <row r="314" spans="21:25" customFormat="1" x14ac:dyDescent="0.2">
      <c r="U314" s="15"/>
      <c r="W314" s="23"/>
      <c r="X314" s="23"/>
      <c r="Y314" s="15"/>
    </row>
    <row r="315" spans="21:25" customFormat="1" x14ac:dyDescent="0.2">
      <c r="U315" s="15"/>
      <c r="W315" s="23"/>
      <c r="X315" s="23"/>
      <c r="Y315" s="15"/>
    </row>
    <row r="316" spans="21:25" customFormat="1" x14ac:dyDescent="0.2">
      <c r="U316" s="15"/>
      <c r="W316" s="23"/>
      <c r="X316" s="23"/>
      <c r="Y316" s="15"/>
    </row>
    <row r="317" spans="21:25" customFormat="1" x14ac:dyDescent="0.2">
      <c r="U317" s="15"/>
      <c r="W317" s="23"/>
      <c r="X317" s="23"/>
      <c r="Y317" s="15"/>
    </row>
    <row r="318" spans="21:25" customFormat="1" x14ac:dyDescent="0.2">
      <c r="U318" s="15"/>
      <c r="W318" s="23"/>
      <c r="X318" s="23"/>
      <c r="Y318" s="15"/>
    </row>
    <row r="319" spans="21:25" customFormat="1" x14ac:dyDescent="0.2">
      <c r="U319" s="15"/>
      <c r="W319" s="23"/>
      <c r="X319" s="23"/>
      <c r="Y319" s="15"/>
    </row>
    <row r="320" spans="21:25" customFormat="1" x14ac:dyDescent="0.2">
      <c r="U320" s="15"/>
      <c r="W320" s="23"/>
      <c r="X320" s="23"/>
      <c r="Y320" s="15"/>
    </row>
    <row r="321" spans="21:25" customFormat="1" x14ac:dyDescent="0.2">
      <c r="U321" s="15"/>
      <c r="W321" s="23"/>
      <c r="X321" s="23"/>
      <c r="Y321" s="15"/>
    </row>
    <row r="322" spans="21:25" customFormat="1" x14ac:dyDescent="0.2">
      <c r="U322" s="15"/>
      <c r="W322" s="23"/>
      <c r="X322" s="23"/>
      <c r="Y322" s="15"/>
    </row>
    <row r="323" spans="21:25" customFormat="1" x14ac:dyDescent="0.2">
      <c r="U323" s="15"/>
      <c r="W323" s="23"/>
      <c r="X323" s="23"/>
      <c r="Y323" s="15"/>
    </row>
    <row r="324" spans="21:25" customFormat="1" x14ac:dyDescent="0.2">
      <c r="U324" s="15"/>
      <c r="W324" s="23"/>
      <c r="X324" s="23"/>
      <c r="Y324" s="15"/>
    </row>
    <row r="325" spans="21:25" customFormat="1" x14ac:dyDescent="0.2">
      <c r="U325" s="15"/>
      <c r="W325" s="23"/>
      <c r="X325" s="23"/>
      <c r="Y325" s="15"/>
    </row>
    <row r="326" spans="21:25" customFormat="1" x14ac:dyDescent="0.2">
      <c r="U326" s="15"/>
      <c r="W326" s="23"/>
      <c r="X326" s="23"/>
      <c r="Y326" s="15"/>
    </row>
    <row r="327" spans="21:25" customFormat="1" x14ac:dyDescent="0.2">
      <c r="U327" s="15"/>
      <c r="W327" s="23"/>
      <c r="X327" s="23"/>
      <c r="Y327" s="15"/>
    </row>
    <row r="328" spans="21:25" customFormat="1" x14ac:dyDescent="0.2">
      <c r="U328" s="15"/>
      <c r="W328" s="23"/>
      <c r="X328" s="23"/>
      <c r="Y328" s="15"/>
    </row>
    <row r="329" spans="21:25" customFormat="1" x14ac:dyDescent="0.2">
      <c r="U329" s="15"/>
      <c r="W329" s="23"/>
      <c r="X329" s="23"/>
      <c r="Y329" s="15"/>
    </row>
    <row r="330" spans="21:25" customFormat="1" x14ac:dyDescent="0.2">
      <c r="U330" s="15"/>
      <c r="W330" s="23"/>
      <c r="X330" s="23"/>
      <c r="Y330" s="15"/>
    </row>
    <row r="331" spans="21:25" customFormat="1" x14ac:dyDescent="0.2">
      <c r="U331" s="15"/>
      <c r="W331" s="23"/>
      <c r="X331" s="23"/>
      <c r="Y331" s="15"/>
    </row>
    <row r="332" spans="21:25" customFormat="1" x14ac:dyDescent="0.2">
      <c r="U332" s="15"/>
      <c r="W332" s="23"/>
      <c r="X332" s="23"/>
      <c r="Y332" s="15"/>
    </row>
    <row r="333" spans="21:25" customFormat="1" x14ac:dyDescent="0.2">
      <c r="U333" s="15"/>
      <c r="W333" s="23"/>
      <c r="X333" s="23"/>
      <c r="Y333" s="15"/>
    </row>
    <row r="334" spans="21:25" customFormat="1" x14ac:dyDescent="0.2">
      <c r="U334" s="15"/>
      <c r="W334" s="23"/>
      <c r="X334" s="23"/>
      <c r="Y334" s="15"/>
    </row>
    <row r="335" spans="21:25" customFormat="1" x14ac:dyDescent="0.2">
      <c r="U335" s="15"/>
      <c r="W335" s="23"/>
      <c r="X335" s="23"/>
      <c r="Y335" s="15"/>
    </row>
    <row r="336" spans="21:25" customFormat="1" x14ac:dyDescent="0.2">
      <c r="U336" s="15"/>
      <c r="W336" s="23"/>
      <c r="X336" s="23"/>
      <c r="Y336" s="15"/>
    </row>
    <row r="337" spans="21:25" customFormat="1" x14ac:dyDescent="0.2">
      <c r="U337" s="15"/>
      <c r="W337" s="23"/>
      <c r="X337" s="23"/>
      <c r="Y337" s="15"/>
    </row>
    <row r="338" spans="21:25" customFormat="1" x14ac:dyDescent="0.2">
      <c r="U338" s="15"/>
      <c r="W338" s="23"/>
      <c r="X338" s="23"/>
      <c r="Y338" s="15"/>
    </row>
    <row r="339" spans="21:25" customFormat="1" x14ac:dyDescent="0.2">
      <c r="U339" s="15"/>
      <c r="W339" s="23"/>
      <c r="X339" s="23"/>
      <c r="Y339" s="15"/>
    </row>
    <row r="340" spans="21:25" customFormat="1" x14ac:dyDescent="0.2">
      <c r="U340" s="15"/>
      <c r="W340" s="23"/>
      <c r="X340" s="23"/>
      <c r="Y340" s="15"/>
    </row>
    <row r="341" spans="21:25" customFormat="1" x14ac:dyDescent="0.2">
      <c r="U341" s="15"/>
      <c r="W341" s="23"/>
      <c r="X341" s="23"/>
      <c r="Y341" s="15"/>
    </row>
    <row r="342" spans="21:25" customFormat="1" x14ac:dyDescent="0.2">
      <c r="U342" s="15"/>
      <c r="W342" s="23"/>
      <c r="X342" s="23"/>
      <c r="Y342" s="15"/>
    </row>
    <row r="343" spans="21:25" customFormat="1" x14ac:dyDescent="0.2">
      <c r="U343" s="15"/>
      <c r="W343" s="23"/>
      <c r="X343" s="23"/>
      <c r="Y343" s="15"/>
    </row>
    <row r="344" spans="21:25" customFormat="1" x14ac:dyDescent="0.2">
      <c r="U344" s="15"/>
      <c r="W344" s="23"/>
      <c r="X344" s="23"/>
      <c r="Y344" s="15"/>
    </row>
    <row r="345" spans="21:25" customFormat="1" x14ac:dyDescent="0.2">
      <c r="U345" s="15"/>
      <c r="W345" s="23"/>
      <c r="X345" s="23"/>
      <c r="Y345" s="15"/>
    </row>
    <row r="346" spans="21:25" customFormat="1" x14ac:dyDescent="0.2">
      <c r="U346" s="15"/>
      <c r="W346" s="23"/>
      <c r="X346" s="23"/>
      <c r="Y346" s="15"/>
    </row>
    <row r="347" spans="21:25" customFormat="1" x14ac:dyDescent="0.2">
      <c r="U347" s="15"/>
      <c r="W347" s="23"/>
      <c r="X347" s="23"/>
      <c r="Y347" s="15"/>
    </row>
    <row r="348" spans="21:25" customFormat="1" x14ac:dyDescent="0.2">
      <c r="U348" s="15"/>
      <c r="W348" s="23"/>
      <c r="X348" s="23"/>
      <c r="Y348" s="15"/>
    </row>
    <row r="349" spans="21:25" customFormat="1" x14ac:dyDescent="0.2">
      <c r="U349" s="15"/>
      <c r="W349" s="23"/>
      <c r="X349" s="23"/>
      <c r="Y349" s="15"/>
    </row>
    <row r="350" spans="21:25" customFormat="1" x14ac:dyDescent="0.2">
      <c r="U350" s="15"/>
      <c r="W350" s="23"/>
      <c r="X350" s="23"/>
      <c r="Y350" s="15"/>
    </row>
    <row r="351" spans="21:25" customFormat="1" x14ac:dyDescent="0.2">
      <c r="U351" s="15"/>
      <c r="W351" s="23"/>
      <c r="X351" s="23"/>
      <c r="Y351" s="15"/>
    </row>
    <row r="352" spans="21:25" customFormat="1" x14ac:dyDescent="0.2">
      <c r="U352" s="15"/>
      <c r="W352" s="23"/>
      <c r="X352" s="23"/>
      <c r="Y352" s="15"/>
    </row>
    <row r="353" spans="21:25" customFormat="1" x14ac:dyDescent="0.2">
      <c r="U353" s="15"/>
      <c r="W353" s="23"/>
      <c r="X353" s="23"/>
      <c r="Y353" s="15"/>
    </row>
    <row r="354" spans="21:25" customFormat="1" x14ac:dyDescent="0.2">
      <c r="U354" s="15"/>
      <c r="W354" s="23"/>
      <c r="X354" s="23"/>
      <c r="Y354" s="15"/>
    </row>
    <row r="355" spans="21:25" customFormat="1" x14ac:dyDescent="0.2">
      <c r="U355" s="15"/>
      <c r="W355" s="23"/>
      <c r="X355" s="23"/>
      <c r="Y355" s="15"/>
    </row>
    <row r="356" spans="21:25" customFormat="1" x14ac:dyDescent="0.2">
      <c r="U356" s="15"/>
      <c r="W356" s="23"/>
      <c r="X356" s="23"/>
      <c r="Y356" s="15"/>
    </row>
    <row r="357" spans="21:25" customFormat="1" x14ac:dyDescent="0.2">
      <c r="U357" s="15"/>
      <c r="W357" s="23"/>
      <c r="X357" s="23"/>
      <c r="Y357" s="15"/>
    </row>
    <row r="358" spans="21:25" customFormat="1" x14ac:dyDescent="0.2">
      <c r="U358" s="15"/>
      <c r="W358" s="23"/>
      <c r="X358" s="23"/>
      <c r="Y358" s="15"/>
    </row>
    <row r="359" spans="21:25" customFormat="1" x14ac:dyDescent="0.2">
      <c r="U359" s="15"/>
      <c r="W359" s="23"/>
      <c r="X359" s="23"/>
      <c r="Y359" s="15"/>
    </row>
    <row r="360" spans="21:25" customFormat="1" x14ac:dyDescent="0.2">
      <c r="U360" s="15"/>
      <c r="W360" s="23"/>
      <c r="X360" s="23"/>
      <c r="Y360" s="15"/>
    </row>
    <row r="361" spans="21:25" customFormat="1" x14ac:dyDescent="0.2">
      <c r="U361" s="15"/>
      <c r="W361" s="23"/>
      <c r="X361" s="23"/>
      <c r="Y361" s="15"/>
    </row>
    <row r="362" spans="21:25" customFormat="1" x14ac:dyDescent="0.2">
      <c r="U362" s="15"/>
      <c r="W362" s="23"/>
      <c r="X362" s="23"/>
      <c r="Y362" s="15"/>
    </row>
    <row r="363" spans="21:25" customFormat="1" x14ac:dyDescent="0.2">
      <c r="U363" s="15"/>
      <c r="W363" s="23"/>
      <c r="X363" s="23"/>
      <c r="Y363" s="15"/>
    </row>
    <row r="364" spans="21:25" customFormat="1" x14ac:dyDescent="0.2">
      <c r="U364" s="15"/>
      <c r="W364" s="23"/>
      <c r="X364" s="23"/>
      <c r="Y364" s="15"/>
    </row>
    <row r="365" spans="21:25" customFormat="1" x14ac:dyDescent="0.2">
      <c r="U365" s="15"/>
      <c r="W365" s="23"/>
      <c r="X365" s="23"/>
      <c r="Y365" s="15"/>
    </row>
    <row r="366" spans="21:25" customFormat="1" x14ac:dyDescent="0.2">
      <c r="U366" s="15"/>
      <c r="W366" s="23"/>
      <c r="X366" s="23"/>
      <c r="Y366" s="15"/>
    </row>
    <row r="367" spans="21:25" customFormat="1" x14ac:dyDescent="0.2">
      <c r="U367" s="15"/>
      <c r="W367" s="23"/>
      <c r="X367" s="23"/>
      <c r="Y367" s="15"/>
    </row>
    <row r="368" spans="21:25" customFormat="1" x14ac:dyDescent="0.2">
      <c r="U368" s="15"/>
      <c r="W368" s="23"/>
      <c r="X368" s="23"/>
      <c r="Y368" s="15"/>
    </row>
    <row r="369" spans="2:2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 s="15"/>
      <c r="V369"/>
      <c r="W369" s="23"/>
      <c r="X369" s="23"/>
      <c r="Y369" s="15"/>
    </row>
    <row r="370" spans="2:2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 s="15"/>
      <c r="V370"/>
      <c r="W370" s="23"/>
      <c r="X370" s="23"/>
      <c r="Y370" s="15"/>
    </row>
    <row r="371" spans="2:2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 s="15"/>
      <c r="V371"/>
      <c r="W371" s="23"/>
      <c r="X371" s="23"/>
      <c r="Y371" s="15"/>
    </row>
    <row r="372" spans="2:2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 s="15"/>
      <c r="V372"/>
      <c r="W372" s="23"/>
      <c r="X372" s="23"/>
      <c r="Y372" s="15"/>
    </row>
    <row r="373" spans="2:2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 s="15"/>
      <c r="V373"/>
      <c r="W373" s="23"/>
      <c r="X373" s="23"/>
      <c r="Y373" s="15"/>
    </row>
    <row r="374" spans="2:2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 s="15"/>
      <c r="V374"/>
      <c r="W374" s="23"/>
      <c r="X374" s="23"/>
      <c r="Y374" s="15"/>
    </row>
    <row r="375" spans="2:2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 s="15"/>
      <c r="V375"/>
      <c r="W375" s="23"/>
      <c r="X375" s="23"/>
      <c r="Y375" s="15"/>
    </row>
    <row r="376" spans="2:2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 s="15"/>
      <c r="V376"/>
      <c r="W376" s="23"/>
      <c r="X376" s="23"/>
      <c r="Y376" s="15"/>
    </row>
    <row r="377" spans="2:2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 s="15"/>
      <c r="V377"/>
      <c r="W377" s="23"/>
      <c r="X377" s="23"/>
      <c r="Y377" s="15"/>
    </row>
    <row r="378" spans="2:2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 s="15"/>
      <c r="V378"/>
      <c r="W378" s="23"/>
      <c r="X378" s="23"/>
      <c r="Y378" s="15"/>
    </row>
    <row r="379" spans="2:2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 s="15"/>
      <c r="V379"/>
      <c r="W379" s="23"/>
      <c r="X379" s="23"/>
      <c r="Y379" s="15"/>
    </row>
    <row r="380" spans="2:2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 s="15"/>
      <c r="V380"/>
      <c r="W380" s="23"/>
      <c r="X380" s="23"/>
      <c r="Y380" s="15"/>
    </row>
    <row r="381" spans="2:2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 s="15"/>
      <c r="V381"/>
    </row>
    <row r="382" spans="2:2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 s="15"/>
      <c r="V382"/>
    </row>
    <row r="383" spans="2:2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 s="15"/>
      <c r="V383"/>
    </row>
    <row r="384" spans="2:2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 s="15"/>
      <c r="V384"/>
    </row>
    <row r="385" spans="2:22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 s="15"/>
      <c r="V385"/>
    </row>
    <row r="386" spans="2:22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 s="15"/>
      <c r="V386"/>
    </row>
    <row r="387" spans="2:22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 s="15"/>
      <c r="V387"/>
    </row>
    <row r="388" spans="2:22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 s="15"/>
      <c r="V388"/>
    </row>
    <row r="389" spans="2:22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 s="15"/>
      <c r="V389"/>
    </row>
    <row r="390" spans="2:22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 s="15"/>
      <c r="V390"/>
    </row>
    <row r="391" spans="2:22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 s="15"/>
      <c r="V391"/>
    </row>
    <row r="392" spans="2:22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 s="15"/>
      <c r="V392"/>
    </row>
    <row r="393" spans="2:22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 s="15"/>
      <c r="V393"/>
    </row>
    <row r="394" spans="2:22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 s="15"/>
      <c r="V394"/>
    </row>
    <row r="395" spans="2:22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 s="15"/>
      <c r="V395"/>
    </row>
    <row r="396" spans="2:22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 s="15"/>
      <c r="V396"/>
    </row>
    <row r="397" spans="2:22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 s="15"/>
      <c r="V397"/>
    </row>
    <row r="398" spans="2:22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 s="15"/>
      <c r="V398"/>
    </row>
    <row r="399" spans="2:22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 s="15"/>
      <c r="V399"/>
    </row>
    <row r="400" spans="2:22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 s="15"/>
      <c r="V400"/>
    </row>
    <row r="401" spans="2:22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 s="15"/>
      <c r="V401"/>
    </row>
    <row r="402" spans="2:22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 s="15"/>
      <c r="V402"/>
    </row>
    <row r="403" spans="2:22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 s="15"/>
      <c r="V403"/>
    </row>
    <row r="404" spans="2:22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 s="15"/>
      <c r="V404"/>
    </row>
    <row r="405" spans="2:22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 s="15"/>
      <c r="V405"/>
    </row>
    <row r="406" spans="2:22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 s="15"/>
      <c r="V406"/>
    </row>
    <row r="407" spans="2:22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 s="15"/>
      <c r="V407"/>
    </row>
    <row r="408" spans="2:22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 s="15"/>
      <c r="V408"/>
    </row>
    <row r="409" spans="2:22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 s="15"/>
      <c r="V409"/>
    </row>
    <row r="410" spans="2:22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 s="15"/>
      <c r="V410"/>
    </row>
    <row r="411" spans="2:22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 s="15"/>
      <c r="V411"/>
    </row>
    <row r="412" spans="2:22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 s="15"/>
      <c r="V412"/>
    </row>
    <row r="413" spans="2:22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 s="15"/>
      <c r="V413"/>
    </row>
    <row r="414" spans="2:22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 s="15"/>
      <c r="V414"/>
    </row>
    <row r="415" spans="2:22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 s="15"/>
      <c r="V415"/>
    </row>
    <row r="416" spans="2:22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 s="15"/>
      <c r="V416"/>
    </row>
    <row r="417" spans="2:22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 s="15"/>
      <c r="V417"/>
    </row>
    <row r="418" spans="2:22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 s="15"/>
      <c r="V418"/>
    </row>
    <row r="419" spans="2:22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 s="15"/>
      <c r="V419"/>
    </row>
    <row r="420" spans="2:22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 s="15"/>
      <c r="V420"/>
    </row>
    <row r="421" spans="2:22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 s="15"/>
      <c r="V421"/>
    </row>
    <row r="422" spans="2:22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 s="15"/>
      <c r="V422"/>
    </row>
    <row r="423" spans="2:22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 s="15"/>
      <c r="V423"/>
    </row>
    <row r="424" spans="2:22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 s="15"/>
      <c r="V424"/>
    </row>
    <row r="425" spans="2:22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 s="15"/>
      <c r="V425"/>
    </row>
    <row r="426" spans="2:22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 s="15"/>
      <c r="V426"/>
    </row>
    <row r="427" spans="2:22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 s="15"/>
      <c r="V427"/>
    </row>
    <row r="428" spans="2:22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 s="15"/>
      <c r="V428"/>
    </row>
    <row r="429" spans="2:22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 s="15"/>
      <c r="V429"/>
    </row>
    <row r="430" spans="2:22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 s="15"/>
      <c r="V430"/>
    </row>
    <row r="431" spans="2:22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 s="15"/>
      <c r="V431"/>
    </row>
    <row r="432" spans="2:22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 s="15"/>
      <c r="V432"/>
    </row>
    <row r="433" spans="2:22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 s="15"/>
      <c r="V433"/>
    </row>
    <row r="434" spans="2:22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 s="15"/>
      <c r="V434"/>
    </row>
    <row r="435" spans="2:22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 s="15"/>
      <c r="V435"/>
    </row>
    <row r="436" spans="2:22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 s="15"/>
      <c r="V436"/>
    </row>
    <row r="437" spans="2:22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 s="15"/>
      <c r="V437"/>
    </row>
    <row r="438" spans="2:22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 s="15"/>
      <c r="V438"/>
    </row>
    <row r="439" spans="2:22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 s="15"/>
      <c r="V439"/>
    </row>
    <row r="440" spans="2:22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 s="15"/>
      <c r="V440"/>
    </row>
    <row r="441" spans="2:22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 s="15"/>
      <c r="V441"/>
    </row>
    <row r="442" spans="2:22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 s="15"/>
      <c r="V442"/>
    </row>
    <row r="443" spans="2:22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 s="15"/>
      <c r="V443"/>
    </row>
    <row r="444" spans="2:22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 s="15"/>
      <c r="V444"/>
    </row>
    <row r="445" spans="2:22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 s="15"/>
      <c r="V445"/>
    </row>
    <row r="446" spans="2:22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 s="15"/>
      <c r="V446"/>
    </row>
    <row r="447" spans="2:22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 s="15"/>
      <c r="V447"/>
    </row>
    <row r="448" spans="2:22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 s="15"/>
      <c r="V448"/>
    </row>
    <row r="449" spans="2:2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 s="15"/>
      <c r="V449"/>
    </row>
    <row r="450" spans="2:2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 s="15"/>
      <c r="V450"/>
    </row>
    <row r="451" spans="2:2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 s="15"/>
      <c r="V451"/>
    </row>
    <row r="452" spans="2:2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 s="15"/>
      <c r="V452"/>
    </row>
    <row r="453" spans="2:2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 s="15"/>
      <c r="V453"/>
    </row>
    <row r="454" spans="2:2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 s="15"/>
      <c r="V454"/>
    </row>
    <row r="455" spans="2:2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 s="15"/>
      <c r="V455"/>
    </row>
    <row r="456" spans="2:2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 s="15"/>
      <c r="V456"/>
    </row>
    <row r="457" spans="2:2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 s="15"/>
      <c r="V457"/>
    </row>
    <row r="458" spans="2:2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 s="15"/>
      <c r="V458"/>
    </row>
    <row r="459" spans="2:2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 s="15"/>
      <c r="V459"/>
    </row>
    <row r="460" spans="2:25" s="2" customFormat="1" ht="20.25" customHeight="1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 s="15"/>
      <c r="V460"/>
      <c r="W460" s="24"/>
      <c r="X460" s="24"/>
      <c r="Y460" s="25"/>
    </row>
    <row r="461" spans="2:25" x14ac:dyDescent="0.2"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 s="15"/>
      <c r="V461"/>
    </row>
    <row r="462" spans="2:25" x14ac:dyDescent="0.2"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 s="15"/>
      <c r="V462"/>
    </row>
    <row r="463" spans="2:25" x14ac:dyDescent="0.2"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 s="15"/>
      <c r="V463"/>
    </row>
    <row r="464" spans="2:25" x14ac:dyDescent="0.2"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 s="15"/>
      <c r="V464"/>
    </row>
    <row r="465" spans="2:22" x14ac:dyDescent="0.2"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 s="15"/>
      <c r="V465"/>
    </row>
    <row r="466" spans="2:22" x14ac:dyDescent="0.2"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 s="15"/>
      <c r="V466"/>
    </row>
    <row r="467" spans="2:22" x14ac:dyDescent="0.2"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 s="15"/>
      <c r="V467"/>
    </row>
    <row r="468" spans="2:22" x14ac:dyDescent="0.2"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 s="15"/>
      <c r="V468"/>
    </row>
    <row r="469" spans="2:22" x14ac:dyDescent="0.2"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 s="15"/>
      <c r="V469"/>
    </row>
    <row r="470" spans="2:22" x14ac:dyDescent="0.2"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 s="15"/>
      <c r="V470"/>
    </row>
    <row r="471" spans="2:22" x14ac:dyDescent="0.2"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 s="15"/>
      <c r="V471"/>
    </row>
    <row r="472" spans="2:22" x14ac:dyDescent="0.2"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 s="15"/>
      <c r="V472"/>
    </row>
    <row r="473" spans="2:22" x14ac:dyDescent="0.2"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 s="15"/>
      <c r="V473"/>
    </row>
    <row r="474" spans="2:22" x14ac:dyDescent="0.2"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 s="15"/>
      <c r="V474"/>
    </row>
    <row r="475" spans="2:22" x14ac:dyDescent="0.2"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 s="15"/>
      <c r="V475"/>
    </row>
    <row r="476" spans="2:22" x14ac:dyDescent="0.2"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 s="15"/>
      <c r="V476"/>
    </row>
    <row r="477" spans="2:22" x14ac:dyDescent="0.2"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 s="15"/>
      <c r="V477"/>
    </row>
    <row r="478" spans="2:22" x14ac:dyDescent="0.2"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 s="15"/>
      <c r="V478"/>
    </row>
    <row r="479" spans="2:22" x14ac:dyDescent="0.2"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 s="15"/>
      <c r="V479"/>
    </row>
    <row r="480" spans="2:22" x14ac:dyDescent="0.2"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 s="15"/>
      <c r="V480"/>
    </row>
    <row r="481" spans="2:22" x14ac:dyDescent="0.2"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 s="15"/>
      <c r="V481"/>
    </row>
    <row r="482" spans="2:22" x14ac:dyDescent="0.2"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 s="15"/>
      <c r="V482"/>
    </row>
    <row r="483" spans="2:22" x14ac:dyDescent="0.2"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 s="15"/>
      <c r="V483"/>
    </row>
    <row r="484" spans="2:22" x14ac:dyDescent="0.2"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 s="15"/>
      <c r="V484"/>
    </row>
    <row r="485" spans="2:22" x14ac:dyDescent="0.2"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 s="15"/>
      <c r="V485"/>
    </row>
    <row r="486" spans="2:22" x14ac:dyDescent="0.2"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 s="15"/>
      <c r="V486"/>
    </row>
    <row r="487" spans="2:22" x14ac:dyDescent="0.2"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 s="15"/>
      <c r="V487"/>
    </row>
    <row r="488" spans="2:22" x14ac:dyDescent="0.2"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 s="15"/>
      <c r="V488"/>
    </row>
    <row r="489" spans="2:22" x14ac:dyDescent="0.2"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 s="15"/>
      <c r="V489"/>
    </row>
    <row r="490" spans="2:22" x14ac:dyDescent="0.2"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 s="15"/>
      <c r="V490"/>
    </row>
    <row r="491" spans="2:22" x14ac:dyDescent="0.2"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 s="15"/>
      <c r="V491"/>
    </row>
    <row r="492" spans="2:22" x14ac:dyDescent="0.2"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 s="15"/>
      <c r="V492"/>
    </row>
    <row r="493" spans="2:22" x14ac:dyDescent="0.2"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 s="15"/>
      <c r="V493"/>
    </row>
    <row r="494" spans="2:22" x14ac:dyDescent="0.2"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 s="15"/>
      <c r="V494"/>
    </row>
    <row r="495" spans="2:22" x14ac:dyDescent="0.2"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 s="15"/>
      <c r="V495"/>
    </row>
    <row r="496" spans="2:22" x14ac:dyDescent="0.2"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 s="15"/>
      <c r="V496"/>
    </row>
    <row r="497" spans="2:22" x14ac:dyDescent="0.2"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 s="15"/>
      <c r="V497"/>
    </row>
    <row r="498" spans="2:22" x14ac:dyDescent="0.2"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 s="15"/>
      <c r="V498"/>
    </row>
    <row r="499" spans="2:22" x14ac:dyDescent="0.2"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 s="15"/>
      <c r="V499"/>
    </row>
    <row r="500" spans="2:22" x14ac:dyDescent="0.2"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 s="15"/>
      <c r="V500"/>
    </row>
    <row r="501" spans="2:22" x14ac:dyDescent="0.2"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 s="15"/>
      <c r="V501"/>
    </row>
    <row r="502" spans="2:22" x14ac:dyDescent="0.2"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 s="15"/>
      <c r="V502"/>
    </row>
    <row r="503" spans="2:22" x14ac:dyDescent="0.2"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 s="15"/>
      <c r="V503"/>
    </row>
    <row r="504" spans="2:22" x14ac:dyDescent="0.2"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 s="15"/>
      <c r="V504"/>
    </row>
    <row r="505" spans="2:22" x14ac:dyDescent="0.2"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 s="15"/>
      <c r="V505"/>
    </row>
    <row r="506" spans="2:22" x14ac:dyDescent="0.2"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 s="15"/>
      <c r="V506"/>
    </row>
    <row r="507" spans="2:22" x14ac:dyDescent="0.2"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 s="15"/>
      <c r="V507"/>
    </row>
    <row r="508" spans="2:22" x14ac:dyDescent="0.2"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 s="15"/>
      <c r="V508"/>
    </row>
    <row r="509" spans="2:22" x14ac:dyDescent="0.2"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 s="15"/>
      <c r="V509"/>
    </row>
    <row r="510" spans="2:22" x14ac:dyDescent="0.2"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 s="15"/>
      <c r="V510"/>
    </row>
    <row r="511" spans="2:22" x14ac:dyDescent="0.2"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 s="15"/>
      <c r="V511"/>
    </row>
    <row r="512" spans="2:22" x14ac:dyDescent="0.2"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 s="15"/>
      <c r="V512"/>
    </row>
    <row r="513" spans="2:22" x14ac:dyDescent="0.2"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 s="15"/>
      <c r="V513"/>
    </row>
    <row r="514" spans="2:22" x14ac:dyDescent="0.2"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 s="15"/>
      <c r="V514"/>
    </row>
    <row r="515" spans="2:22" x14ac:dyDescent="0.2"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 s="15"/>
      <c r="V515"/>
    </row>
    <row r="516" spans="2:22" x14ac:dyDescent="0.2"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 s="15"/>
      <c r="V516"/>
    </row>
    <row r="517" spans="2:22" x14ac:dyDescent="0.2"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 s="15"/>
      <c r="V517"/>
    </row>
    <row r="518" spans="2:22" x14ac:dyDescent="0.2"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 s="15"/>
      <c r="V518"/>
    </row>
    <row r="519" spans="2:22" x14ac:dyDescent="0.2"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 s="15"/>
      <c r="V519"/>
    </row>
    <row r="520" spans="2:22" x14ac:dyDescent="0.2"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 s="15"/>
      <c r="V520"/>
    </row>
    <row r="521" spans="2:22" x14ac:dyDescent="0.2"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 s="15"/>
      <c r="V521"/>
    </row>
    <row r="522" spans="2:22" x14ac:dyDescent="0.2"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 s="15"/>
      <c r="V522"/>
    </row>
    <row r="523" spans="2:22" x14ac:dyDescent="0.2"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 s="15"/>
      <c r="V523"/>
    </row>
    <row r="524" spans="2:22" x14ac:dyDescent="0.2"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 s="15"/>
      <c r="V524"/>
    </row>
    <row r="525" spans="2:22" x14ac:dyDescent="0.2"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 s="15"/>
      <c r="V525"/>
    </row>
    <row r="526" spans="2:22" x14ac:dyDescent="0.2"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 s="15"/>
      <c r="V526"/>
    </row>
    <row r="527" spans="2:22" x14ac:dyDescent="0.2"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 s="15"/>
      <c r="V527"/>
    </row>
    <row r="528" spans="2:22" x14ac:dyDescent="0.2"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 s="15"/>
      <c r="V528"/>
    </row>
    <row r="529" spans="2:22" x14ac:dyDescent="0.2"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 s="15"/>
      <c r="V529"/>
    </row>
    <row r="530" spans="2:22" x14ac:dyDescent="0.2"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 s="15"/>
      <c r="V530"/>
    </row>
    <row r="531" spans="2:22" x14ac:dyDescent="0.2"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 s="15"/>
      <c r="V531"/>
    </row>
    <row r="532" spans="2:22" x14ac:dyDescent="0.2"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 s="15"/>
      <c r="V532"/>
    </row>
    <row r="533" spans="2:22" x14ac:dyDescent="0.2"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 s="15"/>
      <c r="V533"/>
    </row>
    <row r="534" spans="2:22" x14ac:dyDescent="0.2"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 s="15"/>
      <c r="V534"/>
    </row>
    <row r="535" spans="2:22" x14ac:dyDescent="0.2"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 s="15"/>
      <c r="V535"/>
    </row>
    <row r="536" spans="2:22" x14ac:dyDescent="0.2"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 s="15"/>
      <c r="V536"/>
    </row>
    <row r="537" spans="2:22" x14ac:dyDescent="0.2"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 s="15"/>
      <c r="V537"/>
    </row>
    <row r="538" spans="2:22" x14ac:dyDescent="0.2"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 s="15"/>
      <c r="V538"/>
    </row>
    <row r="539" spans="2:22" x14ac:dyDescent="0.2"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 s="15"/>
      <c r="V539"/>
    </row>
    <row r="540" spans="2:22" x14ac:dyDescent="0.2"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 s="15"/>
      <c r="V540"/>
    </row>
    <row r="541" spans="2:22" x14ac:dyDescent="0.2"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 s="15"/>
      <c r="V541"/>
    </row>
    <row r="542" spans="2:22" x14ac:dyDescent="0.2"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 s="15"/>
      <c r="V542"/>
    </row>
    <row r="543" spans="2:22" x14ac:dyDescent="0.2"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 s="15"/>
      <c r="V543"/>
    </row>
    <row r="544" spans="2:22" x14ac:dyDescent="0.2"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 s="15"/>
      <c r="V544"/>
    </row>
    <row r="545" spans="2:22" x14ac:dyDescent="0.2"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 s="15"/>
      <c r="V545"/>
    </row>
  </sheetData>
  <mergeCells count="2">
    <mergeCell ref="B1:V1"/>
    <mergeCell ref="B2:V2"/>
  </mergeCells>
  <conditionalFormatting pivot="1" sqref="V7:V113">
    <cfRule type="cellIs" dxfId="347" priority="8" stopIfTrue="1" operator="between">
      <formula>-0.01</formula>
      <formula>"&lt;=0"</formula>
    </cfRule>
  </conditionalFormatting>
  <conditionalFormatting pivot="1" sqref="V7:V113">
    <cfRule type="cellIs" dxfId="346" priority="7" stopIfTrue="1" operator="between">
      <formula>0.01</formula>
      <formula>"&lt;=50"</formula>
    </cfRule>
  </conditionalFormatting>
  <conditionalFormatting pivot="1" sqref="V7:V113">
    <cfRule type="cellIs" dxfId="345" priority="6" stopIfTrue="1" operator="between">
      <formula>50</formula>
      <formula>"&lt;=75"</formula>
    </cfRule>
  </conditionalFormatting>
  <conditionalFormatting pivot="1" sqref="V7:V113">
    <cfRule type="cellIs" dxfId="344" priority="5" stopIfTrue="1" operator="between">
      <formula>75.01</formula>
      <formula>"&gt;=100"</formula>
    </cfRule>
  </conditionalFormatting>
  <conditionalFormatting pivot="1" sqref="G7:G113">
    <cfRule type="cellIs" dxfId="343" priority="4" operator="between">
      <formula>-0.01</formula>
      <formula>0</formula>
    </cfRule>
  </conditionalFormatting>
  <conditionalFormatting pivot="1" sqref="G7:G113">
    <cfRule type="cellIs" dxfId="342" priority="3" operator="between">
      <formula>0.1</formula>
      <formula>"&lt;=50"</formula>
    </cfRule>
  </conditionalFormatting>
  <conditionalFormatting pivot="1" sqref="G7:G113">
    <cfRule type="cellIs" dxfId="341" priority="2" operator="between">
      <formula>50.01</formula>
      <formula>"&lt;=75"</formula>
    </cfRule>
  </conditionalFormatting>
  <conditionalFormatting pivot="1" sqref="G7:G113">
    <cfRule type="cellIs" dxfId="340" priority="1" operator="between">
      <formula>75.01</formula>
      <formula>"&gt;=100"</formula>
    </cfRule>
  </conditionalFormatting>
  <pageMargins left="0.7" right="0.7" top="0.75" bottom="0.75" header="0.3" footer="0.3"/>
  <pageSetup paperSize="9" orientation="portrait" r:id="rId2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>
    <tabColor theme="8" tint="0.39997558519241921"/>
  </sheetPr>
  <dimension ref="B1:BJ460"/>
  <sheetViews>
    <sheetView topLeftCell="A6" workbookViewId="0">
      <pane xSplit="2" ySplit="1" topLeftCell="P109" activePane="bottomRight" state="frozen"/>
      <selection activeCell="A6" sqref="A6"/>
      <selection pane="topRight" activeCell="C6" sqref="C6"/>
      <selection pane="bottomLeft" activeCell="A7" sqref="A7"/>
      <selection pane="bottomRight" activeCell="T128" sqref="T128"/>
    </sheetView>
  </sheetViews>
  <sheetFormatPr baseColWidth="10" defaultRowHeight="12.75" x14ac:dyDescent="0.2"/>
  <cols>
    <col min="1" max="1" width="1" customWidth="1"/>
    <col min="2" max="2" width="54.42578125" style="1" customWidth="1"/>
    <col min="3" max="3" width="16" style="3" customWidth="1"/>
    <col min="4" max="4" width="14.28515625" style="3" customWidth="1"/>
    <col min="5" max="5" width="15.85546875" style="3" customWidth="1"/>
    <col min="6" max="6" width="15" style="3" customWidth="1"/>
    <col min="7" max="7" width="9.42578125" style="3" customWidth="1"/>
    <col min="8" max="8" width="13.85546875" style="3" customWidth="1"/>
    <col min="9" max="9" width="14.7109375" style="3" customWidth="1"/>
    <col min="10" max="10" width="13" style="3" customWidth="1"/>
    <col min="11" max="14" width="12.42578125" style="3" customWidth="1"/>
    <col min="15" max="15" width="11.85546875" style="3" customWidth="1"/>
    <col min="16" max="17" width="11.42578125" style="3" customWidth="1"/>
    <col min="18" max="18" width="15.28515625" style="3" customWidth="1"/>
    <col min="19" max="19" width="11.42578125" style="3" customWidth="1"/>
    <col min="20" max="21" width="15.7109375" style="3" customWidth="1"/>
    <col min="22" max="22" width="9.42578125" style="3" customWidth="1"/>
    <col min="23" max="25" width="11.42578125" style="3"/>
  </cols>
  <sheetData>
    <row r="1" spans="2:62" ht="18" x14ac:dyDescent="0.25">
      <c r="B1" s="84" t="s">
        <v>363</v>
      </c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2:62" ht="18" x14ac:dyDescent="0.25">
      <c r="B2" s="84" t="s">
        <v>364</v>
      </c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2:62" x14ac:dyDescent="0.2">
      <c r="B3"/>
      <c r="C3"/>
    </row>
    <row r="5" spans="2:62" x14ac:dyDescent="0.2">
      <c r="B5" s="45"/>
      <c r="C5" s="46" t="s">
        <v>320</v>
      </c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/>
      <c r="X5"/>
      <c r="Y5"/>
    </row>
    <row r="6" spans="2:62" s="5" customFormat="1" ht="35.25" customHeight="1" x14ac:dyDescent="0.2">
      <c r="B6" s="47" t="s">
        <v>361</v>
      </c>
      <c r="C6" s="42" t="s">
        <v>343</v>
      </c>
      <c r="D6" s="42" t="s">
        <v>345</v>
      </c>
      <c r="E6" s="42" t="s">
        <v>344</v>
      </c>
      <c r="F6" s="42" t="s">
        <v>346</v>
      </c>
      <c r="G6" s="42" t="s">
        <v>347</v>
      </c>
      <c r="H6" s="42" t="s">
        <v>348</v>
      </c>
      <c r="I6" s="42" t="s">
        <v>349</v>
      </c>
      <c r="J6" s="42" t="s">
        <v>350</v>
      </c>
      <c r="K6" s="42" t="s">
        <v>351</v>
      </c>
      <c r="L6" s="42" t="s">
        <v>352</v>
      </c>
      <c r="M6" s="42" t="s">
        <v>353</v>
      </c>
      <c r="N6" s="42" t="s">
        <v>354</v>
      </c>
      <c r="O6" s="42" t="s">
        <v>355</v>
      </c>
      <c r="P6" s="42" t="s">
        <v>356</v>
      </c>
      <c r="Q6" s="42" t="s">
        <v>357</v>
      </c>
      <c r="R6" s="42" t="s">
        <v>358</v>
      </c>
      <c r="S6" s="42" t="s">
        <v>359</v>
      </c>
      <c r="T6" s="43" t="s">
        <v>362</v>
      </c>
      <c r="U6" s="43" t="s">
        <v>366</v>
      </c>
      <c r="V6" s="44" t="s">
        <v>360</v>
      </c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</row>
    <row r="7" spans="2:62" x14ac:dyDescent="0.2">
      <c r="B7" s="48" t="s">
        <v>129</v>
      </c>
      <c r="C7" s="32">
        <v>80942</v>
      </c>
      <c r="D7" s="32">
        <v>0</v>
      </c>
      <c r="E7" s="32">
        <v>80942</v>
      </c>
      <c r="F7" s="32">
        <v>59428.479999999996</v>
      </c>
      <c r="G7" s="32">
        <v>73.42106693681896</v>
      </c>
      <c r="H7" s="32">
        <v>6614.4000000000005</v>
      </c>
      <c r="I7" s="32">
        <v>6614.4000000000005</v>
      </c>
      <c r="J7" s="32">
        <v>6614.4000000000005</v>
      </c>
      <c r="K7" s="32">
        <v>6614.4000000000005</v>
      </c>
      <c r="L7" s="32">
        <v>6614.4000000000005</v>
      </c>
      <c r="M7" s="32">
        <v>6614.4000000000005</v>
      </c>
      <c r="N7" s="32">
        <v>8511.2800000000007</v>
      </c>
      <c r="O7" s="32">
        <v>4409.6000000000004</v>
      </c>
      <c r="P7" s="32">
        <v>0</v>
      </c>
      <c r="Q7" s="32">
        <v>0</v>
      </c>
      <c r="R7" s="32">
        <v>4409.6000000000004</v>
      </c>
      <c r="S7" s="32">
        <v>5009.6000000000004</v>
      </c>
      <c r="T7" s="38">
        <v>62026.479999999996</v>
      </c>
      <c r="U7" s="32">
        <v>18915.52</v>
      </c>
      <c r="V7" s="32">
        <v>76.630772652022429</v>
      </c>
      <c r="W7"/>
      <c r="X7"/>
      <c r="Y7"/>
    </row>
    <row r="8" spans="2:62" x14ac:dyDescent="0.2">
      <c r="B8" s="49" t="s">
        <v>136</v>
      </c>
      <c r="C8" s="33">
        <v>26980</v>
      </c>
      <c r="D8" s="33">
        <v>0</v>
      </c>
      <c r="E8" s="33">
        <v>26980</v>
      </c>
      <c r="F8" s="33">
        <v>16730.48</v>
      </c>
      <c r="G8" s="33">
        <v>62.010674573758337</v>
      </c>
      <c r="H8" s="33">
        <v>2204.8000000000002</v>
      </c>
      <c r="I8" s="33">
        <v>2204.8000000000002</v>
      </c>
      <c r="J8" s="33">
        <v>2204.8000000000002</v>
      </c>
      <c r="K8" s="33">
        <v>2204.8000000000002</v>
      </c>
      <c r="L8" s="33">
        <v>2204.8000000000002</v>
      </c>
      <c r="M8" s="33">
        <v>2204.8000000000002</v>
      </c>
      <c r="N8" s="33">
        <v>3501.6800000000003</v>
      </c>
      <c r="O8" s="33">
        <v>0</v>
      </c>
      <c r="P8" s="33">
        <v>0</v>
      </c>
      <c r="Q8" s="33">
        <v>0</v>
      </c>
      <c r="R8" s="33">
        <v>0</v>
      </c>
      <c r="S8" s="33">
        <v>0</v>
      </c>
      <c r="T8" s="39">
        <v>16730.48</v>
      </c>
      <c r="U8" s="33">
        <v>10249.52</v>
      </c>
      <c r="V8" s="33">
        <v>62.010674573758337</v>
      </c>
      <c r="W8"/>
      <c r="X8"/>
      <c r="Y8"/>
    </row>
    <row r="9" spans="2:62" x14ac:dyDescent="0.2">
      <c r="B9" s="50" t="s">
        <v>130</v>
      </c>
      <c r="C9" s="35">
        <v>26980</v>
      </c>
      <c r="D9" s="35">
        <v>0</v>
      </c>
      <c r="E9" s="35">
        <v>26980</v>
      </c>
      <c r="F9" s="35">
        <v>16730.48</v>
      </c>
      <c r="G9" s="35">
        <v>62.010674573758337</v>
      </c>
      <c r="H9" s="35">
        <v>2204.8000000000002</v>
      </c>
      <c r="I9" s="35">
        <v>2204.8000000000002</v>
      </c>
      <c r="J9" s="35">
        <v>2204.8000000000002</v>
      </c>
      <c r="K9" s="35">
        <v>2204.8000000000002</v>
      </c>
      <c r="L9" s="35">
        <v>2204.8000000000002</v>
      </c>
      <c r="M9" s="35">
        <v>2204.8000000000002</v>
      </c>
      <c r="N9" s="35">
        <v>3501.6800000000003</v>
      </c>
      <c r="O9" s="35">
        <v>0</v>
      </c>
      <c r="P9" s="35">
        <v>0</v>
      </c>
      <c r="Q9" s="35">
        <v>0</v>
      </c>
      <c r="R9" s="35">
        <v>0</v>
      </c>
      <c r="S9" s="35">
        <v>0</v>
      </c>
      <c r="T9" s="37">
        <v>16730.48</v>
      </c>
      <c r="U9" s="35">
        <v>10249.52</v>
      </c>
      <c r="V9" s="35">
        <v>62.010674573758337</v>
      </c>
      <c r="W9"/>
      <c r="X9"/>
      <c r="Y9"/>
    </row>
    <row r="10" spans="2:62" x14ac:dyDescent="0.2">
      <c r="B10" s="51" t="s">
        <v>131</v>
      </c>
      <c r="C10" s="34">
        <v>26980</v>
      </c>
      <c r="D10" s="34">
        <v>0</v>
      </c>
      <c r="E10" s="34">
        <v>26980</v>
      </c>
      <c r="F10" s="34">
        <v>16730.48</v>
      </c>
      <c r="G10" s="34">
        <v>62.010674573758337</v>
      </c>
      <c r="H10" s="34">
        <v>2204.8000000000002</v>
      </c>
      <c r="I10" s="34">
        <v>2204.8000000000002</v>
      </c>
      <c r="J10" s="34">
        <v>2204.8000000000002</v>
      </c>
      <c r="K10" s="34">
        <v>2204.8000000000002</v>
      </c>
      <c r="L10" s="34">
        <v>2204.8000000000002</v>
      </c>
      <c r="M10" s="34">
        <v>2204.8000000000002</v>
      </c>
      <c r="N10" s="34">
        <v>3501.6800000000003</v>
      </c>
      <c r="O10" s="34">
        <v>0</v>
      </c>
      <c r="P10" s="34">
        <v>0</v>
      </c>
      <c r="Q10" s="34">
        <v>0</v>
      </c>
      <c r="R10" s="34">
        <v>0</v>
      </c>
      <c r="S10" s="34">
        <v>0</v>
      </c>
      <c r="T10" s="40">
        <v>16730.48</v>
      </c>
      <c r="U10" s="34">
        <v>10249.52</v>
      </c>
      <c r="V10" s="34">
        <v>62.010674573758337</v>
      </c>
      <c r="W10"/>
      <c r="X10"/>
      <c r="Y10"/>
    </row>
    <row r="11" spans="2:62" x14ac:dyDescent="0.2">
      <c r="B11" s="81" t="s">
        <v>335</v>
      </c>
      <c r="C11" s="82">
        <v>26980</v>
      </c>
      <c r="D11" s="82">
        <v>0</v>
      </c>
      <c r="E11" s="82">
        <v>26980</v>
      </c>
      <c r="F11" s="82">
        <v>16730.48</v>
      </c>
      <c r="G11" s="82">
        <v>62.010674573758337</v>
      </c>
      <c r="H11" s="82">
        <v>2204.8000000000002</v>
      </c>
      <c r="I11" s="82">
        <v>2204.8000000000002</v>
      </c>
      <c r="J11" s="82">
        <v>2204.8000000000002</v>
      </c>
      <c r="K11" s="82">
        <v>2204.8000000000002</v>
      </c>
      <c r="L11" s="82">
        <v>2204.8000000000002</v>
      </c>
      <c r="M11" s="82">
        <v>2204.8000000000002</v>
      </c>
      <c r="N11" s="82">
        <v>3501.6800000000003</v>
      </c>
      <c r="O11" s="82">
        <v>0</v>
      </c>
      <c r="P11" s="82">
        <v>0</v>
      </c>
      <c r="Q11" s="82">
        <v>0</v>
      </c>
      <c r="R11" s="82">
        <v>0</v>
      </c>
      <c r="S11" s="82">
        <v>0</v>
      </c>
      <c r="T11" s="83">
        <v>16730.48</v>
      </c>
      <c r="U11" s="82">
        <v>10249.52</v>
      </c>
      <c r="V11" s="82">
        <v>62.010674573758337</v>
      </c>
      <c r="W11"/>
      <c r="X11"/>
      <c r="Y11"/>
    </row>
    <row r="12" spans="2:62" x14ac:dyDescent="0.2">
      <c r="B12" s="52" t="s">
        <v>330</v>
      </c>
      <c r="C12" s="35">
        <v>26980</v>
      </c>
      <c r="D12" s="35">
        <v>0</v>
      </c>
      <c r="E12" s="35">
        <v>26980</v>
      </c>
      <c r="F12" s="35">
        <v>16730.48</v>
      </c>
      <c r="G12" s="35">
        <v>62.010674573758337</v>
      </c>
      <c r="H12" s="35">
        <v>2204.8000000000002</v>
      </c>
      <c r="I12" s="35">
        <v>2204.8000000000002</v>
      </c>
      <c r="J12" s="35">
        <v>2204.8000000000002</v>
      </c>
      <c r="K12" s="35">
        <v>2204.8000000000002</v>
      </c>
      <c r="L12" s="35">
        <v>2204.8000000000002</v>
      </c>
      <c r="M12" s="35">
        <v>2204.8000000000002</v>
      </c>
      <c r="N12" s="35">
        <v>3501.6800000000003</v>
      </c>
      <c r="O12" s="35">
        <v>0</v>
      </c>
      <c r="P12" s="35">
        <v>0</v>
      </c>
      <c r="Q12" s="35">
        <v>0</v>
      </c>
      <c r="R12" s="35">
        <v>0</v>
      </c>
      <c r="S12" s="35">
        <v>0</v>
      </c>
      <c r="T12" s="37">
        <v>16730.48</v>
      </c>
      <c r="U12" s="35">
        <v>10249.52</v>
      </c>
      <c r="V12" s="35">
        <v>62.010674573758337</v>
      </c>
      <c r="W12"/>
      <c r="X12"/>
      <c r="Y12"/>
    </row>
    <row r="13" spans="2:62" x14ac:dyDescent="0.2">
      <c r="B13" s="53" t="s">
        <v>331</v>
      </c>
      <c r="C13" s="34">
        <v>242</v>
      </c>
      <c r="D13" s="34">
        <v>0</v>
      </c>
      <c r="E13" s="34">
        <v>242</v>
      </c>
      <c r="F13" s="34">
        <v>185.35</v>
      </c>
      <c r="G13" s="34">
        <v>76.590909090909093</v>
      </c>
      <c r="H13" s="34">
        <v>24.8</v>
      </c>
      <c r="I13" s="34">
        <v>24.8</v>
      </c>
      <c r="J13" s="34">
        <v>24.8</v>
      </c>
      <c r="K13" s="34">
        <v>24.8</v>
      </c>
      <c r="L13" s="34">
        <v>24.8</v>
      </c>
      <c r="M13" s="34">
        <v>24.8</v>
      </c>
      <c r="N13" s="34">
        <v>36.549999999999997</v>
      </c>
      <c r="O13" s="34">
        <v>0</v>
      </c>
      <c r="P13" s="34">
        <v>0</v>
      </c>
      <c r="Q13" s="34">
        <v>0</v>
      </c>
      <c r="R13" s="34">
        <v>0</v>
      </c>
      <c r="S13" s="34">
        <v>0</v>
      </c>
      <c r="T13" s="40">
        <v>185.35000000000002</v>
      </c>
      <c r="U13" s="34">
        <v>56.649999999999977</v>
      </c>
      <c r="V13" s="34">
        <v>76.590909090909093</v>
      </c>
      <c r="W13"/>
      <c r="X13"/>
      <c r="Y13"/>
    </row>
    <row r="14" spans="2:62" x14ac:dyDescent="0.2">
      <c r="B14" s="53" t="s">
        <v>332</v>
      </c>
      <c r="C14" s="34">
        <v>24000</v>
      </c>
      <c r="D14" s="34">
        <v>0</v>
      </c>
      <c r="E14" s="34">
        <v>24000</v>
      </c>
      <c r="F14" s="34">
        <v>14947.33</v>
      </c>
      <c r="G14" s="34">
        <v>62.280541666666664</v>
      </c>
      <c r="H14" s="34">
        <v>2000</v>
      </c>
      <c r="I14" s="34">
        <v>2000</v>
      </c>
      <c r="J14" s="34">
        <v>2000</v>
      </c>
      <c r="K14" s="34">
        <v>2000</v>
      </c>
      <c r="L14" s="34">
        <v>2000</v>
      </c>
      <c r="M14" s="34">
        <v>2000</v>
      </c>
      <c r="N14" s="34">
        <v>2947.33</v>
      </c>
      <c r="O14" s="34">
        <v>0</v>
      </c>
      <c r="P14" s="34">
        <v>0</v>
      </c>
      <c r="Q14" s="34">
        <v>0</v>
      </c>
      <c r="R14" s="34">
        <v>0</v>
      </c>
      <c r="S14" s="34">
        <v>0</v>
      </c>
      <c r="T14" s="40">
        <v>14947.33</v>
      </c>
      <c r="U14" s="34">
        <v>9052.67</v>
      </c>
      <c r="V14" s="34">
        <v>62.280541666666664</v>
      </c>
      <c r="W14"/>
      <c r="X14"/>
      <c r="Y14"/>
    </row>
    <row r="15" spans="2:62" x14ac:dyDescent="0.2">
      <c r="B15" s="53" t="s">
        <v>333</v>
      </c>
      <c r="C15" s="34">
        <v>2138</v>
      </c>
      <c r="D15" s="34">
        <v>0</v>
      </c>
      <c r="E15" s="34">
        <v>2138</v>
      </c>
      <c r="F15" s="34">
        <v>1297.8</v>
      </c>
      <c r="G15" s="34">
        <v>60.701590271281567</v>
      </c>
      <c r="H15" s="34">
        <v>180</v>
      </c>
      <c r="I15" s="34">
        <v>180</v>
      </c>
      <c r="J15" s="34">
        <v>180</v>
      </c>
      <c r="K15" s="34">
        <v>180</v>
      </c>
      <c r="L15" s="34">
        <v>180</v>
      </c>
      <c r="M15" s="34">
        <v>180</v>
      </c>
      <c r="N15" s="34">
        <v>217.8</v>
      </c>
      <c r="O15" s="34">
        <v>0</v>
      </c>
      <c r="P15" s="34">
        <v>0</v>
      </c>
      <c r="Q15" s="34">
        <v>0</v>
      </c>
      <c r="R15" s="34">
        <v>0</v>
      </c>
      <c r="S15" s="34">
        <v>0</v>
      </c>
      <c r="T15" s="40">
        <v>1297.8</v>
      </c>
      <c r="U15" s="34">
        <v>840.2</v>
      </c>
      <c r="V15" s="34">
        <v>60.701590271281567</v>
      </c>
      <c r="W15"/>
      <c r="X15"/>
      <c r="Y15"/>
    </row>
    <row r="16" spans="2:62" x14ac:dyDescent="0.2">
      <c r="B16" s="53" t="s">
        <v>334</v>
      </c>
      <c r="C16" s="34">
        <v>600</v>
      </c>
      <c r="D16" s="34">
        <v>0</v>
      </c>
      <c r="E16" s="34">
        <v>600</v>
      </c>
      <c r="F16" s="34">
        <v>300</v>
      </c>
      <c r="G16" s="34">
        <v>50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0</v>
      </c>
      <c r="N16" s="34">
        <v>300</v>
      </c>
      <c r="O16" s="34">
        <v>0</v>
      </c>
      <c r="P16" s="34">
        <v>0</v>
      </c>
      <c r="Q16" s="34">
        <v>0</v>
      </c>
      <c r="R16" s="34">
        <v>0</v>
      </c>
      <c r="S16" s="34">
        <v>0</v>
      </c>
      <c r="T16" s="40">
        <v>300</v>
      </c>
      <c r="U16" s="34">
        <v>300</v>
      </c>
      <c r="V16" s="34">
        <v>50</v>
      </c>
      <c r="W16"/>
      <c r="X16"/>
      <c r="Y16"/>
    </row>
    <row r="17" spans="2:25" x14ac:dyDescent="0.2">
      <c r="B17" s="49" t="s">
        <v>148</v>
      </c>
      <c r="C17" s="33">
        <v>26982</v>
      </c>
      <c r="D17" s="33">
        <v>0</v>
      </c>
      <c r="E17" s="33">
        <v>26982</v>
      </c>
      <c r="F17" s="33">
        <v>20140</v>
      </c>
      <c r="G17" s="33">
        <v>74.642354162033953</v>
      </c>
      <c r="H17" s="33">
        <v>2204.8000000000002</v>
      </c>
      <c r="I17" s="33">
        <v>2204.8000000000002</v>
      </c>
      <c r="J17" s="33">
        <v>2204.8000000000002</v>
      </c>
      <c r="K17" s="33">
        <v>2204.8000000000002</v>
      </c>
      <c r="L17" s="33">
        <v>2204.8000000000002</v>
      </c>
      <c r="M17" s="33">
        <v>2204.8000000000002</v>
      </c>
      <c r="N17" s="33">
        <v>2504.8000000000002</v>
      </c>
      <c r="O17" s="33">
        <v>2204.8000000000002</v>
      </c>
      <c r="P17" s="33">
        <v>0</v>
      </c>
      <c r="Q17" s="33">
        <v>0</v>
      </c>
      <c r="R17" s="33">
        <v>2204.8000000000002</v>
      </c>
      <c r="S17" s="33">
        <v>2504.8000000000002</v>
      </c>
      <c r="T17" s="39">
        <v>22648</v>
      </c>
      <c r="U17" s="33">
        <v>4334</v>
      </c>
      <c r="V17" s="33">
        <v>83.937439774664597</v>
      </c>
      <c r="W17"/>
      <c r="X17"/>
      <c r="Y17"/>
    </row>
    <row r="18" spans="2:25" x14ac:dyDescent="0.2">
      <c r="B18" s="50" t="s">
        <v>145</v>
      </c>
      <c r="C18" s="35">
        <v>26982</v>
      </c>
      <c r="D18" s="35">
        <v>0</v>
      </c>
      <c r="E18" s="35">
        <v>26982</v>
      </c>
      <c r="F18" s="35">
        <v>20140</v>
      </c>
      <c r="G18" s="35">
        <v>74.642354162033953</v>
      </c>
      <c r="H18" s="35">
        <v>2204.8000000000002</v>
      </c>
      <c r="I18" s="35">
        <v>2204.8000000000002</v>
      </c>
      <c r="J18" s="35">
        <v>2204.8000000000002</v>
      </c>
      <c r="K18" s="35">
        <v>2204.8000000000002</v>
      </c>
      <c r="L18" s="35">
        <v>2204.8000000000002</v>
      </c>
      <c r="M18" s="35">
        <v>2204.8000000000002</v>
      </c>
      <c r="N18" s="35">
        <v>2504.8000000000002</v>
      </c>
      <c r="O18" s="35">
        <v>2204.8000000000002</v>
      </c>
      <c r="P18" s="35">
        <v>0</v>
      </c>
      <c r="Q18" s="35">
        <v>0</v>
      </c>
      <c r="R18" s="35">
        <v>2204.8000000000002</v>
      </c>
      <c r="S18" s="35">
        <v>2504.8000000000002</v>
      </c>
      <c r="T18" s="37">
        <v>22648</v>
      </c>
      <c r="U18" s="35">
        <v>4334</v>
      </c>
      <c r="V18" s="35">
        <v>83.937439774664597</v>
      </c>
      <c r="W18"/>
      <c r="X18"/>
      <c r="Y18"/>
    </row>
    <row r="19" spans="2:25" x14ac:dyDescent="0.2">
      <c r="B19" s="51" t="s">
        <v>146</v>
      </c>
      <c r="C19" s="34">
        <v>26982</v>
      </c>
      <c r="D19" s="34">
        <v>0</v>
      </c>
      <c r="E19" s="34">
        <v>26982</v>
      </c>
      <c r="F19" s="34">
        <v>20140</v>
      </c>
      <c r="G19" s="34">
        <v>74.642354162033953</v>
      </c>
      <c r="H19" s="34">
        <v>2204.8000000000002</v>
      </c>
      <c r="I19" s="34">
        <v>2204.8000000000002</v>
      </c>
      <c r="J19" s="34">
        <v>2204.8000000000002</v>
      </c>
      <c r="K19" s="34">
        <v>2204.8000000000002</v>
      </c>
      <c r="L19" s="34">
        <v>2204.8000000000002</v>
      </c>
      <c r="M19" s="34">
        <v>2204.8000000000002</v>
      </c>
      <c r="N19" s="34">
        <v>2504.8000000000002</v>
      </c>
      <c r="O19" s="34">
        <v>2204.8000000000002</v>
      </c>
      <c r="P19" s="34">
        <v>0</v>
      </c>
      <c r="Q19" s="34">
        <v>0</v>
      </c>
      <c r="R19" s="34">
        <v>2204.8000000000002</v>
      </c>
      <c r="S19" s="34">
        <v>2504.8000000000002</v>
      </c>
      <c r="T19" s="40">
        <v>22648</v>
      </c>
      <c r="U19" s="34">
        <v>4334</v>
      </c>
      <c r="V19" s="34">
        <v>83.937439774664597</v>
      </c>
      <c r="W19"/>
      <c r="X19"/>
      <c r="Y19"/>
    </row>
    <row r="20" spans="2:25" x14ac:dyDescent="0.2">
      <c r="B20" s="81" t="s">
        <v>335</v>
      </c>
      <c r="C20" s="82">
        <v>26982</v>
      </c>
      <c r="D20" s="82">
        <v>0</v>
      </c>
      <c r="E20" s="82">
        <v>26982</v>
      </c>
      <c r="F20" s="82">
        <v>20140</v>
      </c>
      <c r="G20" s="82">
        <v>74.642354162033953</v>
      </c>
      <c r="H20" s="82">
        <v>2204.8000000000002</v>
      </c>
      <c r="I20" s="82">
        <v>2204.8000000000002</v>
      </c>
      <c r="J20" s="82">
        <v>2204.8000000000002</v>
      </c>
      <c r="K20" s="82">
        <v>2204.8000000000002</v>
      </c>
      <c r="L20" s="82">
        <v>2204.8000000000002</v>
      </c>
      <c r="M20" s="82">
        <v>2204.8000000000002</v>
      </c>
      <c r="N20" s="82">
        <v>2504.8000000000002</v>
      </c>
      <c r="O20" s="82">
        <v>2204.8000000000002</v>
      </c>
      <c r="P20" s="82">
        <v>0</v>
      </c>
      <c r="Q20" s="82">
        <v>0</v>
      </c>
      <c r="R20" s="82">
        <v>2204.8000000000002</v>
      </c>
      <c r="S20" s="82">
        <v>2504.8000000000002</v>
      </c>
      <c r="T20" s="83">
        <v>22648</v>
      </c>
      <c r="U20" s="82">
        <v>4334</v>
      </c>
      <c r="V20" s="82">
        <v>83.937439774664597</v>
      </c>
      <c r="W20"/>
      <c r="X20"/>
      <c r="Y20"/>
    </row>
    <row r="21" spans="2:25" x14ac:dyDescent="0.2">
      <c r="B21" s="52" t="s">
        <v>330</v>
      </c>
      <c r="C21" s="35">
        <v>26982</v>
      </c>
      <c r="D21" s="35">
        <v>0</v>
      </c>
      <c r="E21" s="35">
        <v>26982</v>
      </c>
      <c r="F21" s="35">
        <v>20140</v>
      </c>
      <c r="G21" s="35">
        <v>74.642354162033953</v>
      </c>
      <c r="H21" s="35">
        <v>2204.8000000000002</v>
      </c>
      <c r="I21" s="35">
        <v>2204.8000000000002</v>
      </c>
      <c r="J21" s="35">
        <v>2204.8000000000002</v>
      </c>
      <c r="K21" s="35">
        <v>2204.8000000000002</v>
      </c>
      <c r="L21" s="35">
        <v>2204.8000000000002</v>
      </c>
      <c r="M21" s="35">
        <v>2204.8000000000002</v>
      </c>
      <c r="N21" s="35">
        <v>2504.8000000000002</v>
      </c>
      <c r="O21" s="35">
        <v>2204.8000000000002</v>
      </c>
      <c r="P21" s="35">
        <v>0</v>
      </c>
      <c r="Q21" s="35">
        <v>0</v>
      </c>
      <c r="R21" s="35">
        <v>2204.8000000000002</v>
      </c>
      <c r="S21" s="35">
        <v>2504.8000000000002</v>
      </c>
      <c r="T21" s="37">
        <v>22648</v>
      </c>
      <c r="U21" s="35">
        <v>4334</v>
      </c>
      <c r="V21" s="35">
        <v>83.937439774664597</v>
      </c>
      <c r="W21"/>
      <c r="X21"/>
      <c r="Y21"/>
    </row>
    <row r="22" spans="2:25" x14ac:dyDescent="0.2">
      <c r="B22" s="53" t="s">
        <v>331</v>
      </c>
      <c r="C22" s="34">
        <v>244</v>
      </c>
      <c r="D22" s="34">
        <v>0</v>
      </c>
      <c r="E22" s="34">
        <v>244</v>
      </c>
      <c r="F22" s="34">
        <v>220</v>
      </c>
      <c r="G22" s="34">
        <v>90.163934426229503</v>
      </c>
      <c r="H22" s="34">
        <v>24.8</v>
      </c>
      <c r="I22" s="34">
        <v>24.8</v>
      </c>
      <c r="J22" s="34">
        <v>24.8</v>
      </c>
      <c r="K22" s="34">
        <v>24.8</v>
      </c>
      <c r="L22" s="34">
        <v>24.8</v>
      </c>
      <c r="M22" s="34">
        <v>24.8</v>
      </c>
      <c r="N22" s="34">
        <v>24.8</v>
      </c>
      <c r="O22" s="34">
        <v>24.8</v>
      </c>
      <c r="P22" s="34">
        <v>0</v>
      </c>
      <c r="Q22" s="34">
        <v>0</v>
      </c>
      <c r="R22" s="34">
        <v>24.8</v>
      </c>
      <c r="S22" s="34">
        <v>24.8</v>
      </c>
      <c r="T22" s="40">
        <v>248.00000000000003</v>
      </c>
      <c r="U22" s="34">
        <v>-4.0000000000000284</v>
      </c>
      <c r="V22" s="34">
        <v>101.63934426229508</v>
      </c>
      <c r="W22"/>
      <c r="X22"/>
      <c r="Y22"/>
    </row>
    <row r="23" spans="2:25" x14ac:dyDescent="0.2">
      <c r="B23" s="53" t="s">
        <v>332</v>
      </c>
      <c r="C23" s="34">
        <v>24000</v>
      </c>
      <c r="D23" s="34">
        <v>0</v>
      </c>
      <c r="E23" s="34">
        <v>24000</v>
      </c>
      <c r="F23" s="34">
        <v>18000</v>
      </c>
      <c r="G23" s="34">
        <v>75</v>
      </c>
      <c r="H23" s="34">
        <v>2000</v>
      </c>
      <c r="I23" s="34">
        <v>2000</v>
      </c>
      <c r="J23" s="34">
        <v>2000</v>
      </c>
      <c r="K23" s="34">
        <v>2000</v>
      </c>
      <c r="L23" s="34">
        <v>2000</v>
      </c>
      <c r="M23" s="34">
        <v>2000</v>
      </c>
      <c r="N23" s="34">
        <v>2000</v>
      </c>
      <c r="O23" s="34">
        <v>2000</v>
      </c>
      <c r="P23" s="34">
        <v>0</v>
      </c>
      <c r="Q23" s="34">
        <v>0</v>
      </c>
      <c r="R23" s="34">
        <v>2000</v>
      </c>
      <c r="S23" s="34">
        <v>2000</v>
      </c>
      <c r="T23" s="40">
        <v>20000</v>
      </c>
      <c r="U23" s="34">
        <v>4000</v>
      </c>
      <c r="V23" s="34">
        <v>83.333333333333343</v>
      </c>
      <c r="W23"/>
      <c r="X23"/>
      <c r="Y23"/>
    </row>
    <row r="24" spans="2:25" x14ac:dyDescent="0.2">
      <c r="B24" s="53" t="s">
        <v>333</v>
      </c>
      <c r="C24" s="34">
        <v>2138</v>
      </c>
      <c r="D24" s="34">
        <v>0</v>
      </c>
      <c r="E24" s="34">
        <v>2138</v>
      </c>
      <c r="F24" s="34">
        <v>1620</v>
      </c>
      <c r="G24" s="34">
        <v>75.77174929840973</v>
      </c>
      <c r="H24" s="34">
        <v>180</v>
      </c>
      <c r="I24" s="34">
        <v>180</v>
      </c>
      <c r="J24" s="34">
        <v>180</v>
      </c>
      <c r="K24" s="34">
        <v>180</v>
      </c>
      <c r="L24" s="34">
        <v>180</v>
      </c>
      <c r="M24" s="34">
        <v>180</v>
      </c>
      <c r="N24" s="34">
        <v>180</v>
      </c>
      <c r="O24" s="34">
        <v>180</v>
      </c>
      <c r="P24" s="34">
        <v>0</v>
      </c>
      <c r="Q24" s="34">
        <v>0</v>
      </c>
      <c r="R24" s="34">
        <v>180</v>
      </c>
      <c r="S24" s="34">
        <v>180</v>
      </c>
      <c r="T24" s="40">
        <v>1800</v>
      </c>
      <c r="U24" s="34">
        <v>338</v>
      </c>
      <c r="V24" s="34">
        <v>84.190832553788582</v>
      </c>
      <c r="W24"/>
      <c r="X24"/>
      <c r="Y24"/>
    </row>
    <row r="25" spans="2:25" x14ac:dyDescent="0.2">
      <c r="B25" s="53" t="s">
        <v>334</v>
      </c>
      <c r="C25" s="34">
        <v>600</v>
      </c>
      <c r="D25" s="34">
        <v>0</v>
      </c>
      <c r="E25" s="34">
        <v>600</v>
      </c>
      <c r="F25" s="34">
        <v>300</v>
      </c>
      <c r="G25" s="34">
        <v>50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0</v>
      </c>
      <c r="N25" s="34">
        <v>300</v>
      </c>
      <c r="O25" s="34">
        <v>0</v>
      </c>
      <c r="P25" s="34">
        <v>0</v>
      </c>
      <c r="Q25" s="34">
        <v>0</v>
      </c>
      <c r="R25" s="34">
        <v>0</v>
      </c>
      <c r="S25" s="34">
        <v>300</v>
      </c>
      <c r="T25" s="40">
        <v>600</v>
      </c>
      <c r="U25" s="34">
        <v>0</v>
      </c>
      <c r="V25" s="34">
        <v>100</v>
      </c>
      <c r="W25"/>
      <c r="X25"/>
      <c r="Y25"/>
    </row>
    <row r="26" spans="2:25" x14ac:dyDescent="0.2">
      <c r="B26" s="49" t="s">
        <v>163</v>
      </c>
      <c r="C26" s="33">
        <v>26980</v>
      </c>
      <c r="D26" s="33">
        <v>0</v>
      </c>
      <c r="E26" s="33">
        <v>26980</v>
      </c>
      <c r="F26" s="33">
        <v>22558</v>
      </c>
      <c r="G26" s="33">
        <v>83.610081541882877</v>
      </c>
      <c r="H26" s="33">
        <v>2204.8000000000002</v>
      </c>
      <c r="I26" s="33">
        <v>2204.8000000000002</v>
      </c>
      <c r="J26" s="33">
        <v>2204.8000000000002</v>
      </c>
      <c r="K26" s="33">
        <v>2204.8000000000002</v>
      </c>
      <c r="L26" s="33">
        <v>2204.8000000000002</v>
      </c>
      <c r="M26" s="33">
        <v>2204.8000000000002</v>
      </c>
      <c r="N26" s="33">
        <v>2504.8000000000002</v>
      </c>
      <c r="O26" s="33">
        <v>2204.8000000000002</v>
      </c>
      <c r="P26" s="33">
        <v>0</v>
      </c>
      <c r="Q26" s="33">
        <v>0</v>
      </c>
      <c r="R26" s="33">
        <v>2204.8000000000002</v>
      </c>
      <c r="S26" s="33">
        <v>2504.8000000000002</v>
      </c>
      <c r="T26" s="39">
        <v>22648</v>
      </c>
      <c r="U26" s="33">
        <v>4332</v>
      </c>
      <c r="V26" s="33">
        <v>83.943661971830991</v>
      </c>
      <c r="W26"/>
      <c r="X26"/>
      <c r="Y26"/>
    </row>
    <row r="27" spans="2:25" x14ac:dyDescent="0.2">
      <c r="B27" s="50" t="s">
        <v>157</v>
      </c>
      <c r="C27" s="35">
        <v>26980</v>
      </c>
      <c r="D27" s="35">
        <v>0</v>
      </c>
      <c r="E27" s="35">
        <v>26980</v>
      </c>
      <c r="F27" s="35">
        <v>22558</v>
      </c>
      <c r="G27" s="35">
        <v>83.610081541882877</v>
      </c>
      <c r="H27" s="35">
        <v>2204.8000000000002</v>
      </c>
      <c r="I27" s="35">
        <v>2204.8000000000002</v>
      </c>
      <c r="J27" s="35">
        <v>2204.8000000000002</v>
      </c>
      <c r="K27" s="35">
        <v>2204.8000000000002</v>
      </c>
      <c r="L27" s="35">
        <v>2204.8000000000002</v>
      </c>
      <c r="M27" s="35">
        <v>2204.8000000000002</v>
      </c>
      <c r="N27" s="35">
        <v>2504.8000000000002</v>
      </c>
      <c r="O27" s="35">
        <v>2204.8000000000002</v>
      </c>
      <c r="P27" s="35">
        <v>0</v>
      </c>
      <c r="Q27" s="35">
        <v>0</v>
      </c>
      <c r="R27" s="35">
        <v>2204.8000000000002</v>
      </c>
      <c r="S27" s="35">
        <v>2504.8000000000002</v>
      </c>
      <c r="T27" s="37">
        <v>22648</v>
      </c>
      <c r="U27" s="35">
        <v>4332</v>
      </c>
      <c r="V27" s="35">
        <v>83.943661971830991</v>
      </c>
      <c r="W27"/>
      <c r="X27"/>
      <c r="Y27"/>
    </row>
    <row r="28" spans="2:25" x14ac:dyDescent="0.2">
      <c r="B28" s="51" t="s">
        <v>158</v>
      </c>
      <c r="C28" s="34">
        <v>26980</v>
      </c>
      <c r="D28" s="34">
        <v>0</v>
      </c>
      <c r="E28" s="34">
        <v>26980</v>
      </c>
      <c r="F28" s="34">
        <v>22558</v>
      </c>
      <c r="G28" s="34">
        <v>83.610081541882877</v>
      </c>
      <c r="H28" s="34">
        <v>2204.8000000000002</v>
      </c>
      <c r="I28" s="34">
        <v>2204.8000000000002</v>
      </c>
      <c r="J28" s="34">
        <v>2204.8000000000002</v>
      </c>
      <c r="K28" s="34">
        <v>2204.8000000000002</v>
      </c>
      <c r="L28" s="34">
        <v>2204.8000000000002</v>
      </c>
      <c r="M28" s="34">
        <v>2204.8000000000002</v>
      </c>
      <c r="N28" s="34">
        <v>2504.8000000000002</v>
      </c>
      <c r="O28" s="34">
        <v>2204.8000000000002</v>
      </c>
      <c r="P28" s="34">
        <v>0</v>
      </c>
      <c r="Q28" s="34">
        <v>0</v>
      </c>
      <c r="R28" s="34">
        <v>2204.8000000000002</v>
      </c>
      <c r="S28" s="34">
        <v>2504.8000000000002</v>
      </c>
      <c r="T28" s="40">
        <v>22648</v>
      </c>
      <c r="U28" s="34">
        <v>4332</v>
      </c>
      <c r="V28" s="34">
        <v>83.943661971830991</v>
      </c>
      <c r="W28"/>
      <c r="X28"/>
      <c r="Y28"/>
    </row>
    <row r="29" spans="2:25" x14ac:dyDescent="0.2">
      <c r="B29" s="81" t="s">
        <v>335</v>
      </c>
      <c r="C29" s="82">
        <v>26980</v>
      </c>
      <c r="D29" s="82">
        <v>0</v>
      </c>
      <c r="E29" s="82">
        <v>26980</v>
      </c>
      <c r="F29" s="82">
        <v>22558</v>
      </c>
      <c r="G29" s="82">
        <v>83.610081541882877</v>
      </c>
      <c r="H29" s="82">
        <v>2204.8000000000002</v>
      </c>
      <c r="I29" s="82">
        <v>2204.8000000000002</v>
      </c>
      <c r="J29" s="82">
        <v>2204.8000000000002</v>
      </c>
      <c r="K29" s="82">
        <v>2204.8000000000002</v>
      </c>
      <c r="L29" s="82">
        <v>2204.8000000000002</v>
      </c>
      <c r="M29" s="82">
        <v>2204.8000000000002</v>
      </c>
      <c r="N29" s="82">
        <v>2504.8000000000002</v>
      </c>
      <c r="O29" s="82">
        <v>2204.8000000000002</v>
      </c>
      <c r="P29" s="82">
        <v>0</v>
      </c>
      <c r="Q29" s="82">
        <v>0</v>
      </c>
      <c r="R29" s="82">
        <v>2204.8000000000002</v>
      </c>
      <c r="S29" s="82">
        <v>2504.8000000000002</v>
      </c>
      <c r="T29" s="83">
        <v>22648</v>
      </c>
      <c r="U29" s="82">
        <v>4332</v>
      </c>
      <c r="V29" s="82">
        <v>83.943661971830991</v>
      </c>
      <c r="W29"/>
      <c r="X29"/>
      <c r="Y29"/>
    </row>
    <row r="30" spans="2:25" x14ac:dyDescent="0.2">
      <c r="B30" s="52" t="s">
        <v>330</v>
      </c>
      <c r="C30" s="35">
        <v>26980</v>
      </c>
      <c r="D30" s="35">
        <v>0</v>
      </c>
      <c r="E30" s="35">
        <v>26980</v>
      </c>
      <c r="F30" s="35">
        <v>22558</v>
      </c>
      <c r="G30" s="35">
        <v>83.610081541882877</v>
      </c>
      <c r="H30" s="35">
        <v>2204.8000000000002</v>
      </c>
      <c r="I30" s="35">
        <v>2204.8000000000002</v>
      </c>
      <c r="J30" s="35">
        <v>2204.8000000000002</v>
      </c>
      <c r="K30" s="35">
        <v>2204.8000000000002</v>
      </c>
      <c r="L30" s="35">
        <v>2204.8000000000002</v>
      </c>
      <c r="M30" s="35">
        <v>2204.8000000000002</v>
      </c>
      <c r="N30" s="35">
        <v>2504.8000000000002</v>
      </c>
      <c r="O30" s="35">
        <v>2204.8000000000002</v>
      </c>
      <c r="P30" s="35">
        <v>0</v>
      </c>
      <c r="Q30" s="35">
        <v>0</v>
      </c>
      <c r="R30" s="35">
        <v>2204.8000000000002</v>
      </c>
      <c r="S30" s="35">
        <v>2504.8000000000002</v>
      </c>
      <c r="T30" s="37">
        <v>22648</v>
      </c>
      <c r="U30" s="35">
        <v>4332</v>
      </c>
      <c r="V30" s="35">
        <v>83.943661971830991</v>
      </c>
      <c r="W30"/>
      <c r="X30"/>
      <c r="Y30"/>
    </row>
    <row r="31" spans="2:25" x14ac:dyDescent="0.2">
      <c r="B31" s="53" t="s">
        <v>331</v>
      </c>
      <c r="C31" s="34">
        <v>242</v>
      </c>
      <c r="D31" s="34">
        <v>0</v>
      </c>
      <c r="E31" s="34">
        <v>242</v>
      </c>
      <c r="F31" s="34">
        <v>218</v>
      </c>
      <c r="G31" s="34">
        <v>90.082644628099175</v>
      </c>
      <c r="H31" s="34">
        <v>24.8</v>
      </c>
      <c r="I31" s="34">
        <v>24.8</v>
      </c>
      <c r="J31" s="34">
        <v>24.8</v>
      </c>
      <c r="K31" s="34">
        <v>24.8</v>
      </c>
      <c r="L31" s="34">
        <v>24.8</v>
      </c>
      <c r="M31" s="34">
        <v>24.8</v>
      </c>
      <c r="N31" s="34">
        <v>24.8</v>
      </c>
      <c r="O31" s="34">
        <v>24.8</v>
      </c>
      <c r="P31" s="34">
        <v>0</v>
      </c>
      <c r="Q31" s="34">
        <v>0</v>
      </c>
      <c r="R31" s="34">
        <v>24.8</v>
      </c>
      <c r="S31" s="34">
        <v>24.8</v>
      </c>
      <c r="T31" s="40">
        <v>248.00000000000003</v>
      </c>
      <c r="U31" s="34">
        <v>-6.0000000000000284</v>
      </c>
      <c r="V31" s="34">
        <v>102.47933884297522</v>
      </c>
      <c r="W31"/>
      <c r="X31"/>
      <c r="Y31"/>
    </row>
    <row r="32" spans="2:25" x14ac:dyDescent="0.2">
      <c r="B32" s="53" t="s">
        <v>332</v>
      </c>
      <c r="C32" s="34">
        <v>24000</v>
      </c>
      <c r="D32" s="34">
        <v>0</v>
      </c>
      <c r="E32" s="34">
        <v>24000</v>
      </c>
      <c r="F32" s="34">
        <v>20000</v>
      </c>
      <c r="G32" s="34">
        <v>83.333333333333343</v>
      </c>
      <c r="H32" s="34">
        <v>2000</v>
      </c>
      <c r="I32" s="34">
        <v>2000</v>
      </c>
      <c r="J32" s="34">
        <v>2000</v>
      </c>
      <c r="K32" s="34">
        <v>2000</v>
      </c>
      <c r="L32" s="34">
        <v>2000</v>
      </c>
      <c r="M32" s="34">
        <v>2000</v>
      </c>
      <c r="N32" s="34">
        <v>2000</v>
      </c>
      <c r="O32" s="34">
        <v>2000</v>
      </c>
      <c r="P32" s="34">
        <v>0</v>
      </c>
      <c r="Q32" s="34">
        <v>0</v>
      </c>
      <c r="R32" s="34">
        <v>2000</v>
      </c>
      <c r="S32" s="34">
        <v>2000</v>
      </c>
      <c r="T32" s="40">
        <v>20000</v>
      </c>
      <c r="U32" s="34">
        <v>4000</v>
      </c>
      <c r="V32" s="34">
        <v>83.333333333333343</v>
      </c>
      <c r="W32"/>
      <c r="X32"/>
      <c r="Y32"/>
    </row>
    <row r="33" spans="2:25" x14ac:dyDescent="0.2">
      <c r="B33" s="53" t="s">
        <v>333</v>
      </c>
      <c r="C33" s="34">
        <v>2138</v>
      </c>
      <c r="D33" s="34">
        <v>0</v>
      </c>
      <c r="E33" s="34">
        <v>2138</v>
      </c>
      <c r="F33" s="34">
        <v>1800</v>
      </c>
      <c r="G33" s="34">
        <v>84.190832553788582</v>
      </c>
      <c r="H33" s="34">
        <v>180</v>
      </c>
      <c r="I33" s="34">
        <v>180</v>
      </c>
      <c r="J33" s="34">
        <v>180</v>
      </c>
      <c r="K33" s="34">
        <v>180</v>
      </c>
      <c r="L33" s="34">
        <v>180</v>
      </c>
      <c r="M33" s="34">
        <v>180</v>
      </c>
      <c r="N33" s="34">
        <v>180</v>
      </c>
      <c r="O33" s="34">
        <v>180</v>
      </c>
      <c r="P33" s="34">
        <v>0</v>
      </c>
      <c r="Q33" s="34">
        <v>0</v>
      </c>
      <c r="R33" s="34">
        <v>180</v>
      </c>
      <c r="S33" s="34">
        <v>180</v>
      </c>
      <c r="T33" s="40">
        <v>1800</v>
      </c>
      <c r="U33" s="34">
        <v>338</v>
      </c>
      <c r="V33" s="34">
        <v>84.190832553788582</v>
      </c>
      <c r="W33"/>
      <c r="X33"/>
      <c r="Y33"/>
    </row>
    <row r="34" spans="2:25" x14ac:dyDescent="0.2">
      <c r="B34" s="53" t="s">
        <v>334</v>
      </c>
      <c r="C34" s="34">
        <v>600</v>
      </c>
      <c r="D34" s="34">
        <v>0</v>
      </c>
      <c r="E34" s="34">
        <v>600</v>
      </c>
      <c r="F34" s="34">
        <v>540</v>
      </c>
      <c r="G34" s="34">
        <v>90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0</v>
      </c>
      <c r="N34" s="34">
        <v>300</v>
      </c>
      <c r="O34" s="34">
        <v>0</v>
      </c>
      <c r="P34" s="34">
        <v>0</v>
      </c>
      <c r="Q34" s="34">
        <v>0</v>
      </c>
      <c r="R34" s="34">
        <v>0</v>
      </c>
      <c r="S34" s="34">
        <v>300</v>
      </c>
      <c r="T34" s="40">
        <v>600</v>
      </c>
      <c r="U34" s="34">
        <v>0</v>
      </c>
      <c r="V34" s="34">
        <v>100</v>
      </c>
      <c r="W34"/>
      <c r="X34"/>
      <c r="Y34"/>
    </row>
    <row r="35" spans="2:25" x14ac:dyDescent="0.2">
      <c r="B35" s="48" t="s">
        <v>164</v>
      </c>
      <c r="C35" s="32">
        <v>26980</v>
      </c>
      <c r="D35" s="32">
        <v>0</v>
      </c>
      <c r="E35" s="32">
        <v>26980</v>
      </c>
      <c r="F35" s="32">
        <v>13808</v>
      </c>
      <c r="G35" s="32">
        <v>51.178650852483322</v>
      </c>
      <c r="H35" s="32">
        <v>2204.8000000000002</v>
      </c>
      <c r="I35" s="32">
        <v>2204.8000000000002</v>
      </c>
      <c r="J35" s="32">
        <v>2204.8000000000002</v>
      </c>
      <c r="K35" s="32">
        <v>2204.8000000000002</v>
      </c>
      <c r="L35" s="32">
        <v>2204.8000000000002</v>
      </c>
      <c r="M35" s="32">
        <v>2204.8000000000002</v>
      </c>
      <c r="N35" s="32">
        <v>454.3</v>
      </c>
      <c r="O35" s="32">
        <v>0</v>
      </c>
      <c r="P35" s="32">
        <v>0</v>
      </c>
      <c r="Q35" s="32">
        <v>0</v>
      </c>
      <c r="R35" s="32">
        <v>0</v>
      </c>
      <c r="S35" s="32">
        <v>0</v>
      </c>
      <c r="T35" s="38">
        <v>13683.1</v>
      </c>
      <c r="U35" s="32">
        <v>13296.9</v>
      </c>
      <c r="V35" s="32">
        <v>50.715715344699774</v>
      </c>
      <c r="W35"/>
      <c r="X35"/>
      <c r="Y35"/>
    </row>
    <row r="36" spans="2:25" x14ac:dyDescent="0.2">
      <c r="B36" s="49" t="s">
        <v>169</v>
      </c>
      <c r="C36" s="33">
        <v>26980</v>
      </c>
      <c r="D36" s="33">
        <v>0</v>
      </c>
      <c r="E36" s="33">
        <v>26980</v>
      </c>
      <c r="F36" s="33">
        <v>13808</v>
      </c>
      <c r="G36" s="33">
        <v>51.178650852483322</v>
      </c>
      <c r="H36" s="33">
        <v>2204.8000000000002</v>
      </c>
      <c r="I36" s="33">
        <v>2204.8000000000002</v>
      </c>
      <c r="J36" s="33">
        <v>2204.8000000000002</v>
      </c>
      <c r="K36" s="33">
        <v>2204.8000000000002</v>
      </c>
      <c r="L36" s="33">
        <v>2204.8000000000002</v>
      </c>
      <c r="M36" s="33">
        <v>2204.8000000000002</v>
      </c>
      <c r="N36" s="33">
        <v>454.3</v>
      </c>
      <c r="O36" s="33">
        <v>0</v>
      </c>
      <c r="P36" s="33">
        <v>0</v>
      </c>
      <c r="Q36" s="33">
        <v>0</v>
      </c>
      <c r="R36" s="33">
        <v>0</v>
      </c>
      <c r="S36" s="33">
        <v>0</v>
      </c>
      <c r="T36" s="39">
        <v>13683.1</v>
      </c>
      <c r="U36" s="33">
        <v>13296.9</v>
      </c>
      <c r="V36" s="33">
        <v>50.715715344699774</v>
      </c>
      <c r="W36"/>
      <c r="X36"/>
      <c r="Y36"/>
    </row>
    <row r="37" spans="2:25" x14ac:dyDescent="0.2">
      <c r="B37" s="50" t="s">
        <v>165</v>
      </c>
      <c r="C37" s="35">
        <v>26980</v>
      </c>
      <c r="D37" s="35">
        <v>0</v>
      </c>
      <c r="E37" s="35">
        <v>26980</v>
      </c>
      <c r="F37" s="35">
        <v>13808</v>
      </c>
      <c r="G37" s="35">
        <v>51.178650852483322</v>
      </c>
      <c r="H37" s="35">
        <v>2204.8000000000002</v>
      </c>
      <c r="I37" s="35">
        <v>2204.8000000000002</v>
      </c>
      <c r="J37" s="35">
        <v>2204.8000000000002</v>
      </c>
      <c r="K37" s="35">
        <v>2204.8000000000002</v>
      </c>
      <c r="L37" s="35">
        <v>2204.8000000000002</v>
      </c>
      <c r="M37" s="35">
        <v>2204.8000000000002</v>
      </c>
      <c r="N37" s="35">
        <v>454.3</v>
      </c>
      <c r="O37" s="35">
        <v>0</v>
      </c>
      <c r="P37" s="35">
        <v>0</v>
      </c>
      <c r="Q37" s="35">
        <v>0</v>
      </c>
      <c r="R37" s="35">
        <v>0</v>
      </c>
      <c r="S37" s="35">
        <v>0</v>
      </c>
      <c r="T37" s="37">
        <v>13683.1</v>
      </c>
      <c r="U37" s="35">
        <v>13296.9</v>
      </c>
      <c r="V37" s="35">
        <v>50.715715344699774</v>
      </c>
      <c r="W37"/>
      <c r="X37"/>
      <c r="Y37"/>
    </row>
    <row r="38" spans="2:25" x14ac:dyDescent="0.2">
      <c r="B38" s="51" t="s">
        <v>166</v>
      </c>
      <c r="C38" s="34">
        <v>26980</v>
      </c>
      <c r="D38" s="34">
        <v>0</v>
      </c>
      <c r="E38" s="34">
        <v>26980</v>
      </c>
      <c r="F38" s="34">
        <v>13808</v>
      </c>
      <c r="G38" s="34">
        <v>51.178650852483322</v>
      </c>
      <c r="H38" s="34">
        <v>2204.8000000000002</v>
      </c>
      <c r="I38" s="34">
        <v>2204.8000000000002</v>
      </c>
      <c r="J38" s="34">
        <v>2204.8000000000002</v>
      </c>
      <c r="K38" s="34">
        <v>2204.8000000000002</v>
      </c>
      <c r="L38" s="34">
        <v>2204.8000000000002</v>
      </c>
      <c r="M38" s="34">
        <v>2204.8000000000002</v>
      </c>
      <c r="N38" s="34">
        <v>454.3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40">
        <v>13683.1</v>
      </c>
      <c r="U38" s="34">
        <v>13296.9</v>
      </c>
      <c r="V38" s="34">
        <v>50.715715344699774</v>
      </c>
      <c r="W38"/>
      <c r="X38"/>
      <c r="Y38"/>
    </row>
    <row r="39" spans="2:25" x14ac:dyDescent="0.2">
      <c r="B39" s="81" t="s">
        <v>335</v>
      </c>
      <c r="C39" s="82">
        <v>26980</v>
      </c>
      <c r="D39" s="82">
        <v>0</v>
      </c>
      <c r="E39" s="82">
        <v>26980</v>
      </c>
      <c r="F39" s="82">
        <v>13808</v>
      </c>
      <c r="G39" s="82">
        <v>51.178650852483322</v>
      </c>
      <c r="H39" s="82">
        <v>2204.8000000000002</v>
      </c>
      <c r="I39" s="82">
        <v>2204.8000000000002</v>
      </c>
      <c r="J39" s="82">
        <v>2204.8000000000002</v>
      </c>
      <c r="K39" s="82">
        <v>2204.8000000000002</v>
      </c>
      <c r="L39" s="82">
        <v>2204.8000000000002</v>
      </c>
      <c r="M39" s="82">
        <v>2204.8000000000002</v>
      </c>
      <c r="N39" s="82">
        <v>454.3</v>
      </c>
      <c r="O39" s="82">
        <v>0</v>
      </c>
      <c r="P39" s="82">
        <v>0</v>
      </c>
      <c r="Q39" s="82">
        <v>0</v>
      </c>
      <c r="R39" s="82">
        <v>0</v>
      </c>
      <c r="S39" s="82">
        <v>0</v>
      </c>
      <c r="T39" s="83">
        <v>13683.1</v>
      </c>
      <c r="U39" s="82">
        <v>13296.9</v>
      </c>
      <c r="V39" s="82">
        <v>50.715715344699774</v>
      </c>
      <c r="W39"/>
      <c r="X39"/>
      <c r="Y39"/>
    </row>
    <row r="40" spans="2:25" x14ac:dyDescent="0.2">
      <c r="B40" s="52" t="s">
        <v>330</v>
      </c>
      <c r="C40" s="35">
        <v>26980</v>
      </c>
      <c r="D40" s="35">
        <v>0</v>
      </c>
      <c r="E40" s="35">
        <v>26980</v>
      </c>
      <c r="F40" s="35">
        <v>13808</v>
      </c>
      <c r="G40" s="35">
        <v>51.178650852483322</v>
      </c>
      <c r="H40" s="35">
        <v>2204.8000000000002</v>
      </c>
      <c r="I40" s="35">
        <v>2204.8000000000002</v>
      </c>
      <c r="J40" s="35">
        <v>2204.8000000000002</v>
      </c>
      <c r="K40" s="35">
        <v>2204.8000000000002</v>
      </c>
      <c r="L40" s="35">
        <v>2204.8000000000002</v>
      </c>
      <c r="M40" s="35">
        <v>2204.8000000000002</v>
      </c>
      <c r="N40" s="35">
        <v>454.3</v>
      </c>
      <c r="O40" s="35">
        <v>0</v>
      </c>
      <c r="P40" s="35">
        <v>0</v>
      </c>
      <c r="Q40" s="35">
        <v>0</v>
      </c>
      <c r="R40" s="35">
        <v>0</v>
      </c>
      <c r="S40" s="35">
        <v>0</v>
      </c>
      <c r="T40" s="37">
        <v>13683.1</v>
      </c>
      <c r="U40" s="35">
        <v>13296.9</v>
      </c>
      <c r="V40" s="35">
        <v>50.715715344699774</v>
      </c>
      <c r="W40"/>
      <c r="X40"/>
      <c r="Y40"/>
    </row>
    <row r="41" spans="2:25" x14ac:dyDescent="0.2">
      <c r="B41" s="53" t="s">
        <v>331</v>
      </c>
      <c r="C41" s="34">
        <v>242</v>
      </c>
      <c r="D41" s="34">
        <v>0</v>
      </c>
      <c r="E41" s="34">
        <v>242</v>
      </c>
      <c r="F41" s="34">
        <v>155</v>
      </c>
      <c r="G41" s="34">
        <v>64.049586776859499</v>
      </c>
      <c r="H41" s="34">
        <v>24.8</v>
      </c>
      <c r="I41" s="34">
        <v>24.8</v>
      </c>
      <c r="J41" s="34">
        <v>24.8</v>
      </c>
      <c r="K41" s="34">
        <v>24.8</v>
      </c>
      <c r="L41" s="34">
        <v>24.8</v>
      </c>
      <c r="M41" s="34">
        <v>24.8</v>
      </c>
      <c r="N41" s="34">
        <v>6.08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40">
        <v>154.88000000000002</v>
      </c>
      <c r="U41" s="34">
        <v>87.119999999999976</v>
      </c>
      <c r="V41" s="34">
        <v>64.000000000000014</v>
      </c>
      <c r="W41"/>
      <c r="X41"/>
      <c r="Y41"/>
    </row>
    <row r="42" spans="2:25" x14ac:dyDescent="0.2">
      <c r="B42" s="53" t="s">
        <v>332</v>
      </c>
      <c r="C42" s="34">
        <v>24000</v>
      </c>
      <c r="D42" s="34">
        <v>0</v>
      </c>
      <c r="E42" s="34">
        <v>24000</v>
      </c>
      <c r="F42" s="34">
        <v>12065</v>
      </c>
      <c r="G42" s="34">
        <v>50.270833333333329</v>
      </c>
      <c r="H42" s="34">
        <v>2000</v>
      </c>
      <c r="I42" s="34">
        <v>2000</v>
      </c>
      <c r="J42" s="34">
        <v>2000</v>
      </c>
      <c r="K42" s="34">
        <v>2000</v>
      </c>
      <c r="L42" s="34">
        <v>2000</v>
      </c>
      <c r="M42" s="34">
        <v>2000</v>
      </c>
      <c r="N42" s="34">
        <v>64.52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40">
        <v>12064.52</v>
      </c>
      <c r="U42" s="34">
        <v>11935.48</v>
      </c>
      <c r="V42" s="34">
        <v>50.26883333333334</v>
      </c>
      <c r="W42"/>
      <c r="X42"/>
      <c r="Y42"/>
    </row>
    <row r="43" spans="2:25" x14ac:dyDescent="0.2">
      <c r="B43" s="53" t="s">
        <v>333</v>
      </c>
      <c r="C43" s="34">
        <v>2138</v>
      </c>
      <c r="D43" s="34">
        <v>0</v>
      </c>
      <c r="E43" s="34">
        <v>2138</v>
      </c>
      <c r="F43" s="34">
        <v>1288</v>
      </c>
      <c r="G43" s="34">
        <v>60.24321796071095</v>
      </c>
      <c r="H43" s="34">
        <v>180</v>
      </c>
      <c r="I43" s="34">
        <v>180</v>
      </c>
      <c r="J43" s="34">
        <v>180</v>
      </c>
      <c r="K43" s="34">
        <v>180</v>
      </c>
      <c r="L43" s="34">
        <v>180</v>
      </c>
      <c r="M43" s="34">
        <v>180</v>
      </c>
      <c r="N43" s="34">
        <v>83.7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40">
        <v>1163.7</v>
      </c>
      <c r="U43" s="34">
        <v>974.3</v>
      </c>
      <c r="V43" s="34">
        <v>54.429373246024326</v>
      </c>
      <c r="W43"/>
      <c r="X43"/>
      <c r="Y43"/>
    </row>
    <row r="44" spans="2:25" x14ac:dyDescent="0.2">
      <c r="B44" s="53" t="s">
        <v>334</v>
      </c>
      <c r="C44" s="34">
        <v>600</v>
      </c>
      <c r="D44" s="34">
        <v>0</v>
      </c>
      <c r="E44" s="34">
        <v>600</v>
      </c>
      <c r="F44" s="34">
        <v>300</v>
      </c>
      <c r="G44" s="34">
        <v>50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300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40">
        <v>300</v>
      </c>
      <c r="U44" s="34">
        <v>300</v>
      </c>
      <c r="V44" s="34">
        <v>50</v>
      </c>
      <c r="W44"/>
      <c r="X44"/>
      <c r="Y44"/>
    </row>
    <row r="45" spans="2:25" x14ac:dyDescent="0.2">
      <c r="B45" s="48" t="s">
        <v>99</v>
      </c>
      <c r="C45" s="32">
        <v>1433466</v>
      </c>
      <c r="D45" s="32">
        <v>-137052</v>
      </c>
      <c r="E45" s="32">
        <v>1296414</v>
      </c>
      <c r="F45" s="32">
        <v>299315.40000000002</v>
      </c>
      <c r="G45" s="32">
        <v>23.087948757109999</v>
      </c>
      <c r="H45" s="32">
        <v>72621.5</v>
      </c>
      <c r="I45" s="32">
        <v>72547.78</v>
      </c>
      <c r="J45" s="32">
        <v>21945.809999999998</v>
      </c>
      <c r="K45" s="32">
        <v>20193.28</v>
      </c>
      <c r="L45" s="32">
        <v>25742.74</v>
      </c>
      <c r="M45" s="32">
        <v>25144.030000000002</v>
      </c>
      <c r="N45" s="32">
        <v>30247.55</v>
      </c>
      <c r="O45" s="32">
        <v>9590.8599999999988</v>
      </c>
      <c r="P45" s="32">
        <v>0</v>
      </c>
      <c r="Q45" s="32">
        <v>0</v>
      </c>
      <c r="R45" s="32">
        <v>9590.8799999999992</v>
      </c>
      <c r="S45" s="32">
        <v>11690.88</v>
      </c>
      <c r="T45" s="38">
        <v>299315.31</v>
      </c>
      <c r="U45" s="32">
        <v>997098.69000000018</v>
      </c>
      <c r="V45" s="32">
        <v>23.087941814883209</v>
      </c>
      <c r="W45"/>
      <c r="X45"/>
      <c r="Y45"/>
    </row>
    <row r="46" spans="2:25" x14ac:dyDescent="0.2">
      <c r="B46" s="49" t="s">
        <v>125</v>
      </c>
      <c r="C46" s="33">
        <v>230989</v>
      </c>
      <c r="D46" s="33">
        <v>0</v>
      </c>
      <c r="E46" s="33">
        <v>230989</v>
      </c>
      <c r="F46" s="33">
        <v>14603.2</v>
      </c>
      <c r="G46" s="33">
        <v>6.3220326509054541</v>
      </c>
      <c r="H46" s="33">
        <v>7319.92</v>
      </c>
      <c r="I46" s="33">
        <v>7275.2000000000007</v>
      </c>
      <c r="J46" s="33">
        <v>0</v>
      </c>
      <c r="K46" s="33">
        <v>0</v>
      </c>
      <c r="L46" s="33">
        <v>0</v>
      </c>
      <c r="M46" s="33">
        <v>7.32</v>
      </c>
      <c r="N46" s="33">
        <v>0</v>
      </c>
      <c r="O46" s="33">
        <v>0</v>
      </c>
      <c r="P46" s="33">
        <v>0</v>
      </c>
      <c r="Q46" s="33">
        <v>0</v>
      </c>
      <c r="R46" s="33">
        <v>0</v>
      </c>
      <c r="S46" s="33">
        <v>0</v>
      </c>
      <c r="T46" s="39">
        <v>14602.44</v>
      </c>
      <c r="U46" s="33">
        <v>216386.56</v>
      </c>
      <c r="V46" s="33">
        <v>6.3217036309088313</v>
      </c>
      <c r="W46"/>
      <c r="X46"/>
      <c r="Y46"/>
    </row>
    <row r="47" spans="2:25" x14ac:dyDescent="0.2">
      <c r="B47" s="50" t="s">
        <v>101</v>
      </c>
      <c r="C47" s="35">
        <v>230989</v>
      </c>
      <c r="D47" s="35">
        <v>0</v>
      </c>
      <c r="E47" s="35">
        <v>230989</v>
      </c>
      <c r="F47" s="35">
        <v>14603.2</v>
      </c>
      <c r="G47" s="35">
        <v>6.3220326509054541</v>
      </c>
      <c r="H47" s="35">
        <v>7319.92</v>
      </c>
      <c r="I47" s="35">
        <v>7275.2000000000007</v>
      </c>
      <c r="J47" s="35">
        <v>0</v>
      </c>
      <c r="K47" s="35">
        <v>0</v>
      </c>
      <c r="L47" s="35">
        <v>0</v>
      </c>
      <c r="M47" s="35">
        <v>7.32</v>
      </c>
      <c r="N47" s="35">
        <v>0</v>
      </c>
      <c r="O47" s="35">
        <v>0</v>
      </c>
      <c r="P47" s="35">
        <v>0</v>
      </c>
      <c r="Q47" s="35">
        <v>0</v>
      </c>
      <c r="R47" s="35">
        <v>0</v>
      </c>
      <c r="S47" s="35">
        <v>0</v>
      </c>
      <c r="T47" s="37">
        <v>14602.44</v>
      </c>
      <c r="U47" s="35">
        <v>216386.56</v>
      </c>
      <c r="V47" s="35">
        <v>6.3217036309088313</v>
      </c>
      <c r="W47"/>
      <c r="X47"/>
      <c r="Y47"/>
    </row>
    <row r="48" spans="2:25" x14ac:dyDescent="0.2">
      <c r="B48" s="51" t="s">
        <v>122</v>
      </c>
      <c r="C48" s="34">
        <v>230989</v>
      </c>
      <c r="D48" s="34">
        <v>0</v>
      </c>
      <c r="E48" s="34">
        <v>230989</v>
      </c>
      <c r="F48" s="34">
        <v>14603.2</v>
      </c>
      <c r="G48" s="34">
        <v>6.3220326509054541</v>
      </c>
      <c r="H48" s="34">
        <v>7319.92</v>
      </c>
      <c r="I48" s="34">
        <v>7275.2000000000007</v>
      </c>
      <c r="J48" s="34">
        <v>0</v>
      </c>
      <c r="K48" s="34">
        <v>0</v>
      </c>
      <c r="L48" s="34">
        <v>0</v>
      </c>
      <c r="M48" s="34">
        <v>7.32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40">
        <v>14602.44</v>
      </c>
      <c r="U48" s="34">
        <v>216386.56</v>
      </c>
      <c r="V48" s="34">
        <v>6.3217036309088313</v>
      </c>
      <c r="W48"/>
      <c r="X48"/>
      <c r="Y48"/>
    </row>
    <row r="49" spans="2:25" x14ac:dyDescent="0.2">
      <c r="B49" s="81" t="s">
        <v>335</v>
      </c>
      <c r="C49" s="82">
        <v>230989</v>
      </c>
      <c r="D49" s="82">
        <v>0</v>
      </c>
      <c r="E49" s="82">
        <v>230989</v>
      </c>
      <c r="F49" s="82">
        <v>14603.2</v>
      </c>
      <c r="G49" s="82">
        <v>6.3220326509054541</v>
      </c>
      <c r="H49" s="82">
        <v>7319.92</v>
      </c>
      <c r="I49" s="82">
        <v>7275.2000000000007</v>
      </c>
      <c r="J49" s="82">
        <v>0</v>
      </c>
      <c r="K49" s="82">
        <v>0</v>
      </c>
      <c r="L49" s="82">
        <v>0</v>
      </c>
      <c r="M49" s="82">
        <v>7.32</v>
      </c>
      <c r="N49" s="82">
        <v>0</v>
      </c>
      <c r="O49" s="82">
        <v>0</v>
      </c>
      <c r="P49" s="82">
        <v>0</v>
      </c>
      <c r="Q49" s="82">
        <v>0</v>
      </c>
      <c r="R49" s="82">
        <v>0</v>
      </c>
      <c r="S49" s="82">
        <v>0</v>
      </c>
      <c r="T49" s="83">
        <v>14602.44</v>
      </c>
      <c r="U49" s="82">
        <v>216386.56</v>
      </c>
      <c r="V49" s="82">
        <v>6.3217036309088313</v>
      </c>
      <c r="W49"/>
      <c r="X49"/>
      <c r="Y49"/>
    </row>
    <row r="50" spans="2:25" x14ac:dyDescent="0.2">
      <c r="B50" s="52" t="s">
        <v>330</v>
      </c>
      <c r="C50" s="35">
        <v>230989</v>
      </c>
      <c r="D50" s="35">
        <v>0</v>
      </c>
      <c r="E50" s="35">
        <v>230989</v>
      </c>
      <c r="F50" s="35">
        <v>14603.2</v>
      </c>
      <c r="G50" s="35">
        <v>6.3220326509054541</v>
      </c>
      <c r="H50" s="35">
        <v>7319.92</v>
      </c>
      <c r="I50" s="35">
        <v>7275.2000000000007</v>
      </c>
      <c r="J50" s="35">
        <v>0</v>
      </c>
      <c r="K50" s="35">
        <v>0</v>
      </c>
      <c r="L50" s="35">
        <v>0</v>
      </c>
      <c r="M50" s="35">
        <v>7.32</v>
      </c>
      <c r="N50" s="35">
        <v>0</v>
      </c>
      <c r="O50" s="35">
        <v>0</v>
      </c>
      <c r="P50" s="35">
        <v>0</v>
      </c>
      <c r="Q50" s="35">
        <v>0</v>
      </c>
      <c r="R50" s="35">
        <v>0</v>
      </c>
      <c r="S50" s="35">
        <v>0</v>
      </c>
      <c r="T50" s="37">
        <v>14602.44</v>
      </c>
      <c r="U50" s="35">
        <v>216386.56</v>
      </c>
      <c r="V50" s="35">
        <v>6.3217036309088313</v>
      </c>
      <c r="W50"/>
      <c r="X50"/>
      <c r="Y50"/>
    </row>
    <row r="51" spans="2:25" x14ac:dyDescent="0.2">
      <c r="B51" s="53" t="s">
        <v>331</v>
      </c>
      <c r="C51" s="34">
        <v>2014</v>
      </c>
      <c r="D51" s="34">
        <v>0</v>
      </c>
      <c r="E51" s="34">
        <v>2014</v>
      </c>
      <c r="F51" s="34">
        <v>176</v>
      </c>
      <c r="G51" s="34">
        <v>8.7388282025819262</v>
      </c>
      <c r="H51" s="34">
        <v>84.32</v>
      </c>
      <c r="I51" s="34">
        <v>83.77</v>
      </c>
      <c r="J51" s="34">
        <v>0</v>
      </c>
      <c r="K51" s="34">
        <v>0</v>
      </c>
      <c r="L51" s="34">
        <v>0</v>
      </c>
      <c r="M51" s="34">
        <v>7.32</v>
      </c>
      <c r="N51" s="34">
        <v>0</v>
      </c>
      <c r="O51" s="34">
        <v>0</v>
      </c>
      <c r="P51" s="34">
        <v>0</v>
      </c>
      <c r="Q51" s="34">
        <v>0</v>
      </c>
      <c r="R51" s="34">
        <v>0</v>
      </c>
      <c r="S51" s="34">
        <v>0</v>
      </c>
      <c r="T51" s="40">
        <v>175.40999999999997</v>
      </c>
      <c r="U51" s="34">
        <v>1838.5900000000001</v>
      </c>
      <c r="V51" s="34">
        <v>8.7095332671300874</v>
      </c>
      <c r="W51"/>
      <c r="X51"/>
      <c r="Y51"/>
    </row>
    <row r="52" spans="2:25" x14ac:dyDescent="0.2">
      <c r="B52" s="53" t="s">
        <v>332</v>
      </c>
      <c r="C52" s="34">
        <v>215760</v>
      </c>
      <c r="D52" s="34">
        <v>0</v>
      </c>
      <c r="E52" s="34">
        <v>215760</v>
      </c>
      <c r="F52" s="34">
        <v>13556</v>
      </c>
      <c r="G52" s="34">
        <v>6.2829069336299588</v>
      </c>
      <c r="H52" s="34">
        <v>6800</v>
      </c>
      <c r="I52" s="34">
        <v>6755.83</v>
      </c>
      <c r="J52" s="34">
        <v>0</v>
      </c>
      <c r="K52" s="34">
        <v>0</v>
      </c>
      <c r="L52" s="34">
        <v>0</v>
      </c>
      <c r="M52" s="34">
        <v>0</v>
      </c>
      <c r="N52" s="34">
        <v>0</v>
      </c>
      <c r="O52" s="34">
        <v>0</v>
      </c>
      <c r="P52" s="34">
        <v>0</v>
      </c>
      <c r="Q52" s="34">
        <v>0</v>
      </c>
      <c r="R52" s="34">
        <v>0</v>
      </c>
      <c r="S52" s="34">
        <v>0</v>
      </c>
      <c r="T52" s="40">
        <v>13555.83</v>
      </c>
      <c r="U52" s="34">
        <v>202204.17</v>
      </c>
      <c r="V52" s="34">
        <v>6.2828281423804224</v>
      </c>
      <c r="W52"/>
      <c r="X52"/>
      <c r="Y52"/>
    </row>
    <row r="53" spans="2:25" x14ac:dyDescent="0.2">
      <c r="B53" s="53" t="s">
        <v>333</v>
      </c>
      <c r="C53" s="34">
        <v>11415</v>
      </c>
      <c r="D53" s="34">
        <v>0</v>
      </c>
      <c r="E53" s="34">
        <v>11415</v>
      </c>
      <c r="F53" s="34">
        <v>871.2</v>
      </c>
      <c r="G53" s="34">
        <v>7.6320630749014464</v>
      </c>
      <c r="H53" s="34">
        <v>435.6</v>
      </c>
      <c r="I53" s="34">
        <v>435.6</v>
      </c>
      <c r="J53" s="34">
        <v>0</v>
      </c>
      <c r="K53" s="34">
        <v>0</v>
      </c>
      <c r="L53" s="34">
        <v>0</v>
      </c>
      <c r="M53" s="34">
        <v>0</v>
      </c>
      <c r="N53" s="34">
        <v>0</v>
      </c>
      <c r="O53" s="34">
        <v>0</v>
      </c>
      <c r="P53" s="34">
        <v>0</v>
      </c>
      <c r="Q53" s="34">
        <v>0</v>
      </c>
      <c r="R53" s="34">
        <v>0</v>
      </c>
      <c r="S53" s="34">
        <v>0</v>
      </c>
      <c r="T53" s="40">
        <v>871.2</v>
      </c>
      <c r="U53" s="34">
        <v>10543.8</v>
      </c>
      <c r="V53" s="34">
        <v>7.6320630749014464</v>
      </c>
      <c r="W53"/>
      <c r="X53"/>
      <c r="Y53"/>
    </row>
    <row r="54" spans="2:25" x14ac:dyDescent="0.2">
      <c r="B54" s="53" t="s">
        <v>334</v>
      </c>
      <c r="C54" s="34">
        <v>1800</v>
      </c>
      <c r="D54" s="34">
        <v>0</v>
      </c>
      <c r="E54" s="34">
        <v>1800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0</v>
      </c>
      <c r="N54" s="34">
        <v>0</v>
      </c>
      <c r="O54" s="34">
        <v>0</v>
      </c>
      <c r="P54" s="34">
        <v>0</v>
      </c>
      <c r="Q54" s="34">
        <v>0</v>
      </c>
      <c r="R54" s="34">
        <v>0</v>
      </c>
      <c r="S54" s="34">
        <v>0</v>
      </c>
      <c r="T54" s="40">
        <v>0</v>
      </c>
      <c r="U54" s="34">
        <v>1800</v>
      </c>
      <c r="V54" s="34">
        <v>0</v>
      </c>
      <c r="W54"/>
      <c r="X54"/>
      <c r="Y54"/>
    </row>
    <row r="55" spans="2:25" x14ac:dyDescent="0.2">
      <c r="B55" s="49" t="s">
        <v>110</v>
      </c>
      <c r="C55" s="33">
        <v>1054882</v>
      </c>
      <c r="D55" s="33">
        <v>-112800</v>
      </c>
      <c r="E55" s="33">
        <v>942082</v>
      </c>
      <c r="F55" s="33">
        <v>266539</v>
      </c>
      <c r="G55" s="33">
        <v>28.292547782464794</v>
      </c>
      <c r="H55" s="33">
        <v>57092.98</v>
      </c>
      <c r="I55" s="33">
        <v>57063.98</v>
      </c>
      <c r="J55" s="33">
        <v>20189.809999999998</v>
      </c>
      <c r="K55" s="33">
        <v>20193.28</v>
      </c>
      <c r="L55" s="33">
        <v>25742.74</v>
      </c>
      <c r="M55" s="33">
        <v>25136.710000000003</v>
      </c>
      <c r="N55" s="33">
        <v>30247.55</v>
      </c>
      <c r="O55" s="33">
        <v>9590.8599999999988</v>
      </c>
      <c r="P55" s="33">
        <v>0</v>
      </c>
      <c r="Q55" s="33">
        <v>0</v>
      </c>
      <c r="R55" s="33">
        <v>9590.8799999999992</v>
      </c>
      <c r="S55" s="33">
        <v>11690.88</v>
      </c>
      <c r="T55" s="39">
        <v>266539.67000000004</v>
      </c>
      <c r="U55" s="33">
        <v>675542.33000000007</v>
      </c>
      <c r="V55" s="33">
        <v>28.292618901539363</v>
      </c>
      <c r="W55"/>
      <c r="X55"/>
      <c r="Y55"/>
    </row>
    <row r="56" spans="2:25" x14ac:dyDescent="0.2">
      <c r="B56" s="50" t="s">
        <v>101</v>
      </c>
      <c r="C56" s="35">
        <v>1054882</v>
      </c>
      <c r="D56" s="35">
        <v>-112800</v>
      </c>
      <c r="E56" s="35">
        <v>942082</v>
      </c>
      <c r="F56" s="35">
        <v>266539</v>
      </c>
      <c r="G56" s="35">
        <v>28.292547782464794</v>
      </c>
      <c r="H56" s="35">
        <v>57092.98</v>
      </c>
      <c r="I56" s="35">
        <v>57063.98</v>
      </c>
      <c r="J56" s="35">
        <v>20189.809999999998</v>
      </c>
      <c r="K56" s="35">
        <v>20193.28</v>
      </c>
      <c r="L56" s="35">
        <v>25742.74</v>
      </c>
      <c r="M56" s="35">
        <v>25136.710000000003</v>
      </c>
      <c r="N56" s="35">
        <v>30247.55</v>
      </c>
      <c r="O56" s="35">
        <v>9590.8599999999988</v>
      </c>
      <c r="P56" s="35">
        <v>0</v>
      </c>
      <c r="Q56" s="35">
        <v>0</v>
      </c>
      <c r="R56" s="35">
        <v>9590.8799999999992</v>
      </c>
      <c r="S56" s="35">
        <v>11690.88</v>
      </c>
      <c r="T56" s="37">
        <v>266539.67000000004</v>
      </c>
      <c r="U56" s="35">
        <v>675542.33000000007</v>
      </c>
      <c r="V56" s="35">
        <v>28.292618901539363</v>
      </c>
      <c r="W56"/>
      <c r="X56"/>
      <c r="Y56"/>
    </row>
    <row r="57" spans="2:25" x14ac:dyDescent="0.2">
      <c r="B57" s="51" t="s">
        <v>103</v>
      </c>
      <c r="C57" s="34">
        <v>1054882</v>
      </c>
      <c r="D57" s="34">
        <v>-112800</v>
      </c>
      <c r="E57" s="34">
        <v>942082</v>
      </c>
      <c r="F57" s="34">
        <v>266539</v>
      </c>
      <c r="G57" s="34">
        <v>28.292547782464794</v>
      </c>
      <c r="H57" s="34">
        <v>57092.98</v>
      </c>
      <c r="I57" s="34">
        <v>57063.98</v>
      </c>
      <c r="J57" s="34">
        <v>20189.809999999998</v>
      </c>
      <c r="K57" s="34">
        <v>20193.28</v>
      </c>
      <c r="L57" s="34">
        <v>25742.74</v>
      </c>
      <c r="M57" s="34">
        <v>25136.710000000003</v>
      </c>
      <c r="N57" s="34">
        <v>30247.55</v>
      </c>
      <c r="O57" s="34">
        <v>9590.8599999999988</v>
      </c>
      <c r="P57" s="34">
        <v>0</v>
      </c>
      <c r="Q57" s="34">
        <v>0</v>
      </c>
      <c r="R57" s="34">
        <v>9590.8799999999992</v>
      </c>
      <c r="S57" s="34">
        <v>11690.88</v>
      </c>
      <c r="T57" s="40">
        <v>266539.67000000004</v>
      </c>
      <c r="U57" s="34">
        <v>675542.33000000007</v>
      </c>
      <c r="V57" s="34">
        <v>28.292618901539363</v>
      </c>
      <c r="W57"/>
      <c r="X57"/>
      <c r="Y57"/>
    </row>
    <row r="58" spans="2:25" x14ac:dyDescent="0.2">
      <c r="B58" s="81" t="s">
        <v>335</v>
      </c>
      <c r="C58" s="82">
        <v>1054882</v>
      </c>
      <c r="D58" s="82">
        <v>-112800</v>
      </c>
      <c r="E58" s="82">
        <v>942082</v>
      </c>
      <c r="F58" s="82">
        <v>266539</v>
      </c>
      <c r="G58" s="82">
        <v>28.292547782464794</v>
      </c>
      <c r="H58" s="82">
        <v>57092.98</v>
      </c>
      <c r="I58" s="82">
        <v>57063.98</v>
      </c>
      <c r="J58" s="82">
        <v>20189.809999999998</v>
      </c>
      <c r="K58" s="82">
        <v>20193.28</v>
      </c>
      <c r="L58" s="82">
        <v>25742.74</v>
      </c>
      <c r="M58" s="82">
        <v>25136.710000000003</v>
      </c>
      <c r="N58" s="82">
        <v>30247.55</v>
      </c>
      <c r="O58" s="82">
        <v>9590.8599999999988</v>
      </c>
      <c r="P58" s="82">
        <v>0</v>
      </c>
      <c r="Q58" s="82">
        <v>0</v>
      </c>
      <c r="R58" s="82">
        <v>9590.8799999999992</v>
      </c>
      <c r="S58" s="82">
        <v>11690.88</v>
      </c>
      <c r="T58" s="83">
        <v>266539.67000000004</v>
      </c>
      <c r="U58" s="82">
        <v>675542.33000000007</v>
      </c>
      <c r="V58" s="82">
        <v>28.292618901539363</v>
      </c>
      <c r="W58"/>
      <c r="X58"/>
      <c r="Y58"/>
    </row>
    <row r="59" spans="2:25" x14ac:dyDescent="0.2">
      <c r="B59" s="52" t="s">
        <v>330</v>
      </c>
      <c r="C59" s="35">
        <v>1054882</v>
      </c>
      <c r="D59" s="35">
        <v>-112800</v>
      </c>
      <c r="E59" s="35">
        <v>942082</v>
      </c>
      <c r="F59" s="35">
        <v>266539</v>
      </c>
      <c r="G59" s="35">
        <v>28.292547782464794</v>
      </c>
      <c r="H59" s="35">
        <v>57092.98</v>
      </c>
      <c r="I59" s="35">
        <v>57063.98</v>
      </c>
      <c r="J59" s="35">
        <v>20189.809999999998</v>
      </c>
      <c r="K59" s="35">
        <v>20193.28</v>
      </c>
      <c r="L59" s="35">
        <v>25742.74</v>
      </c>
      <c r="M59" s="35">
        <v>25136.710000000003</v>
      </c>
      <c r="N59" s="35">
        <v>30247.55</v>
      </c>
      <c r="O59" s="35">
        <v>9590.8599999999988</v>
      </c>
      <c r="P59" s="35">
        <v>0</v>
      </c>
      <c r="Q59" s="35">
        <v>0</v>
      </c>
      <c r="R59" s="35">
        <v>9590.8799999999992</v>
      </c>
      <c r="S59" s="35">
        <v>11690.88</v>
      </c>
      <c r="T59" s="37">
        <v>266539.67000000004</v>
      </c>
      <c r="U59" s="35">
        <v>675542.33000000007</v>
      </c>
      <c r="V59" s="35">
        <v>28.292618901539363</v>
      </c>
      <c r="W59"/>
      <c r="X59"/>
      <c r="Y59"/>
    </row>
    <row r="60" spans="2:25" x14ac:dyDescent="0.2">
      <c r="B60" s="53" t="s">
        <v>331</v>
      </c>
      <c r="C60" s="34">
        <v>8048</v>
      </c>
      <c r="D60" s="34">
        <v>-1236</v>
      </c>
      <c r="E60" s="34">
        <v>6812</v>
      </c>
      <c r="F60" s="34">
        <v>2952</v>
      </c>
      <c r="G60" s="34">
        <v>43.335290663534934</v>
      </c>
      <c r="H60" s="34">
        <v>651.94000000000005</v>
      </c>
      <c r="I60" s="34">
        <v>652.23</v>
      </c>
      <c r="J60" s="34">
        <v>228.78</v>
      </c>
      <c r="K60" s="34">
        <v>228.79</v>
      </c>
      <c r="L60" s="34">
        <v>291.23</v>
      </c>
      <c r="M60" s="34">
        <v>284.36</v>
      </c>
      <c r="N60" s="34">
        <v>291.27</v>
      </c>
      <c r="O60" s="34">
        <v>107.88</v>
      </c>
      <c r="P60" s="34">
        <v>0</v>
      </c>
      <c r="Q60" s="34">
        <v>0</v>
      </c>
      <c r="R60" s="34">
        <v>107.88</v>
      </c>
      <c r="S60" s="34">
        <v>107.88</v>
      </c>
      <c r="T60" s="40">
        <v>2952.2400000000007</v>
      </c>
      <c r="U60" s="34">
        <v>3859.7599999999993</v>
      </c>
      <c r="V60" s="34">
        <v>43.33881385789784</v>
      </c>
      <c r="W60"/>
      <c r="X60"/>
      <c r="Y60"/>
    </row>
    <row r="61" spans="2:25" x14ac:dyDescent="0.2">
      <c r="B61" s="53" t="s">
        <v>332</v>
      </c>
      <c r="C61" s="34">
        <v>952800</v>
      </c>
      <c r="D61" s="34">
        <v>-99600</v>
      </c>
      <c r="E61" s="34">
        <v>853200</v>
      </c>
      <c r="F61" s="34">
        <v>238231</v>
      </c>
      <c r="G61" s="34">
        <v>27.92205813408345</v>
      </c>
      <c r="H61" s="34">
        <v>52676.04</v>
      </c>
      <c r="I61" s="34">
        <v>52648.56</v>
      </c>
      <c r="J61" s="34">
        <v>18449.939999999999</v>
      </c>
      <c r="K61" s="34">
        <v>18451.73</v>
      </c>
      <c r="L61" s="34">
        <v>23485.15</v>
      </c>
      <c r="M61" s="34">
        <v>22930.74</v>
      </c>
      <c r="N61" s="34">
        <v>23489.34</v>
      </c>
      <c r="O61" s="34">
        <v>8699.98</v>
      </c>
      <c r="P61" s="34">
        <v>0</v>
      </c>
      <c r="Q61" s="34">
        <v>0</v>
      </c>
      <c r="R61" s="34">
        <v>8700</v>
      </c>
      <c r="S61" s="34">
        <v>8700</v>
      </c>
      <c r="T61" s="40">
        <v>238231.48</v>
      </c>
      <c r="U61" s="34">
        <v>614968.52</v>
      </c>
      <c r="V61" s="34">
        <v>27.922114392873887</v>
      </c>
      <c r="W61"/>
      <c r="X61"/>
      <c r="Y61"/>
    </row>
    <row r="62" spans="2:25" x14ac:dyDescent="0.2">
      <c r="B62" s="53" t="s">
        <v>333</v>
      </c>
      <c r="C62" s="34">
        <v>68234</v>
      </c>
      <c r="D62" s="34">
        <v>-8964</v>
      </c>
      <c r="E62" s="34">
        <v>59270</v>
      </c>
      <c r="F62" s="34">
        <v>18756</v>
      </c>
      <c r="G62" s="34">
        <v>31.645014341150667</v>
      </c>
      <c r="H62" s="34">
        <v>3765</v>
      </c>
      <c r="I62" s="34">
        <v>3763.19</v>
      </c>
      <c r="J62" s="34">
        <v>1511.09</v>
      </c>
      <c r="K62" s="34">
        <v>1512.76</v>
      </c>
      <c r="L62" s="34">
        <v>1966.36</v>
      </c>
      <c r="M62" s="34">
        <v>1921.61</v>
      </c>
      <c r="N62" s="34">
        <v>1966.94</v>
      </c>
      <c r="O62" s="34">
        <v>783</v>
      </c>
      <c r="P62" s="34">
        <v>0</v>
      </c>
      <c r="Q62" s="34">
        <v>0</v>
      </c>
      <c r="R62" s="34">
        <v>783</v>
      </c>
      <c r="S62" s="34">
        <v>783</v>
      </c>
      <c r="T62" s="40">
        <v>18755.95</v>
      </c>
      <c r="U62" s="34">
        <v>40514.050000000003</v>
      </c>
      <c r="V62" s="34">
        <v>31.644929981440868</v>
      </c>
      <c r="W62"/>
      <c r="X62"/>
      <c r="Y62"/>
    </row>
    <row r="63" spans="2:25" x14ac:dyDescent="0.2">
      <c r="B63" s="53" t="s">
        <v>334</v>
      </c>
      <c r="C63" s="34">
        <v>25800</v>
      </c>
      <c r="D63" s="34">
        <v>-3000</v>
      </c>
      <c r="E63" s="34">
        <v>22800</v>
      </c>
      <c r="F63" s="34">
        <v>6600</v>
      </c>
      <c r="G63" s="34">
        <v>28.947368421052634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4500</v>
      </c>
      <c r="O63" s="34">
        <v>0</v>
      </c>
      <c r="P63" s="34">
        <v>0</v>
      </c>
      <c r="Q63" s="34">
        <v>0</v>
      </c>
      <c r="R63" s="34">
        <v>0</v>
      </c>
      <c r="S63" s="34">
        <v>2100</v>
      </c>
      <c r="T63" s="40">
        <v>6600</v>
      </c>
      <c r="U63" s="34">
        <v>16200</v>
      </c>
      <c r="V63" s="34">
        <v>28.947368421052634</v>
      </c>
      <c r="W63"/>
      <c r="X63"/>
      <c r="Y63"/>
    </row>
    <row r="64" spans="2:25" x14ac:dyDescent="0.2">
      <c r="B64" s="49" t="s">
        <v>202</v>
      </c>
      <c r="C64" s="33">
        <v>147595</v>
      </c>
      <c r="D64" s="33">
        <v>-24252</v>
      </c>
      <c r="E64" s="33">
        <v>123343</v>
      </c>
      <c r="F64" s="33">
        <v>18173.2</v>
      </c>
      <c r="G64" s="33">
        <v>14.733872210015972</v>
      </c>
      <c r="H64" s="33">
        <v>8208.6</v>
      </c>
      <c r="I64" s="33">
        <v>8208.6</v>
      </c>
      <c r="J64" s="33">
        <v>1756</v>
      </c>
      <c r="K64" s="33">
        <v>0</v>
      </c>
      <c r="L64" s="33">
        <v>0</v>
      </c>
      <c r="M64" s="33">
        <v>0</v>
      </c>
      <c r="N64" s="33">
        <v>0</v>
      </c>
      <c r="O64" s="33">
        <v>0</v>
      </c>
      <c r="P64" s="33">
        <v>0</v>
      </c>
      <c r="Q64" s="33">
        <v>0</v>
      </c>
      <c r="R64" s="33">
        <v>0</v>
      </c>
      <c r="S64" s="33">
        <v>0</v>
      </c>
      <c r="T64" s="39">
        <v>18173.2</v>
      </c>
      <c r="U64" s="33">
        <v>105169.8</v>
      </c>
      <c r="V64" s="33">
        <v>14.733872210015972</v>
      </c>
      <c r="W64"/>
      <c r="X64"/>
      <c r="Y64"/>
    </row>
    <row r="65" spans="2:25" x14ac:dyDescent="0.2">
      <c r="B65" s="50" t="s">
        <v>101</v>
      </c>
      <c r="C65" s="35">
        <v>147595</v>
      </c>
      <c r="D65" s="35">
        <v>-24252</v>
      </c>
      <c r="E65" s="35">
        <v>123343</v>
      </c>
      <c r="F65" s="35">
        <v>18173.2</v>
      </c>
      <c r="G65" s="35">
        <v>14.733872210015972</v>
      </c>
      <c r="H65" s="35">
        <v>8208.6</v>
      </c>
      <c r="I65" s="35">
        <v>8208.6</v>
      </c>
      <c r="J65" s="35">
        <v>1756</v>
      </c>
      <c r="K65" s="35">
        <v>0</v>
      </c>
      <c r="L65" s="35">
        <v>0</v>
      </c>
      <c r="M65" s="35">
        <v>0</v>
      </c>
      <c r="N65" s="35">
        <v>0</v>
      </c>
      <c r="O65" s="35">
        <v>0</v>
      </c>
      <c r="P65" s="35">
        <v>0</v>
      </c>
      <c r="Q65" s="35">
        <v>0</v>
      </c>
      <c r="R65" s="35">
        <v>0</v>
      </c>
      <c r="S65" s="35">
        <v>0</v>
      </c>
      <c r="T65" s="37">
        <v>18173.2</v>
      </c>
      <c r="U65" s="35">
        <v>105169.8</v>
      </c>
      <c r="V65" s="35">
        <v>14.733872210015972</v>
      </c>
      <c r="W65"/>
      <c r="X65"/>
      <c r="Y65"/>
    </row>
    <row r="66" spans="2:25" x14ac:dyDescent="0.2">
      <c r="B66" s="51" t="s">
        <v>198</v>
      </c>
      <c r="C66" s="34">
        <v>147595</v>
      </c>
      <c r="D66" s="34">
        <v>-24252</v>
      </c>
      <c r="E66" s="34">
        <v>123343</v>
      </c>
      <c r="F66" s="34">
        <v>18173.2</v>
      </c>
      <c r="G66" s="34">
        <v>14.733872210015972</v>
      </c>
      <c r="H66" s="34">
        <v>8208.6</v>
      </c>
      <c r="I66" s="34">
        <v>8208.6</v>
      </c>
      <c r="J66" s="34">
        <v>1756</v>
      </c>
      <c r="K66" s="34">
        <v>0</v>
      </c>
      <c r="L66" s="34">
        <v>0</v>
      </c>
      <c r="M66" s="34">
        <v>0</v>
      </c>
      <c r="N66" s="34">
        <v>0</v>
      </c>
      <c r="O66" s="34">
        <v>0</v>
      </c>
      <c r="P66" s="34">
        <v>0</v>
      </c>
      <c r="Q66" s="34">
        <v>0</v>
      </c>
      <c r="R66" s="34">
        <v>0</v>
      </c>
      <c r="S66" s="34">
        <v>0</v>
      </c>
      <c r="T66" s="40">
        <v>18173.2</v>
      </c>
      <c r="U66" s="34">
        <v>105169.8</v>
      </c>
      <c r="V66" s="34">
        <v>14.733872210015972</v>
      </c>
      <c r="W66"/>
      <c r="X66"/>
      <c r="Y66"/>
    </row>
    <row r="67" spans="2:25" x14ac:dyDescent="0.2">
      <c r="B67" s="81" t="s">
        <v>335</v>
      </c>
      <c r="C67" s="82">
        <v>147595</v>
      </c>
      <c r="D67" s="82">
        <v>-24252</v>
      </c>
      <c r="E67" s="82">
        <v>123343</v>
      </c>
      <c r="F67" s="82">
        <v>18173.2</v>
      </c>
      <c r="G67" s="82">
        <v>14.733872210015972</v>
      </c>
      <c r="H67" s="82">
        <v>8208.6</v>
      </c>
      <c r="I67" s="82">
        <v>8208.6</v>
      </c>
      <c r="J67" s="82">
        <v>1756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3">
        <v>18173.2</v>
      </c>
      <c r="U67" s="82">
        <v>105169.8</v>
      </c>
      <c r="V67" s="82">
        <v>14.733872210015972</v>
      </c>
      <c r="W67"/>
      <c r="X67"/>
      <c r="Y67"/>
    </row>
    <row r="68" spans="2:25" x14ac:dyDescent="0.2">
      <c r="B68" s="52" t="s">
        <v>330</v>
      </c>
      <c r="C68" s="35">
        <v>147595</v>
      </c>
      <c r="D68" s="35">
        <v>-24252</v>
      </c>
      <c r="E68" s="35">
        <v>123343</v>
      </c>
      <c r="F68" s="35">
        <v>18173.2</v>
      </c>
      <c r="G68" s="35">
        <v>14.733872210015972</v>
      </c>
      <c r="H68" s="35">
        <v>8208.6</v>
      </c>
      <c r="I68" s="35">
        <v>8208.6</v>
      </c>
      <c r="J68" s="35">
        <v>1756</v>
      </c>
      <c r="K68" s="35">
        <v>0</v>
      </c>
      <c r="L68" s="35">
        <v>0</v>
      </c>
      <c r="M68" s="35">
        <v>0</v>
      </c>
      <c r="N68" s="35">
        <v>0</v>
      </c>
      <c r="O68" s="35">
        <v>0</v>
      </c>
      <c r="P68" s="35">
        <v>0</v>
      </c>
      <c r="Q68" s="35">
        <v>0</v>
      </c>
      <c r="R68" s="35">
        <v>0</v>
      </c>
      <c r="S68" s="35">
        <v>0</v>
      </c>
      <c r="T68" s="37">
        <v>18173.2</v>
      </c>
      <c r="U68" s="35">
        <v>105169.8</v>
      </c>
      <c r="V68" s="35">
        <v>14.733872210015972</v>
      </c>
      <c r="W68"/>
      <c r="X68"/>
      <c r="Y68"/>
    </row>
    <row r="69" spans="2:25" x14ac:dyDescent="0.2">
      <c r="B69" s="53" t="s">
        <v>331</v>
      </c>
      <c r="C69" s="34">
        <v>1092</v>
      </c>
      <c r="D69" s="34">
        <v>-279</v>
      </c>
      <c r="E69" s="34">
        <v>813</v>
      </c>
      <c r="F69" s="34">
        <v>186</v>
      </c>
      <c r="G69" s="34">
        <v>22.878228782287824</v>
      </c>
      <c r="H69" s="34">
        <v>93</v>
      </c>
      <c r="I69" s="34">
        <v>93</v>
      </c>
      <c r="J69" s="34">
        <v>0</v>
      </c>
      <c r="K69" s="34">
        <v>0</v>
      </c>
      <c r="L69" s="34">
        <v>0</v>
      </c>
      <c r="M69" s="34">
        <v>0</v>
      </c>
      <c r="N69" s="34">
        <v>0</v>
      </c>
      <c r="O69" s="34">
        <v>0</v>
      </c>
      <c r="P69" s="34">
        <v>0</v>
      </c>
      <c r="Q69" s="34">
        <v>0</v>
      </c>
      <c r="R69" s="34">
        <v>0</v>
      </c>
      <c r="S69" s="34">
        <v>0</v>
      </c>
      <c r="T69" s="40">
        <v>186</v>
      </c>
      <c r="U69" s="34">
        <v>627</v>
      </c>
      <c r="V69" s="34">
        <v>22.878228782287824</v>
      </c>
      <c r="W69"/>
      <c r="X69"/>
      <c r="Y69"/>
    </row>
    <row r="70" spans="2:25" x14ac:dyDescent="0.2">
      <c r="B70" s="53" t="s">
        <v>332</v>
      </c>
      <c r="C70" s="34">
        <v>133200</v>
      </c>
      <c r="D70" s="34">
        <v>-22452</v>
      </c>
      <c r="E70" s="34">
        <v>110748</v>
      </c>
      <c r="F70" s="34">
        <v>16756</v>
      </c>
      <c r="G70" s="34">
        <v>15.129844331274606</v>
      </c>
      <c r="H70" s="34">
        <v>7500</v>
      </c>
      <c r="I70" s="34">
        <v>7500</v>
      </c>
      <c r="J70" s="34">
        <v>1756</v>
      </c>
      <c r="K70" s="34">
        <v>0</v>
      </c>
      <c r="L70" s="34">
        <v>0</v>
      </c>
      <c r="M70" s="34">
        <v>0</v>
      </c>
      <c r="N70" s="34">
        <v>0</v>
      </c>
      <c r="O70" s="34">
        <v>0</v>
      </c>
      <c r="P70" s="34">
        <v>0</v>
      </c>
      <c r="Q70" s="34">
        <v>0</v>
      </c>
      <c r="R70" s="34">
        <v>0</v>
      </c>
      <c r="S70" s="34">
        <v>0</v>
      </c>
      <c r="T70" s="40">
        <v>16756</v>
      </c>
      <c r="U70" s="34">
        <v>93992</v>
      </c>
      <c r="V70" s="34">
        <v>15.129844331274606</v>
      </c>
      <c r="W70"/>
      <c r="X70"/>
      <c r="Y70"/>
    </row>
    <row r="71" spans="2:25" x14ac:dyDescent="0.2">
      <c r="B71" s="53" t="s">
        <v>333</v>
      </c>
      <c r="C71" s="34">
        <v>10303</v>
      </c>
      <c r="D71" s="34">
        <v>-1521</v>
      </c>
      <c r="E71" s="34">
        <v>8782</v>
      </c>
      <c r="F71" s="34">
        <v>1231.2</v>
      </c>
      <c r="G71" s="34">
        <v>14.019585515827831</v>
      </c>
      <c r="H71" s="34">
        <v>615.6</v>
      </c>
      <c r="I71" s="34">
        <v>615.6</v>
      </c>
      <c r="J71" s="34">
        <v>0</v>
      </c>
      <c r="K71" s="34">
        <v>0</v>
      </c>
      <c r="L71" s="34">
        <v>0</v>
      </c>
      <c r="M71" s="34">
        <v>0</v>
      </c>
      <c r="N71" s="34">
        <v>0</v>
      </c>
      <c r="O71" s="34">
        <v>0</v>
      </c>
      <c r="P71" s="34">
        <v>0</v>
      </c>
      <c r="Q71" s="34">
        <v>0</v>
      </c>
      <c r="R71" s="34">
        <v>0</v>
      </c>
      <c r="S71" s="34">
        <v>0</v>
      </c>
      <c r="T71" s="40">
        <v>1231.2</v>
      </c>
      <c r="U71" s="34">
        <v>7550.8</v>
      </c>
      <c r="V71" s="34">
        <v>14.019585515827831</v>
      </c>
      <c r="W71"/>
      <c r="X71"/>
      <c r="Y71"/>
    </row>
    <row r="72" spans="2:25" x14ac:dyDescent="0.2">
      <c r="B72" s="53" t="s">
        <v>334</v>
      </c>
      <c r="C72" s="34">
        <v>3000</v>
      </c>
      <c r="D72" s="34">
        <v>0</v>
      </c>
      <c r="E72" s="34">
        <v>3000</v>
      </c>
      <c r="F72" s="34">
        <v>0</v>
      </c>
      <c r="G72" s="34">
        <v>0</v>
      </c>
      <c r="H72" s="34">
        <v>0</v>
      </c>
      <c r="I72" s="34">
        <v>0</v>
      </c>
      <c r="J72" s="34">
        <v>0</v>
      </c>
      <c r="K72" s="34">
        <v>0</v>
      </c>
      <c r="L72" s="34">
        <v>0</v>
      </c>
      <c r="M72" s="34">
        <v>0</v>
      </c>
      <c r="N72" s="34">
        <v>0</v>
      </c>
      <c r="O72" s="34">
        <v>0</v>
      </c>
      <c r="P72" s="34">
        <v>0</v>
      </c>
      <c r="Q72" s="34">
        <v>0</v>
      </c>
      <c r="R72" s="34">
        <v>0</v>
      </c>
      <c r="S72" s="34">
        <v>0</v>
      </c>
      <c r="T72" s="40">
        <v>0</v>
      </c>
      <c r="U72" s="34">
        <v>3000</v>
      </c>
      <c r="V72" s="34">
        <v>0</v>
      </c>
      <c r="W72"/>
      <c r="X72"/>
      <c r="Y72"/>
    </row>
    <row r="73" spans="2:25" x14ac:dyDescent="0.2">
      <c r="B73" s="48" t="s">
        <v>170</v>
      </c>
      <c r="C73" s="32">
        <v>1705168</v>
      </c>
      <c r="D73" s="32">
        <v>-124256</v>
      </c>
      <c r="E73" s="32">
        <v>1580912</v>
      </c>
      <c r="F73" s="32">
        <v>711933.41999999993</v>
      </c>
      <c r="G73" s="32">
        <v>45.033083435384128</v>
      </c>
      <c r="H73" s="32">
        <v>82752.09</v>
      </c>
      <c r="I73" s="32">
        <v>82756.930000000008</v>
      </c>
      <c r="J73" s="32">
        <v>50891.06</v>
      </c>
      <c r="K73" s="32">
        <v>47777.520000000004</v>
      </c>
      <c r="L73" s="32">
        <v>64634.66</v>
      </c>
      <c r="M73" s="32">
        <v>63566.400000000009</v>
      </c>
      <c r="N73" s="32">
        <v>70415.069999999992</v>
      </c>
      <c r="O73" s="32">
        <v>55679.390000000007</v>
      </c>
      <c r="P73" s="32">
        <v>17631.59</v>
      </c>
      <c r="Q73" s="32">
        <v>40775.200000000004</v>
      </c>
      <c r="R73" s="32">
        <v>61607.360000000008</v>
      </c>
      <c r="S73" s="32">
        <v>67907.360000000015</v>
      </c>
      <c r="T73" s="38">
        <v>706394.63000000012</v>
      </c>
      <c r="U73" s="32">
        <v>874517.37</v>
      </c>
      <c r="V73" s="32">
        <v>44.682729335978223</v>
      </c>
      <c r="W73"/>
      <c r="X73"/>
      <c r="Y73"/>
    </row>
    <row r="74" spans="2:25" x14ac:dyDescent="0.2">
      <c r="B74" s="49" t="s">
        <v>299</v>
      </c>
      <c r="C74" s="33">
        <v>32828</v>
      </c>
      <c r="D74" s="33">
        <v>0</v>
      </c>
      <c r="E74" s="33">
        <v>32828</v>
      </c>
      <c r="F74" s="33">
        <v>6565.42</v>
      </c>
      <c r="G74" s="33">
        <v>19.999451687583768</v>
      </c>
      <c r="H74" s="33">
        <v>2605.44</v>
      </c>
      <c r="I74" s="33">
        <v>2636.23</v>
      </c>
      <c r="J74" s="33">
        <v>1322.7400000000002</v>
      </c>
      <c r="K74" s="33">
        <v>0</v>
      </c>
      <c r="L74" s="33">
        <v>0</v>
      </c>
      <c r="M74" s="33">
        <v>0</v>
      </c>
      <c r="N74" s="33">
        <v>0</v>
      </c>
      <c r="O74" s="33">
        <v>0</v>
      </c>
      <c r="P74" s="33">
        <v>0</v>
      </c>
      <c r="Q74" s="33">
        <v>0</v>
      </c>
      <c r="R74" s="33">
        <v>0</v>
      </c>
      <c r="S74" s="33">
        <v>0</v>
      </c>
      <c r="T74" s="39">
        <v>6564.41</v>
      </c>
      <c r="U74" s="33">
        <v>26263.589999999997</v>
      </c>
      <c r="V74" s="33">
        <v>19.996375045692702</v>
      </c>
      <c r="W74"/>
      <c r="X74"/>
      <c r="Y74"/>
    </row>
    <row r="75" spans="2:25" x14ac:dyDescent="0.2">
      <c r="B75" s="50" t="s">
        <v>101</v>
      </c>
      <c r="C75" s="35">
        <v>32828</v>
      </c>
      <c r="D75" s="35">
        <v>0</v>
      </c>
      <c r="E75" s="35">
        <v>32828</v>
      </c>
      <c r="F75" s="35">
        <v>6565.42</v>
      </c>
      <c r="G75" s="35">
        <v>19.999451687583768</v>
      </c>
      <c r="H75" s="35">
        <v>2605.44</v>
      </c>
      <c r="I75" s="35">
        <v>2636.23</v>
      </c>
      <c r="J75" s="35">
        <v>1322.7400000000002</v>
      </c>
      <c r="K75" s="35">
        <v>0</v>
      </c>
      <c r="L75" s="35">
        <v>0</v>
      </c>
      <c r="M75" s="35">
        <v>0</v>
      </c>
      <c r="N75" s="35">
        <v>0</v>
      </c>
      <c r="O75" s="35">
        <v>0</v>
      </c>
      <c r="P75" s="35">
        <v>0</v>
      </c>
      <c r="Q75" s="35">
        <v>0</v>
      </c>
      <c r="R75" s="35">
        <v>0</v>
      </c>
      <c r="S75" s="35">
        <v>0</v>
      </c>
      <c r="T75" s="37">
        <v>6564.41</v>
      </c>
      <c r="U75" s="35">
        <v>26263.589999999997</v>
      </c>
      <c r="V75" s="35">
        <v>19.996375045692702</v>
      </c>
      <c r="W75"/>
      <c r="X75"/>
      <c r="Y75"/>
    </row>
    <row r="76" spans="2:25" x14ac:dyDescent="0.2">
      <c r="B76" s="51" t="s">
        <v>294</v>
      </c>
      <c r="C76" s="34">
        <v>32828</v>
      </c>
      <c r="D76" s="34">
        <v>0</v>
      </c>
      <c r="E76" s="34">
        <v>32828</v>
      </c>
      <c r="F76" s="34">
        <v>6565.42</v>
      </c>
      <c r="G76" s="34">
        <v>19.999451687583768</v>
      </c>
      <c r="H76" s="34">
        <v>2605.44</v>
      </c>
      <c r="I76" s="34">
        <v>2636.23</v>
      </c>
      <c r="J76" s="34">
        <v>1322.7400000000002</v>
      </c>
      <c r="K76" s="34">
        <v>0</v>
      </c>
      <c r="L76" s="34">
        <v>0</v>
      </c>
      <c r="M76" s="34">
        <v>0</v>
      </c>
      <c r="N76" s="34">
        <v>0</v>
      </c>
      <c r="O76" s="34">
        <v>0</v>
      </c>
      <c r="P76" s="34">
        <v>0</v>
      </c>
      <c r="Q76" s="34">
        <v>0</v>
      </c>
      <c r="R76" s="34">
        <v>0</v>
      </c>
      <c r="S76" s="34">
        <v>0</v>
      </c>
      <c r="T76" s="40">
        <v>6564.41</v>
      </c>
      <c r="U76" s="34">
        <v>26263.589999999997</v>
      </c>
      <c r="V76" s="34">
        <v>19.996375045692702</v>
      </c>
      <c r="W76"/>
      <c r="X76"/>
      <c r="Y76"/>
    </row>
    <row r="77" spans="2:25" x14ac:dyDescent="0.2">
      <c r="B77" s="81" t="s">
        <v>335</v>
      </c>
      <c r="C77" s="82">
        <v>32828</v>
      </c>
      <c r="D77" s="82">
        <v>0</v>
      </c>
      <c r="E77" s="82">
        <v>32828</v>
      </c>
      <c r="F77" s="82">
        <v>6565.42</v>
      </c>
      <c r="G77" s="82">
        <v>19.999451687583768</v>
      </c>
      <c r="H77" s="82">
        <v>2605.44</v>
      </c>
      <c r="I77" s="82">
        <v>2636.23</v>
      </c>
      <c r="J77" s="82">
        <v>1322.7400000000002</v>
      </c>
      <c r="K77" s="82">
        <v>0</v>
      </c>
      <c r="L77" s="82">
        <v>0</v>
      </c>
      <c r="M77" s="82">
        <v>0</v>
      </c>
      <c r="N77" s="82">
        <v>0</v>
      </c>
      <c r="O77" s="82">
        <v>0</v>
      </c>
      <c r="P77" s="82">
        <v>0</v>
      </c>
      <c r="Q77" s="82">
        <v>0</v>
      </c>
      <c r="R77" s="82">
        <v>0</v>
      </c>
      <c r="S77" s="82">
        <v>0</v>
      </c>
      <c r="T77" s="83">
        <v>6564.41</v>
      </c>
      <c r="U77" s="82">
        <v>26263.589999999997</v>
      </c>
      <c r="V77" s="82">
        <v>19.996375045692702</v>
      </c>
      <c r="W77"/>
      <c r="X77"/>
      <c r="Y77"/>
    </row>
    <row r="78" spans="2:25" x14ac:dyDescent="0.2">
      <c r="B78" s="52" t="s">
        <v>330</v>
      </c>
      <c r="C78" s="35">
        <v>32828</v>
      </c>
      <c r="D78" s="35">
        <v>0</v>
      </c>
      <c r="E78" s="35">
        <v>32828</v>
      </c>
      <c r="F78" s="35">
        <v>6565.42</v>
      </c>
      <c r="G78" s="35">
        <v>19.999451687583768</v>
      </c>
      <c r="H78" s="35">
        <v>2605.44</v>
      </c>
      <c r="I78" s="35">
        <v>2636.23</v>
      </c>
      <c r="J78" s="35">
        <v>1322.7400000000002</v>
      </c>
      <c r="K78" s="35">
        <v>0</v>
      </c>
      <c r="L78" s="35">
        <v>0</v>
      </c>
      <c r="M78" s="35">
        <v>0</v>
      </c>
      <c r="N78" s="35">
        <v>0</v>
      </c>
      <c r="O78" s="35">
        <v>0</v>
      </c>
      <c r="P78" s="35">
        <v>0</v>
      </c>
      <c r="Q78" s="35">
        <v>0</v>
      </c>
      <c r="R78" s="35">
        <v>0</v>
      </c>
      <c r="S78" s="35">
        <v>0</v>
      </c>
      <c r="T78" s="37">
        <v>6564.41</v>
      </c>
      <c r="U78" s="35">
        <v>26263.589999999997</v>
      </c>
      <c r="V78" s="35">
        <v>19.996375045692702</v>
      </c>
      <c r="W78"/>
      <c r="X78"/>
      <c r="Y78"/>
    </row>
    <row r="79" spans="2:25" x14ac:dyDescent="0.2">
      <c r="B79" s="53" t="s">
        <v>331</v>
      </c>
      <c r="C79" s="34">
        <v>236</v>
      </c>
      <c r="D79" s="34">
        <v>0</v>
      </c>
      <c r="E79" s="34">
        <v>236</v>
      </c>
      <c r="F79" s="34">
        <v>74</v>
      </c>
      <c r="G79" s="34">
        <v>31.35593220338983</v>
      </c>
      <c r="H79" s="34">
        <v>29.31</v>
      </c>
      <c r="I79" s="34">
        <v>29.65</v>
      </c>
      <c r="J79" s="34">
        <v>14.88</v>
      </c>
      <c r="K79" s="34">
        <v>0</v>
      </c>
      <c r="L79" s="34">
        <v>0</v>
      </c>
      <c r="M79" s="34">
        <v>0</v>
      </c>
      <c r="N79" s="34">
        <v>0</v>
      </c>
      <c r="O79" s="34">
        <v>0</v>
      </c>
      <c r="P79" s="34">
        <v>0</v>
      </c>
      <c r="Q79" s="34">
        <v>0</v>
      </c>
      <c r="R79" s="34">
        <v>0</v>
      </c>
      <c r="S79" s="34">
        <v>0</v>
      </c>
      <c r="T79" s="40">
        <v>73.839999999999989</v>
      </c>
      <c r="U79" s="34">
        <v>162.16000000000003</v>
      </c>
      <c r="V79" s="34">
        <v>31.288135593220336</v>
      </c>
      <c r="W79"/>
      <c r="X79"/>
      <c r="Y79"/>
    </row>
    <row r="80" spans="2:25" x14ac:dyDescent="0.2">
      <c r="B80" s="53" t="s">
        <v>332</v>
      </c>
      <c r="C80" s="34">
        <v>28800</v>
      </c>
      <c r="D80" s="34">
        <v>0</v>
      </c>
      <c r="E80" s="34">
        <v>28800</v>
      </c>
      <c r="F80" s="34">
        <v>5954.5</v>
      </c>
      <c r="G80" s="34">
        <v>20.675347222222225</v>
      </c>
      <c r="H80" s="34">
        <v>2363.33</v>
      </c>
      <c r="I80" s="34">
        <v>2391.17</v>
      </c>
      <c r="J80" s="34">
        <v>1199.1500000000001</v>
      </c>
      <c r="K80" s="34">
        <v>0</v>
      </c>
      <c r="L80" s="34">
        <v>0</v>
      </c>
      <c r="M80" s="34">
        <v>0</v>
      </c>
      <c r="N80" s="34">
        <v>0</v>
      </c>
      <c r="O80" s="34">
        <v>0</v>
      </c>
      <c r="P80" s="34">
        <v>0</v>
      </c>
      <c r="Q80" s="34">
        <v>0</v>
      </c>
      <c r="R80" s="34">
        <v>0</v>
      </c>
      <c r="S80" s="34">
        <v>0</v>
      </c>
      <c r="T80" s="40">
        <v>5953.65</v>
      </c>
      <c r="U80" s="34">
        <v>22846.35</v>
      </c>
      <c r="V80" s="34">
        <v>20.672395833333333</v>
      </c>
      <c r="W80"/>
      <c r="X80"/>
      <c r="Y80"/>
    </row>
    <row r="81" spans="2:25" x14ac:dyDescent="0.2">
      <c r="B81" s="53" t="s">
        <v>333</v>
      </c>
      <c r="C81" s="34">
        <v>2592</v>
      </c>
      <c r="D81" s="34">
        <v>0</v>
      </c>
      <c r="E81" s="34">
        <v>2592</v>
      </c>
      <c r="F81" s="34">
        <v>536.91999999999996</v>
      </c>
      <c r="G81" s="34">
        <v>20.714506172839506</v>
      </c>
      <c r="H81" s="34">
        <v>212.8</v>
      </c>
      <c r="I81" s="34">
        <v>215.41</v>
      </c>
      <c r="J81" s="34">
        <v>108.71</v>
      </c>
      <c r="K81" s="34">
        <v>0</v>
      </c>
      <c r="L81" s="34">
        <v>0</v>
      </c>
      <c r="M81" s="34">
        <v>0</v>
      </c>
      <c r="N81" s="34">
        <v>0</v>
      </c>
      <c r="O81" s="34">
        <v>0</v>
      </c>
      <c r="P81" s="34">
        <v>0</v>
      </c>
      <c r="Q81" s="34">
        <v>0</v>
      </c>
      <c r="R81" s="34">
        <v>0</v>
      </c>
      <c r="S81" s="34">
        <v>0</v>
      </c>
      <c r="T81" s="40">
        <v>536.92000000000007</v>
      </c>
      <c r="U81" s="34">
        <v>2055.08</v>
      </c>
      <c r="V81" s="34">
        <v>20.71450617283951</v>
      </c>
      <c r="W81"/>
      <c r="X81"/>
      <c r="Y81"/>
    </row>
    <row r="82" spans="2:25" x14ac:dyDescent="0.2">
      <c r="B82" s="53" t="s">
        <v>334</v>
      </c>
      <c r="C82" s="34">
        <v>1200</v>
      </c>
      <c r="D82" s="34">
        <v>0</v>
      </c>
      <c r="E82" s="34">
        <v>1200</v>
      </c>
      <c r="F82" s="34">
        <v>0</v>
      </c>
      <c r="G82" s="34">
        <v>0</v>
      </c>
      <c r="H82" s="34">
        <v>0</v>
      </c>
      <c r="I82" s="34">
        <v>0</v>
      </c>
      <c r="J82" s="34">
        <v>0</v>
      </c>
      <c r="K82" s="34">
        <v>0</v>
      </c>
      <c r="L82" s="34">
        <v>0</v>
      </c>
      <c r="M82" s="34">
        <v>0</v>
      </c>
      <c r="N82" s="34">
        <v>0</v>
      </c>
      <c r="O82" s="34">
        <v>0</v>
      </c>
      <c r="P82" s="34">
        <v>0</v>
      </c>
      <c r="Q82" s="34">
        <v>0</v>
      </c>
      <c r="R82" s="34">
        <v>0</v>
      </c>
      <c r="S82" s="34">
        <v>0</v>
      </c>
      <c r="T82" s="40">
        <v>0</v>
      </c>
      <c r="U82" s="34">
        <v>1200</v>
      </c>
      <c r="V82" s="34">
        <v>0</v>
      </c>
      <c r="W82"/>
      <c r="X82"/>
      <c r="Y82"/>
    </row>
    <row r="83" spans="2:25" x14ac:dyDescent="0.2">
      <c r="B83" s="49" t="s">
        <v>174</v>
      </c>
      <c r="C83" s="33">
        <v>16442</v>
      </c>
      <c r="D83" s="33">
        <v>0</v>
      </c>
      <c r="E83" s="33">
        <v>16442</v>
      </c>
      <c r="F83" s="33">
        <v>13751</v>
      </c>
      <c r="G83" s="33">
        <v>83.633377934557842</v>
      </c>
      <c r="H83" s="33">
        <v>1322.88</v>
      </c>
      <c r="I83" s="33">
        <v>1322.88</v>
      </c>
      <c r="J83" s="33">
        <v>1322.88</v>
      </c>
      <c r="K83" s="33">
        <v>1322.88</v>
      </c>
      <c r="L83" s="33">
        <v>1323.25</v>
      </c>
      <c r="M83" s="33">
        <v>1315.56</v>
      </c>
      <c r="N83" s="33">
        <v>1622.86</v>
      </c>
      <c r="O83" s="33">
        <v>1322.88</v>
      </c>
      <c r="P83" s="33">
        <v>0</v>
      </c>
      <c r="Q83" s="33">
        <v>0</v>
      </c>
      <c r="R83" s="33">
        <v>1322.88</v>
      </c>
      <c r="S83" s="33">
        <v>1622.88</v>
      </c>
      <c r="T83" s="39">
        <v>13821.83</v>
      </c>
      <c r="U83" s="33">
        <v>2620.17</v>
      </c>
      <c r="V83" s="33">
        <v>84.064164943437532</v>
      </c>
      <c r="W83"/>
      <c r="X83"/>
      <c r="Y83"/>
    </row>
    <row r="84" spans="2:25" x14ac:dyDescent="0.2">
      <c r="B84" s="50" t="s">
        <v>101</v>
      </c>
      <c r="C84" s="35">
        <v>16442</v>
      </c>
      <c r="D84" s="35">
        <v>0</v>
      </c>
      <c r="E84" s="35">
        <v>16442</v>
      </c>
      <c r="F84" s="35">
        <v>13751</v>
      </c>
      <c r="G84" s="35">
        <v>83.633377934557842</v>
      </c>
      <c r="H84" s="35">
        <v>1322.88</v>
      </c>
      <c r="I84" s="35">
        <v>1322.88</v>
      </c>
      <c r="J84" s="35">
        <v>1322.88</v>
      </c>
      <c r="K84" s="35">
        <v>1322.88</v>
      </c>
      <c r="L84" s="35">
        <v>1323.25</v>
      </c>
      <c r="M84" s="35">
        <v>1315.56</v>
      </c>
      <c r="N84" s="35">
        <v>1622.86</v>
      </c>
      <c r="O84" s="35">
        <v>1322.88</v>
      </c>
      <c r="P84" s="35">
        <v>0</v>
      </c>
      <c r="Q84" s="35">
        <v>0</v>
      </c>
      <c r="R84" s="35">
        <v>1322.88</v>
      </c>
      <c r="S84" s="35">
        <v>1622.88</v>
      </c>
      <c r="T84" s="37">
        <v>13821.83</v>
      </c>
      <c r="U84" s="35">
        <v>2620.17</v>
      </c>
      <c r="V84" s="35">
        <v>84.064164943437532</v>
      </c>
      <c r="W84"/>
      <c r="X84"/>
      <c r="Y84"/>
    </row>
    <row r="85" spans="2:25" x14ac:dyDescent="0.2">
      <c r="B85" s="51" t="s">
        <v>171</v>
      </c>
      <c r="C85" s="34">
        <v>16442</v>
      </c>
      <c r="D85" s="34">
        <v>0</v>
      </c>
      <c r="E85" s="34">
        <v>16442</v>
      </c>
      <c r="F85" s="34">
        <v>13751</v>
      </c>
      <c r="G85" s="34">
        <v>83.633377934557842</v>
      </c>
      <c r="H85" s="34">
        <v>1322.88</v>
      </c>
      <c r="I85" s="34">
        <v>1322.88</v>
      </c>
      <c r="J85" s="34">
        <v>1322.88</v>
      </c>
      <c r="K85" s="34">
        <v>1322.88</v>
      </c>
      <c r="L85" s="34">
        <v>1323.25</v>
      </c>
      <c r="M85" s="34">
        <v>1315.56</v>
      </c>
      <c r="N85" s="34">
        <v>1622.86</v>
      </c>
      <c r="O85" s="34">
        <v>1322.88</v>
      </c>
      <c r="P85" s="34">
        <v>0</v>
      </c>
      <c r="Q85" s="34">
        <v>0</v>
      </c>
      <c r="R85" s="34">
        <v>1322.88</v>
      </c>
      <c r="S85" s="34">
        <v>1622.88</v>
      </c>
      <c r="T85" s="40">
        <v>13821.83</v>
      </c>
      <c r="U85" s="34">
        <v>2620.17</v>
      </c>
      <c r="V85" s="34">
        <v>84.064164943437532</v>
      </c>
      <c r="W85"/>
      <c r="X85"/>
      <c r="Y85"/>
    </row>
    <row r="86" spans="2:25" x14ac:dyDescent="0.2">
      <c r="B86" s="81" t="s">
        <v>335</v>
      </c>
      <c r="C86" s="82">
        <v>16442</v>
      </c>
      <c r="D86" s="82">
        <v>0</v>
      </c>
      <c r="E86" s="82">
        <v>16442</v>
      </c>
      <c r="F86" s="82">
        <v>13751</v>
      </c>
      <c r="G86" s="82">
        <v>83.633377934557842</v>
      </c>
      <c r="H86" s="82">
        <v>1322.88</v>
      </c>
      <c r="I86" s="82">
        <v>1322.88</v>
      </c>
      <c r="J86" s="82">
        <v>1322.88</v>
      </c>
      <c r="K86" s="82">
        <v>1322.88</v>
      </c>
      <c r="L86" s="82">
        <v>1323.25</v>
      </c>
      <c r="M86" s="82">
        <v>1315.56</v>
      </c>
      <c r="N86" s="82">
        <v>1622.86</v>
      </c>
      <c r="O86" s="82">
        <v>1322.88</v>
      </c>
      <c r="P86" s="82">
        <v>0</v>
      </c>
      <c r="Q86" s="82">
        <v>0</v>
      </c>
      <c r="R86" s="82">
        <v>1322.88</v>
      </c>
      <c r="S86" s="82">
        <v>1622.88</v>
      </c>
      <c r="T86" s="83">
        <v>13821.83</v>
      </c>
      <c r="U86" s="82">
        <v>2620.17</v>
      </c>
      <c r="V86" s="82">
        <v>84.064164943437532</v>
      </c>
      <c r="W86"/>
      <c r="X86"/>
      <c r="Y86"/>
    </row>
    <row r="87" spans="2:25" x14ac:dyDescent="0.2">
      <c r="B87" s="52" t="s">
        <v>330</v>
      </c>
      <c r="C87" s="35">
        <v>16442</v>
      </c>
      <c r="D87" s="35">
        <v>0</v>
      </c>
      <c r="E87" s="35">
        <v>16442</v>
      </c>
      <c r="F87" s="35">
        <v>13751</v>
      </c>
      <c r="G87" s="35">
        <v>83.633377934557842</v>
      </c>
      <c r="H87" s="35">
        <v>1322.88</v>
      </c>
      <c r="I87" s="35">
        <v>1322.88</v>
      </c>
      <c r="J87" s="35">
        <v>1322.88</v>
      </c>
      <c r="K87" s="35">
        <v>1322.88</v>
      </c>
      <c r="L87" s="35">
        <v>1323.25</v>
      </c>
      <c r="M87" s="35">
        <v>1315.56</v>
      </c>
      <c r="N87" s="35">
        <v>1622.86</v>
      </c>
      <c r="O87" s="35">
        <v>1322.88</v>
      </c>
      <c r="P87" s="35">
        <v>0</v>
      </c>
      <c r="Q87" s="35">
        <v>0</v>
      </c>
      <c r="R87" s="35">
        <v>1322.88</v>
      </c>
      <c r="S87" s="35">
        <v>1622.88</v>
      </c>
      <c r="T87" s="37">
        <v>13821.83</v>
      </c>
      <c r="U87" s="35">
        <v>2620.17</v>
      </c>
      <c r="V87" s="35">
        <v>84.064164943437532</v>
      </c>
      <c r="W87"/>
      <c r="X87"/>
      <c r="Y87"/>
    </row>
    <row r="88" spans="2:25" x14ac:dyDescent="0.2">
      <c r="B88" s="53" t="s">
        <v>331</v>
      </c>
      <c r="C88" s="34">
        <v>146</v>
      </c>
      <c r="D88" s="34">
        <v>0</v>
      </c>
      <c r="E88" s="34">
        <v>146</v>
      </c>
      <c r="F88" s="34">
        <v>131</v>
      </c>
      <c r="G88" s="34">
        <v>89.726027397260282</v>
      </c>
      <c r="H88" s="34">
        <v>14.88</v>
      </c>
      <c r="I88" s="34">
        <v>14.88</v>
      </c>
      <c r="J88" s="34">
        <v>14.88</v>
      </c>
      <c r="K88" s="34">
        <v>14.88</v>
      </c>
      <c r="L88" s="34">
        <v>15.25</v>
      </c>
      <c r="M88" s="34">
        <v>7.56</v>
      </c>
      <c r="N88" s="34">
        <v>14.86</v>
      </c>
      <c r="O88" s="34">
        <v>14.88</v>
      </c>
      <c r="P88" s="34">
        <v>0</v>
      </c>
      <c r="Q88" s="34">
        <v>0</v>
      </c>
      <c r="R88" s="34">
        <v>14.88</v>
      </c>
      <c r="S88" s="34">
        <v>14.88</v>
      </c>
      <c r="T88" s="40">
        <v>141.83000000000001</v>
      </c>
      <c r="U88" s="34">
        <v>4.1699999999999875</v>
      </c>
      <c r="V88" s="34">
        <v>97.143835616438366</v>
      </c>
      <c r="W88"/>
      <c r="X88"/>
      <c r="Y88"/>
    </row>
    <row r="89" spans="2:25" x14ac:dyDescent="0.2">
      <c r="B89" s="53" t="s">
        <v>332</v>
      </c>
      <c r="C89" s="34">
        <v>14400</v>
      </c>
      <c r="D89" s="34">
        <v>0</v>
      </c>
      <c r="E89" s="34">
        <v>14400</v>
      </c>
      <c r="F89" s="34">
        <v>12000</v>
      </c>
      <c r="G89" s="34">
        <v>83.333333333333343</v>
      </c>
      <c r="H89" s="34">
        <v>1200</v>
      </c>
      <c r="I89" s="34">
        <v>1200</v>
      </c>
      <c r="J89" s="34">
        <v>1200</v>
      </c>
      <c r="K89" s="34">
        <v>1200</v>
      </c>
      <c r="L89" s="34">
        <v>1200</v>
      </c>
      <c r="M89" s="34">
        <v>1200</v>
      </c>
      <c r="N89" s="34">
        <v>1200</v>
      </c>
      <c r="O89" s="34">
        <v>1200</v>
      </c>
      <c r="P89" s="34">
        <v>0</v>
      </c>
      <c r="Q89" s="34">
        <v>0</v>
      </c>
      <c r="R89" s="34">
        <v>1200</v>
      </c>
      <c r="S89" s="34">
        <v>1200</v>
      </c>
      <c r="T89" s="40">
        <v>12000</v>
      </c>
      <c r="U89" s="34">
        <v>2400</v>
      </c>
      <c r="V89" s="34">
        <v>83.333333333333343</v>
      </c>
      <c r="W89"/>
      <c r="X89"/>
      <c r="Y89"/>
    </row>
    <row r="90" spans="2:25" x14ac:dyDescent="0.2">
      <c r="B90" s="53" t="s">
        <v>333</v>
      </c>
      <c r="C90" s="34">
        <v>1296</v>
      </c>
      <c r="D90" s="34">
        <v>0</v>
      </c>
      <c r="E90" s="34">
        <v>1296</v>
      </c>
      <c r="F90" s="34">
        <v>1080</v>
      </c>
      <c r="G90" s="34">
        <v>83.333333333333343</v>
      </c>
      <c r="H90" s="34">
        <v>108</v>
      </c>
      <c r="I90" s="34">
        <v>108</v>
      </c>
      <c r="J90" s="34">
        <v>108</v>
      </c>
      <c r="K90" s="34">
        <v>108</v>
      </c>
      <c r="L90" s="34">
        <v>108</v>
      </c>
      <c r="M90" s="34">
        <v>108</v>
      </c>
      <c r="N90" s="34">
        <v>108</v>
      </c>
      <c r="O90" s="34">
        <v>108</v>
      </c>
      <c r="P90" s="34">
        <v>0</v>
      </c>
      <c r="Q90" s="34">
        <v>0</v>
      </c>
      <c r="R90" s="34">
        <v>108</v>
      </c>
      <c r="S90" s="34">
        <v>108</v>
      </c>
      <c r="T90" s="40">
        <v>1080</v>
      </c>
      <c r="U90" s="34">
        <v>216</v>
      </c>
      <c r="V90" s="34">
        <v>83.333333333333343</v>
      </c>
      <c r="W90"/>
      <c r="X90"/>
      <c r="Y90"/>
    </row>
    <row r="91" spans="2:25" x14ac:dyDescent="0.2">
      <c r="B91" s="53" t="s">
        <v>334</v>
      </c>
      <c r="C91" s="34">
        <v>600</v>
      </c>
      <c r="D91" s="34">
        <v>0</v>
      </c>
      <c r="E91" s="34">
        <v>600</v>
      </c>
      <c r="F91" s="34">
        <v>540</v>
      </c>
      <c r="G91" s="34">
        <v>90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300</v>
      </c>
      <c r="O91" s="34">
        <v>0</v>
      </c>
      <c r="P91" s="34">
        <v>0</v>
      </c>
      <c r="Q91" s="34">
        <v>0</v>
      </c>
      <c r="R91" s="34">
        <v>0</v>
      </c>
      <c r="S91" s="34">
        <v>300</v>
      </c>
      <c r="T91" s="40">
        <v>600</v>
      </c>
      <c r="U91" s="34">
        <v>0</v>
      </c>
      <c r="V91" s="34">
        <v>100</v>
      </c>
      <c r="W91"/>
      <c r="X91"/>
      <c r="Y91"/>
    </row>
    <row r="92" spans="2:25" x14ac:dyDescent="0.2">
      <c r="B92" s="49" t="s">
        <v>193</v>
      </c>
      <c r="C92" s="33">
        <v>69405</v>
      </c>
      <c r="D92" s="33">
        <v>0</v>
      </c>
      <c r="E92" s="33">
        <v>69405</v>
      </c>
      <c r="F92" s="33">
        <v>0</v>
      </c>
      <c r="G92" s="33">
        <v>0</v>
      </c>
      <c r="H92" s="33">
        <v>0</v>
      </c>
      <c r="I92" s="33">
        <v>0</v>
      </c>
      <c r="J92" s="33">
        <v>0</v>
      </c>
      <c r="K92" s="33">
        <v>0</v>
      </c>
      <c r="L92" s="33">
        <v>0</v>
      </c>
      <c r="M92" s="33">
        <v>0</v>
      </c>
      <c r="N92" s="33">
        <v>0</v>
      </c>
      <c r="O92" s="33">
        <v>0</v>
      </c>
      <c r="P92" s="33">
        <v>0</v>
      </c>
      <c r="Q92" s="33">
        <v>0</v>
      </c>
      <c r="R92" s="33">
        <v>0</v>
      </c>
      <c r="S92" s="33">
        <v>0</v>
      </c>
      <c r="T92" s="39">
        <v>0</v>
      </c>
      <c r="U92" s="33">
        <v>69405</v>
      </c>
      <c r="V92" s="33">
        <v>0</v>
      </c>
      <c r="W92"/>
      <c r="X92"/>
      <c r="Y92"/>
    </row>
    <row r="93" spans="2:25" x14ac:dyDescent="0.2">
      <c r="B93" s="50" t="s">
        <v>101</v>
      </c>
      <c r="C93" s="35">
        <v>69405</v>
      </c>
      <c r="D93" s="35">
        <v>0</v>
      </c>
      <c r="E93" s="35">
        <v>69405</v>
      </c>
      <c r="F93" s="35">
        <v>0</v>
      </c>
      <c r="G93" s="35">
        <v>0</v>
      </c>
      <c r="H93" s="35">
        <v>0</v>
      </c>
      <c r="I93" s="35">
        <v>0</v>
      </c>
      <c r="J93" s="35">
        <v>0</v>
      </c>
      <c r="K93" s="35">
        <v>0</v>
      </c>
      <c r="L93" s="35">
        <v>0</v>
      </c>
      <c r="M93" s="35">
        <v>0</v>
      </c>
      <c r="N93" s="35">
        <v>0</v>
      </c>
      <c r="O93" s="35">
        <v>0</v>
      </c>
      <c r="P93" s="35">
        <v>0</v>
      </c>
      <c r="Q93" s="35">
        <v>0</v>
      </c>
      <c r="R93" s="35">
        <v>0</v>
      </c>
      <c r="S93" s="35">
        <v>0</v>
      </c>
      <c r="T93" s="37">
        <v>0</v>
      </c>
      <c r="U93" s="35">
        <v>69405</v>
      </c>
      <c r="V93" s="35">
        <v>0</v>
      </c>
      <c r="W93"/>
      <c r="X93"/>
      <c r="Y93"/>
    </row>
    <row r="94" spans="2:25" x14ac:dyDescent="0.2">
      <c r="B94" s="51" t="s">
        <v>191</v>
      </c>
      <c r="C94" s="34">
        <v>69405</v>
      </c>
      <c r="D94" s="34">
        <v>0</v>
      </c>
      <c r="E94" s="34">
        <v>69405</v>
      </c>
      <c r="F94" s="34">
        <v>0</v>
      </c>
      <c r="G94" s="34">
        <v>0</v>
      </c>
      <c r="H94" s="34">
        <v>0</v>
      </c>
      <c r="I94" s="34">
        <v>0</v>
      </c>
      <c r="J94" s="34">
        <v>0</v>
      </c>
      <c r="K94" s="34">
        <v>0</v>
      </c>
      <c r="L94" s="34">
        <v>0</v>
      </c>
      <c r="M94" s="34">
        <v>0</v>
      </c>
      <c r="N94" s="34">
        <v>0</v>
      </c>
      <c r="O94" s="34">
        <v>0</v>
      </c>
      <c r="P94" s="34">
        <v>0</v>
      </c>
      <c r="Q94" s="34">
        <v>0</v>
      </c>
      <c r="R94" s="34">
        <v>0</v>
      </c>
      <c r="S94" s="34">
        <v>0</v>
      </c>
      <c r="T94" s="40">
        <v>0</v>
      </c>
      <c r="U94" s="34">
        <v>69405</v>
      </c>
      <c r="V94" s="34">
        <v>0</v>
      </c>
      <c r="W94"/>
      <c r="X94"/>
      <c r="Y94"/>
    </row>
    <row r="95" spans="2:25" x14ac:dyDescent="0.2">
      <c r="B95" s="81" t="s">
        <v>335</v>
      </c>
      <c r="C95" s="82">
        <v>69405</v>
      </c>
      <c r="D95" s="82">
        <v>0</v>
      </c>
      <c r="E95" s="82">
        <v>69405</v>
      </c>
      <c r="F95" s="82">
        <v>0</v>
      </c>
      <c r="G95" s="82">
        <v>0</v>
      </c>
      <c r="H95" s="82">
        <v>0</v>
      </c>
      <c r="I95" s="82">
        <v>0</v>
      </c>
      <c r="J95" s="82">
        <v>0</v>
      </c>
      <c r="K95" s="82">
        <v>0</v>
      </c>
      <c r="L95" s="82">
        <v>0</v>
      </c>
      <c r="M95" s="82">
        <v>0</v>
      </c>
      <c r="N95" s="82">
        <v>0</v>
      </c>
      <c r="O95" s="82">
        <v>0</v>
      </c>
      <c r="P95" s="82">
        <v>0</v>
      </c>
      <c r="Q95" s="82">
        <v>0</v>
      </c>
      <c r="R95" s="82">
        <v>0</v>
      </c>
      <c r="S95" s="82">
        <v>0</v>
      </c>
      <c r="T95" s="83">
        <v>0</v>
      </c>
      <c r="U95" s="82">
        <v>69405</v>
      </c>
      <c r="V95" s="82">
        <v>0</v>
      </c>
      <c r="W95"/>
      <c r="X95"/>
      <c r="Y95"/>
    </row>
    <row r="96" spans="2:25" x14ac:dyDescent="0.2">
      <c r="B96" s="52" t="s">
        <v>330</v>
      </c>
      <c r="C96" s="35">
        <v>69405</v>
      </c>
      <c r="D96" s="35">
        <v>0</v>
      </c>
      <c r="E96" s="35">
        <v>69405</v>
      </c>
      <c r="F96" s="35">
        <v>0</v>
      </c>
      <c r="G96" s="35">
        <v>0</v>
      </c>
      <c r="H96" s="35">
        <v>0</v>
      </c>
      <c r="I96" s="35">
        <v>0</v>
      </c>
      <c r="J96" s="35">
        <v>0</v>
      </c>
      <c r="K96" s="35">
        <v>0</v>
      </c>
      <c r="L96" s="35">
        <v>0</v>
      </c>
      <c r="M96" s="35">
        <v>0</v>
      </c>
      <c r="N96" s="35">
        <v>0</v>
      </c>
      <c r="O96" s="35">
        <v>0</v>
      </c>
      <c r="P96" s="35">
        <v>0</v>
      </c>
      <c r="Q96" s="35">
        <v>0</v>
      </c>
      <c r="R96" s="35">
        <v>0</v>
      </c>
      <c r="S96" s="35">
        <v>0</v>
      </c>
      <c r="T96" s="37">
        <v>0</v>
      </c>
      <c r="U96" s="35">
        <v>69405</v>
      </c>
      <c r="V96" s="35">
        <v>0</v>
      </c>
      <c r="W96"/>
      <c r="X96"/>
      <c r="Y96"/>
    </row>
    <row r="97" spans="2:25" x14ac:dyDescent="0.2">
      <c r="B97" s="53" t="s">
        <v>331</v>
      </c>
      <c r="C97" s="34">
        <v>667</v>
      </c>
      <c r="D97" s="34">
        <v>0</v>
      </c>
      <c r="E97" s="34">
        <v>667</v>
      </c>
      <c r="F97" s="34">
        <v>0</v>
      </c>
      <c r="G97" s="34">
        <v>0</v>
      </c>
      <c r="H97" s="34">
        <v>0</v>
      </c>
      <c r="I97" s="34">
        <v>0</v>
      </c>
      <c r="J97" s="34">
        <v>0</v>
      </c>
      <c r="K97" s="34">
        <v>0</v>
      </c>
      <c r="L97" s="34">
        <v>0</v>
      </c>
      <c r="M97" s="34">
        <v>0</v>
      </c>
      <c r="N97" s="34">
        <v>0</v>
      </c>
      <c r="O97" s="34">
        <v>0</v>
      </c>
      <c r="P97" s="34">
        <v>0</v>
      </c>
      <c r="Q97" s="34">
        <v>0</v>
      </c>
      <c r="R97" s="34">
        <v>0</v>
      </c>
      <c r="S97" s="34">
        <v>0</v>
      </c>
      <c r="T97" s="40">
        <v>0</v>
      </c>
      <c r="U97" s="34">
        <v>667</v>
      </c>
      <c r="V97" s="34">
        <v>0</v>
      </c>
      <c r="W97"/>
      <c r="X97"/>
      <c r="Y97"/>
    </row>
    <row r="98" spans="2:25" x14ac:dyDescent="0.2">
      <c r="B98" s="53" t="s">
        <v>332</v>
      </c>
      <c r="C98" s="34">
        <v>66000</v>
      </c>
      <c r="D98" s="34">
        <v>0</v>
      </c>
      <c r="E98" s="34">
        <v>66000</v>
      </c>
      <c r="F98" s="34">
        <v>0</v>
      </c>
      <c r="G98" s="34">
        <v>0</v>
      </c>
      <c r="H98" s="34">
        <v>0</v>
      </c>
      <c r="I98" s="34">
        <v>0</v>
      </c>
      <c r="J98" s="34">
        <v>0</v>
      </c>
      <c r="K98" s="34">
        <v>0</v>
      </c>
      <c r="L98" s="34">
        <v>0</v>
      </c>
      <c r="M98" s="34">
        <v>0</v>
      </c>
      <c r="N98" s="34">
        <v>0</v>
      </c>
      <c r="O98" s="34">
        <v>0</v>
      </c>
      <c r="P98" s="34">
        <v>0</v>
      </c>
      <c r="Q98" s="34">
        <v>0</v>
      </c>
      <c r="R98" s="34">
        <v>0</v>
      </c>
      <c r="S98" s="34">
        <v>0</v>
      </c>
      <c r="T98" s="40">
        <v>0</v>
      </c>
      <c r="U98" s="34">
        <v>66000</v>
      </c>
      <c r="V98" s="34">
        <v>0</v>
      </c>
      <c r="W98"/>
      <c r="X98"/>
      <c r="Y98"/>
    </row>
    <row r="99" spans="2:25" x14ac:dyDescent="0.2">
      <c r="B99" s="53" t="s">
        <v>333</v>
      </c>
      <c r="C99" s="34">
        <v>2138</v>
      </c>
      <c r="D99" s="34">
        <v>0</v>
      </c>
      <c r="E99" s="34">
        <v>2138</v>
      </c>
      <c r="F99" s="34">
        <v>0</v>
      </c>
      <c r="G99" s="34">
        <v>0</v>
      </c>
      <c r="H99" s="34">
        <v>0</v>
      </c>
      <c r="I99" s="34">
        <v>0</v>
      </c>
      <c r="J99" s="34">
        <v>0</v>
      </c>
      <c r="K99" s="34">
        <v>0</v>
      </c>
      <c r="L99" s="34">
        <v>0</v>
      </c>
      <c r="M99" s="34">
        <v>0</v>
      </c>
      <c r="N99" s="34">
        <v>0</v>
      </c>
      <c r="O99" s="34">
        <v>0</v>
      </c>
      <c r="P99" s="34">
        <v>0</v>
      </c>
      <c r="Q99" s="34">
        <v>0</v>
      </c>
      <c r="R99" s="34">
        <v>0</v>
      </c>
      <c r="S99" s="34">
        <v>0</v>
      </c>
      <c r="T99" s="40">
        <v>0</v>
      </c>
      <c r="U99" s="34">
        <v>2138</v>
      </c>
      <c r="V99" s="34">
        <v>0</v>
      </c>
      <c r="W99"/>
      <c r="X99"/>
      <c r="Y99"/>
    </row>
    <row r="100" spans="2:25" x14ac:dyDescent="0.2">
      <c r="B100" s="53" t="s">
        <v>334</v>
      </c>
      <c r="C100" s="34">
        <v>600</v>
      </c>
      <c r="D100" s="34">
        <v>0</v>
      </c>
      <c r="E100" s="34">
        <v>600</v>
      </c>
      <c r="F100" s="34">
        <v>0</v>
      </c>
      <c r="G100" s="34">
        <v>0</v>
      </c>
      <c r="H100" s="34">
        <v>0</v>
      </c>
      <c r="I100" s="34">
        <v>0</v>
      </c>
      <c r="J100" s="34">
        <v>0</v>
      </c>
      <c r="K100" s="34">
        <v>0</v>
      </c>
      <c r="L100" s="34">
        <v>0</v>
      </c>
      <c r="M100" s="34">
        <v>0</v>
      </c>
      <c r="N100" s="34">
        <v>0</v>
      </c>
      <c r="O100" s="34">
        <v>0</v>
      </c>
      <c r="P100" s="34">
        <v>0</v>
      </c>
      <c r="Q100" s="34">
        <v>0</v>
      </c>
      <c r="R100" s="34">
        <v>0</v>
      </c>
      <c r="S100" s="34">
        <v>0</v>
      </c>
      <c r="T100" s="40">
        <v>0</v>
      </c>
      <c r="U100" s="34">
        <v>600</v>
      </c>
      <c r="V100" s="34">
        <v>0</v>
      </c>
      <c r="W100"/>
      <c r="X100"/>
      <c r="Y100"/>
    </row>
    <row r="101" spans="2:25" x14ac:dyDescent="0.2">
      <c r="B101" s="49" t="s">
        <v>182</v>
      </c>
      <c r="C101" s="33">
        <v>1010153</v>
      </c>
      <c r="D101" s="33">
        <v>-124256</v>
      </c>
      <c r="E101" s="33">
        <v>885897</v>
      </c>
      <c r="F101" s="33">
        <v>365043</v>
      </c>
      <c r="G101" s="33">
        <v>41.206031852461408</v>
      </c>
      <c r="H101" s="33">
        <v>48350.770000000004</v>
      </c>
      <c r="I101" s="33">
        <v>48325.259999999995</v>
      </c>
      <c r="J101" s="33">
        <v>19251.23</v>
      </c>
      <c r="K101" s="33">
        <v>19509.599999999999</v>
      </c>
      <c r="L101" s="33">
        <v>36354.44</v>
      </c>
      <c r="M101" s="33">
        <v>36628.869999999995</v>
      </c>
      <c r="N101" s="33">
        <v>39599.61</v>
      </c>
      <c r="O101" s="33">
        <v>28734.2</v>
      </c>
      <c r="P101" s="33">
        <v>0</v>
      </c>
      <c r="Q101" s="33">
        <v>23144</v>
      </c>
      <c r="R101" s="33">
        <v>28930</v>
      </c>
      <c r="S101" s="33">
        <v>30430</v>
      </c>
      <c r="T101" s="39">
        <v>359257.98000000004</v>
      </c>
      <c r="U101" s="33">
        <v>526639.02</v>
      </c>
      <c r="V101" s="33">
        <v>40.553019143308987</v>
      </c>
      <c r="W101"/>
      <c r="X101"/>
      <c r="Y101"/>
    </row>
    <row r="102" spans="2:25" x14ac:dyDescent="0.2">
      <c r="B102" s="50" t="s">
        <v>101</v>
      </c>
      <c r="C102" s="35">
        <v>1010153</v>
      </c>
      <c r="D102" s="35">
        <v>-124256</v>
      </c>
      <c r="E102" s="35">
        <v>885897</v>
      </c>
      <c r="F102" s="35">
        <v>365043</v>
      </c>
      <c r="G102" s="35">
        <v>41.206031852461408</v>
      </c>
      <c r="H102" s="35">
        <v>48350.770000000004</v>
      </c>
      <c r="I102" s="35">
        <v>48325.259999999995</v>
      </c>
      <c r="J102" s="35">
        <v>19251.23</v>
      </c>
      <c r="K102" s="35">
        <v>19509.599999999999</v>
      </c>
      <c r="L102" s="35">
        <v>36354.44</v>
      </c>
      <c r="M102" s="35">
        <v>36628.869999999995</v>
      </c>
      <c r="N102" s="35">
        <v>39599.61</v>
      </c>
      <c r="O102" s="35">
        <v>28734.2</v>
      </c>
      <c r="P102" s="35">
        <v>0</v>
      </c>
      <c r="Q102" s="35">
        <v>23144</v>
      </c>
      <c r="R102" s="35">
        <v>28930</v>
      </c>
      <c r="S102" s="35">
        <v>30430</v>
      </c>
      <c r="T102" s="37">
        <v>359257.98000000004</v>
      </c>
      <c r="U102" s="35">
        <v>526639.02</v>
      </c>
      <c r="V102" s="35">
        <v>40.553019143308987</v>
      </c>
      <c r="W102"/>
      <c r="X102"/>
      <c r="Y102"/>
    </row>
    <row r="103" spans="2:25" x14ac:dyDescent="0.2">
      <c r="B103" s="51" t="s">
        <v>180</v>
      </c>
      <c r="C103" s="34">
        <v>1010153</v>
      </c>
      <c r="D103" s="34">
        <v>-124256</v>
      </c>
      <c r="E103" s="34">
        <v>885897</v>
      </c>
      <c r="F103" s="34">
        <v>365043</v>
      </c>
      <c r="G103" s="34">
        <v>41.206031852461408</v>
      </c>
      <c r="H103" s="34">
        <v>48350.770000000004</v>
      </c>
      <c r="I103" s="34">
        <v>48325.259999999995</v>
      </c>
      <c r="J103" s="34">
        <v>19251.23</v>
      </c>
      <c r="K103" s="34">
        <v>19509.599999999999</v>
      </c>
      <c r="L103" s="34">
        <v>36354.44</v>
      </c>
      <c r="M103" s="34">
        <v>36628.869999999995</v>
      </c>
      <c r="N103" s="34">
        <v>39599.61</v>
      </c>
      <c r="O103" s="34">
        <v>28734.2</v>
      </c>
      <c r="P103" s="34">
        <v>0</v>
      </c>
      <c r="Q103" s="34">
        <v>23144</v>
      </c>
      <c r="R103" s="34">
        <v>28930</v>
      </c>
      <c r="S103" s="34">
        <v>30430</v>
      </c>
      <c r="T103" s="40">
        <v>359257.98000000004</v>
      </c>
      <c r="U103" s="34">
        <v>526639.02</v>
      </c>
      <c r="V103" s="34">
        <v>40.553019143308987</v>
      </c>
      <c r="W103"/>
      <c r="X103"/>
      <c r="Y103"/>
    </row>
    <row r="104" spans="2:25" x14ac:dyDescent="0.2">
      <c r="B104" s="81" t="s">
        <v>335</v>
      </c>
      <c r="C104" s="82">
        <v>1010153</v>
      </c>
      <c r="D104" s="82">
        <v>-124256</v>
      </c>
      <c r="E104" s="82">
        <v>885897</v>
      </c>
      <c r="F104" s="82">
        <v>365043</v>
      </c>
      <c r="G104" s="82">
        <v>41.206031852461408</v>
      </c>
      <c r="H104" s="82">
        <v>48350.770000000004</v>
      </c>
      <c r="I104" s="82">
        <v>48325.259999999995</v>
      </c>
      <c r="J104" s="82">
        <v>19251.23</v>
      </c>
      <c r="K104" s="82">
        <v>19509.599999999999</v>
      </c>
      <c r="L104" s="82">
        <v>36354.44</v>
      </c>
      <c r="M104" s="82">
        <v>36628.869999999995</v>
      </c>
      <c r="N104" s="82">
        <v>39599.61</v>
      </c>
      <c r="O104" s="82">
        <v>28734.2</v>
      </c>
      <c r="P104" s="82">
        <v>0</v>
      </c>
      <c r="Q104" s="82">
        <v>23144</v>
      </c>
      <c r="R104" s="82">
        <v>28930</v>
      </c>
      <c r="S104" s="82">
        <v>30430</v>
      </c>
      <c r="T104" s="83">
        <v>359257.98000000004</v>
      </c>
      <c r="U104" s="82">
        <v>526639.02</v>
      </c>
      <c r="V104" s="82">
        <v>40.553019143308987</v>
      </c>
      <c r="W104"/>
      <c r="X104"/>
      <c r="Y104"/>
    </row>
    <row r="105" spans="2:25" x14ac:dyDescent="0.2">
      <c r="B105" s="52" t="s">
        <v>330</v>
      </c>
      <c r="C105" s="35">
        <v>1010153</v>
      </c>
      <c r="D105" s="35">
        <v>-124256</v>
      </c>
      <c r="E105" s="35">
        <v>885897</v>
      </c>
      <c r="F105" s="35">
        <v>365043</v>
      </c>
      <c r="G105" s="35">
        <v>41.206031852461408</v>
      </c>
      <c r="H105" s="35">
        <v>48350.770000000004</v>
      </c>
      <c r="I105" s="35">
        <v>48325.259999999995</v>
      </c>
      <c r="J105" s="35">
        <v>19251.23</v>
      </c>
      <c r="K105" s="35">
        <v>19509.599999999999</v>
      </c>
      <c r="L105" s="35">
        <v>36354.44</v>
      </c>
      <c r="M105" s="35">
        <v>36628.869999999995</v>
      </c>
      <c r="N105" s="35">
        <v>39599.61</v>
      </c>
      <c r="O105" s="35">
        <v>28734.2</v>
      </c>
      <c r="P105" s="35">
        <v>0</v>
      </c>
      <c r="Q105" s="35">
        <v>23144</v>
      </c>
      <c r="R105" s="35">
        <v>28930</v>
      </c>
      <c r="S105" s="35">
        <v>30430</v>
      </c>
      <c r="T105" s="37">
        <v>359257.98000000004</v>
      </c>
      <c r="U105" s="35">
        <v>526639.02</v>
      </c>
      <c r="V105" s="35">
        <v>40.553019143308987</v>
      </c>
      <c r="W105"/>
      <c r="X105"/>
      <c r="Y105"/>
    </row>
    <row r="106" spans="2:25" x14ac:dyDescent="0.2">
      <c r="B106" s="53" t="s">
        <v>331</v>
      </c>
      <c r="C106" s="34">
        <v>9444</v>
      </c>
      <c r="D106" s="34">
        <v>-1394</v>
      </c>
      <c r="E106" s="34">
        <v>8050</v>
      </c>
      <c r="F106" s="34">
        <v>4217</v>
      </c>
      <c r="G106" s="34">
        <v>52.385093167701868</v>
      </c>
      <c r="H106" s="34">
        <v>565.62</v>
      </c>
      <c r="I106" s="34">
        <v>565.71</v>
      </c>
      <c r="J106" s="34">
        <v>223.06</v>
      </c>
      <c r="K106" s="34">
        <v>226.02</v>
      </c>
      <c r="L106" s="34">
        <v>424</v>
      </c>
      <c r="M106" s="34">
        <v>427.74</v>
      </c>
      <c r="N106" s="34">
        <v>423.6</v>
      </c>
      <c r="O106" s="34">
        <v>338.6</v>
      </c>
      <c r="P106" s="34">
        <v>0</v>
      </c>
      <c r="Q106" s="34">
        <v>272.8</v>
      </c>
      <c r="R106" s="34">
        <v>341</v>
      </c>
      <c r="S106" s="34">
        <v>341</v>
      </c>
      <c r="T106" s="40">
        <v>4149.1499999999996</v>
      </c>
      <c r="U106" s="34">
        <v>3900.8500000000004</v>
      </c>
      <c r="V106" s="34">
        <v>51.542236024844712</v>
      </c>
      <c r="W106"/>
      <c r="X106"/>
      <c r="Y106"/>
    </row>
    <row r="107" spans="2:25" x14ac:dyDescent="0.2">
      <c r="B107" s="53" t="s">
        <v>332</v>
      </c>
      <c r="C107" s="34">
        <v>943200</v>
      </c>
      <c r="D107" s="34">
        <v>-112260</v>
      </c>
      <c r="E107" s="34">
        <v>830940</v>
      </c>
      <c r="F107" s="34">
        <v>339945</v>
      </c>
      <c r="G107" s="34">
        <v>40.91089609358076</v>
      </c>
      <c r="H107" s="34">
        <v>45612.15</v>
      </c>
      <c r="I107" s="34">
        <v>45586.95</v>
      </c>
      <c r="J107" s="34">
        <v>17944.57</v>
      </c>
      <c r="K107" s="34">
        <v>18199.939999999999</v>
      </c>
      <c r="L107" s="34">
        <v>34193.440000000002</v>
      </c>
      <c r="M107" s="34">
        <v>34463.339999999997</v>
      </c>
      <c r="N107" s="34">
        <v>34138.65</v>
      </c>
      <c r="O107" s="34">
        <v>27306.2</v>
      </c>
      <c r="P107" s="34">
        <v>0</v>
      </c>
      <c r="Q107" s="34">
        <v>22000</v>
      </c>
      <c r="R107" s="34">
        <v>27500</v>
      </c>
      <c r="S107" s="34">
        <v>27500</v>
      </c>
      <c r="T107" s="40">
        <v>334445.24</v>
      </c>
      <c r="U107" s="34">
        <v>496494.76</v>
      </c>
      <c r="V107" s="34">
        <v>40.249023996919156</v>
      </c>
      <c r="W107"/>
      <c r="X107"/>
      <c r="Y107"/>
    </row>
    <row r="108" spans="2:25" x14ac:dyDescent="0.2">
      <c r="B108" s="53" t="s">
        <v>333</v>
      </c>
      <c r="C108" s="34">
        <v>42509</v>
      </c>
      <c r="D108" s="34">
        <v>-7602</v>
      </c>
      <c r="E108" s="34">
        <v>34907</v>
      </c>
      <c r="F108" s="34">
        <v>16081</v>
      </c>
      <c r="G108" s="34">
        <v>46.068123872002751</v>
      </c>
      <c r="H108" s="34">
        <v>2173</v>
      </c>
      <c r="I108" s="34">
        <v>2172.6</v>
      </c>
      <c r="J108" s="34">
        <v>1083.5999999999999</v>
      </c>
      <c r="K108" s="34">
        <v>1083.6400000000001</v>
      </c>
      <c r="L108" s="34">
        <v>1737</v>
      </c>
      <c r="M108" s="34">
        <v>1737.79</v>
      </c>
      <c r="N108" s="34">
        <v>1737.36</v>
      </c>
      <c r="O108" s="34">
        <v>1089.4000000000001</v>
      </c>
      <c r="P108" s="34">
        <v>0</v>
      </c>
      <c r="Q108" s="34">
        <v>871.2</v>
      </c>
      <c r="R108" s="34">
        <v>1089</v>
      </c>
      <c r="S108" s="34">
        <v>1089</v>
      </c>
      <c r="T108" s="40">
        <v>15863.59</v>
      </c>
      <c r="U108" s="34">
        <v>19043.409999999996</v>
      </c>
      <c r="V108" s="34">
        <v>45.445297504798468</v>
      </c>
      <c r="W108"/>
      <c r="X108"/>
      <c r="Y108"/>
    </row>
    <row r="109" spans="2:25" x14ac:dyDescent="0.2">
      <c r="B109" s="53" t="s">
        <v>334</v>
      </c>
      <c r="C109" s="34">
        <v>15000</v>
      </c>
      <c r="D109" s="34">
        <v>-3000</v>
      </c>
      <c r="E109" s="34">
        <v>12000</v>
      </c>
      <c r="F109" s="34">
        <v>4800</v>
      </c>
      <c r="G109" s="34">
        <v>40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3300</v>
      </c>
      <c r="O109" s="34">
        <v>0</v>
      </c>
      <c r="P109" s="34">
        <v>0</v>
      </c>
      <c r="Q109" s="34">
        <v>0</v>
      </c>
      <c r="R109" s="34">
        <v>0</v>
      </c>
      <c r="S109" s="34">
        <v>1500</v>
      </c>
      <c r="T109" s="40">
        <v>4800</v>
      </c>
      <c r="U109" s="34">
        <v>7200</v>
      </c>
      <c r="V109" s="34">
        <v>40</v>
      </c>
      <c r="W109"/>
      <c r="X109"/>
      <c r="Y109"/>
    </row>
    <row r="110" spans="2:25" x14ac:dyDescent="0.2">
      <c r="B110" s="49" t="s">
        <v>186</v>
      </c>
      <c r="C110" s="33">
        <v>252608</v>
      </c>
      <c r="D110" s="33">
        <v>0</v>
      </c>
      <c r="E110" s="33">
        <v>252608</v>
      </c>
      <c r="F110" s="33">
        <v>81394</v>
      </c>
      <c r="G110" s="33">
        <v>32.221465670129213</v>
      </c>
      <c r="H110" s="33">
        <v>9313.8799999999992</v>
      </c>
      <c r="I110" s="33">
        <v>9313.6799999999985</v>
      </c>
      <c r="J110" s="33">
        <v>7835.33</v>
      </c>
      <c r="K110" s="33">
        <v>5786.12</v>
      </c>
      <c r="L110" s="33">
        <v>7990.8</v>
      </c>
      <c r="M110" s="33">
        <v>7990.77</v>
      </c>
      <c r="N110" s="33">
        <v>8590.7999999999993</v>
      </c>
      <c r="O110" s="33">
        <v>7991.1100000000006</v>
      </c>
      <c r="P110" s="33">
        <v>0</v>
      </c>
      <c r="Q110" s="33">
        <v>0</v>
      </c>
      <c r="R110" s="33">
        <v>7990.8</v>
      </c>
      <c r="S110" s="33">
        <v>8590.7999999999993</v>
      </c>
      <c r="T110" s="39">
        <v>81394.09</v>
      </c>
      <c r="U110" s="33">
        <v>171213.90999999997</v>
      </c>
      <c r="V110" s="33">
        <v>32.221501298454527</v>
      </c>
      <c r="W110"/>
      <c r="X110"/>
      <c r="Y110"/>
    </row>
    <row r="111" spans="2:25" x14ac:dyDescent="0.2">
      <c r="B111" s="50" t="s">
        <v>101</v>
      </c>
      <c r="C111" s="35">
        <v>252608</v>
      </c>
      <c r="D111" s="35">
        <v>0</v>
      </c>
      <c r="E111" s="35">
        <v>252608</v>
      </c>
      <c r="F111" s="35">
        <v>81394</v>
      </c>
      <c r="G111" s="35">
        <v>32.221465670129213</v>
      </c>
      <c r="H111" s="35">
        <v>9313.8799999999992</v>
      </c>
      <c r="I111" s="35">
        <v>9313.6799999999985</v>
      </c>
      <c r="J111" s="35">
        <v>7835.33</v>
      </c>
      <c r="K111" s="35">
        <v>5786.12</v>
      </c>
      <c r="L111" s="35">
        <v>7990.8</v>
      </c>
      <c r="M111" s="35">
        <v>7990.77</v>
      </c>
      <c r="N111" s="35">
        <v>8590.7999999999993</v>
      </c>
      <c r="O111" s="35">
        <v>7991.1100000000006</v>
      </c>
      <c r="P111" s="35">
        <v>0</v>
      </c>
      <c r="Q111" s="35">
        <v>0</v>
      </c>
      <c r="R111" s="35">
        <v>7990.8</v>
      </c>
      <c r="S111" s="35">
        <v>8590.7999999999993</v>
      </c>
      <c r="T111" s="37">
        <v>81394.09</v>
      </c>
      <c r="U111" s="35">
        <v>171213.90999999997</v>
      </c>
      <c r="V111" s="35">
        <v>32.221501298454527</v>
      </c>
      <c r="W111"/>
      <c r="X111"/>
      <c r="Y111"/>
    </row>
    <row r="112" spans="2:25" x14ac:dyDescent="0.2">
      <c r="B112" s="51" t="s">
        <v>183</v>
      </c>
      <c r="C112" s="34">
        <v>252608</v>
      </c>
      <c r="D112" s="34">
        <v>0</v>
      </c>
      <c r="E112" s="34">
        <v>252608</v>
      </c>
      <c r="F112" s="34">
        <v>81394</v>
      </c>
      <c r="G112" s="34">
        <v>32.221465670129213</v>
      </c>
      <c r="H112" s="34">
        <v>9313.8799999999992</v>
      </c>
      <c r="I112" s="34">
        <v>9313.6799999999985</v>
      </c>
      <c r="J112" s="34">
        <v>7835.33</v>
      </c>
      <c r="K112" s="34">
        <v>5786.12</v>
      </c>
      <c r="L112" s="34">
        <v>7990.8</v>
      </c>
      <c r="M112" s="34">
        <v>7990.77</v>
      </c>
      <c r="N112" s="34">
        <v>8590.7999999999993</v>
      </c>
      <c r="O112" s="34">
        <v>7991.1100000000006</v>
      </c>
      <c r="P112" s="34">
        <v>0</v>
      </c>
      <c r="Q112" s="34">
        <v>0</v>
      </c>
      <c r="R112" s="34">
        <v>7990.8</v>
      </c>
      <c r="S112" s="34">
        <v>8590.7999999999993</v>
      </c>
      <c r="T112" s="40">
        <v>81394.09</v>
      </c>
      <c r="U112" s="34">
        <v>171213.90999999997</v>
      </c>
      <c r="V112" s="34">
        <v>32.221501298454527</v>
      </c>
      <c r="W112"/>
      <c r="X112"/>
      <c r="Y112"/>
    </row>
    <row r="113" spans="2:25" x14ac:dyDescent="0.2">
      <c r="B113" s="81" t="s">
        <v>335</v>
      </c>
      <c r="C113" s="82">
        <v>252608</v>
      </c>
      <c r="D113" s="82">
        <v>0</v>
      </c>
      <c r="E113" s="82">
        <v>252608</v>
      </c>
      <c r="F113" s="82">
        <v>81394</v>
      </c>
      <c r="G113" s="82">
        <v>32.221465670129213</v>
      </c>
      <c r="H113" s="82">
        <v>9313.8799999999992</v>
      </c>
      <c r="I113" s="82">
        <v>9313.6799999999985</v>
      </c>
      <c r="J113" s="82">
        <v>7835.33</v>
      </c>
      <c r="K113" s="82">
        <v>5786.12</v>
      </c>
      <c r="L113" s="82">
        <v>7990.8</v>
      </c>
      <c r="M113" s="82">
        <v>7990.77</v>
      </c>
      <c r="N113" s="82">
        <v>8590.7999999999993</v>
      </c>
      <c r="O113" s="82">
        <v>7991.1100000000006</v>
      </c>
      <c r="P113" s="82">
        <v>0</v>
      </c>
      <c r="Q113" s="82">
        <v>0</v>
      </c>
      <c r="R113" s="82">
        <v>7990.8</v>
      </c>
      <c r="S113" s="82">
        <v>8590.7999999999993</v>
      </c>
      <c r="T113" s="83">
        <v>81394.09</v>
      </c>
      <c r="U113" s="82">
        <v>171213.90999999997</v>
      </c>
      <c r="V113" s="82">
        <v>32.221501298454527</v>
      </c>
      <c r="W113"/>
      <c r="X113"/>
      <c r="Y113"/>
    </row>
    <row r="114" spans="2:25" x14ac:dyDescent="0.2">
      <c r="B114" s="52" t="s">
        <v>330</v>
      </c>
      <c r="C114" s="35">
        <v>252608</v>
      </c>
      <c r="D114" s="35">
        <v>0</v>
      </c>
      <c r="E114" s="35">
        <v>252608</v>
      </c>
      <c r="F114" s="35">
        <v>81394</v>
      </c>
      <c r="G114" s="35">
        <v>32.221465670129213</v>
      </c>
      <c r="H114" s="35">
        <v>9313.8799999999992</v>
      </c>
      <c r="I114" s="35">
        <v>9313.6799999999985</v>
      </c>
      <c r="J114" s="35">
        <v>7835.33</v>
      </c>
      <c r="K114" s="35">
        <v>5786.12</v>
      </c>
      <c r="L114" s="35">
        <v>7990.8</v>
      </c>
      <c r="M114" s="35">
        <v>7990.77</v>
      </c>
      <c r="N114" s="35">
        <v>8590.7999999999993</v>
      </c>
      <c r="O114" s="35">
        <v>7991.1100000000006</v>
      </c>
      <c r="P114" s="35">
        <v>0</v>
      </c>
      <c r="Q114" s="35">
        <v>0</v>
      </c>
      <c r="R114" s="35">
        <v>7990.8</v>
      </c>
      <c r="S114" s="35">
        <v>8590.7999999999993</v>
      </c>
      <c r="T114" s="37">
        <v>81394.09</v>
      </c>
      <c r="U114" s="35">
        <v>171213.90999999997</v>
      </c>
      <c r="V114" s="35">
        <v>32.221501298454527</v>
      </c>
      <c r="W114"/>
      <c r="X114"/>
      <c r="Y114"/>
    </row>
    <row r="115" spans="2:25" x14ac:dyDescent="0.2">
      <c r="B115" s="53" t="s">
        <v>331</v>
      </c>
      <c r="C115" s="34">
        <v>2324</v>
      </c>
      <c r="D115" s="34">
        <v>0</v>
      </c>
      <c r="E115" s="34">
        <v>2324</v>
      </c>
      <c r="F115" s="34">
        <v>911</v>
      </c>
      <c r="G115" s="34">
        <v>39.199655765920824</v>
      </c>
      <c r="H115" s="34">
        <v>107.88</v>
      </c>
      <c r="I115" s="34">
        <v>107.88</v>
      </c>
      <c r="J115" s="34">
        <v>68.2</v>
      </c>
      <c r="K115" s="34">
        <v>68.319999999999993</v>
      </c>
      <c r="L115" s="34">
        <v>93</v>
      </c>
      <c r="M115" s="34">
        <v>92.97</v>
      </c>
      <c r="N115" s="34">
        <v>93</v>
      </c>
      <c r="O115" s="34">
        <v>93.31</v>
      </c>
      <c r="P115" s="34">
        <v>0</v>
      </c>
      <c r="Q115" s="34">
        <v>0</v>
      </c>
      <c r="R115" s="34">
        <v>93</v>
      </c>
      <c r="S115" s="34">
        <v>93</v>
      </c>
      <c r="T115" s="40">
        <v>910.56</v>
      </c>
      <c r="U115" s="34">
        <v>1413.44</v>
      </c>
      <c r="V115" s="34">
        <v>39.180722891566262</v>
      </c>
      <c r="W115"/>
      <c r="X115"/>
      <c r="Y115"/>
    </row>
    <row r="116" spans="2:25" x14ac:dyDescent="0.2">
      <c r="B116" s="53" t="s">
        <v>332</v>
      </c>
      <c r="C116" s="34">
        <v>232800</v>
      </c>
      <c r="D116" s="34">
        <v>0</v>
      </c>
      <c r="E116" s="34">
        <v>232800</v>
      </c>
      <c r="F116" s="34">
        <v>75449</v>
      </c>
      <c r="G116" s="34">
        <v>32.409364261168385</v>
      </c>
      <c r="H116" s="34">
        <v>8700</v>
      </c>
      <c r="I116" s="34">
        <v>8700</v>
      </c>
      <c r="J116" s="34">
        <v>7549.33</v>
      </c>
      <c r="K116" s="34">
        <v>5500</v>
      </c>
      <c r="L116" s="34">
        <v>7500</v>
      </c>
      <c r="M116" s="34">
        <v>7500</v>
      </c>
      <c r="N116" s="34">
        <v>7500</v>
      </c>
      <c r="O116" s="34">
        <v>7500</v>
      </c>
      <c r="P116" s="34">
        <v>0</v>
      </c>
      <c r="Q116" s="34">
        <v>0</v>
      </c>
      <c r="R116" s="34">
        <v>7500</v>
      </c>
      <c r="S116" s="34">
        <v>7500</v>
      </c>
      <c r="T116" s="40">
        <v>75449.33</v>
      </c>
      <c r="U116" s="34">
        <v>157350.66999999998</v>
      </c>
      <c r="V116" s="34">
        <v>32.409506013745705</v>
      </c>
      <c r="W116"/>
      <c r="X116"/>
      <c r="Y116"/>
    </row>
    <row r="117" spans="2:25" x14ac:dyDescent="0.2">
      <c r="B117" s="53" t="s">
        <v>333</v>
      </c>
      <c r="C117" s="34">
        <v>13284</v>
      </c>
      <c r="D117" s="34">
        <v>0</v>
      </c>
      <c r="E117" s="34">
        <v>13284</v>
      </c>
      <c r="F117" s="34">
        <v>3834</v>
      </c>
      <c r="G117" s="34">
        <v>28.86178861788618</v>
      </c>
      <c r="H117" s="34">
        <v>506</v>
      </c>
      <c r="I117" s="34">
        <v>505.8</v>
      </c>
      <c r="J117" s="34">
        <v>217.8</v>
      </c>
      <c r="K117" s="34">
        <v>217.8</v>
      </c>
      <c r="L117" s="34">
        <v>397.8</v>
      </c>
      <c r="M117" s="34">
        <v>397.8</v>
      </c>
      <c r="N117" s="34">
        <v>397.8</v>
      </c>
      <c r="O117" s="34">
        <v>397.8</v>
      </c>
      <c r="P117" s="34">
        <v>0</v>
      </c>
      <c r="Q117" s="34">
        <v>0</v>
      </c>
      <c r="R117" s="34">
        <v>397.8</v>
      </c>
      <c r="S117" s="34">
        <v>397.8</v>
      </c>
      <c r="T117" s="40">
        <v>3834.2000000000003</v>
      </c>
      <c r="U117" s="34">
        <v>9449.7999999999993</v>
      </c>
      <c r="V117" s="34">
        <v>28.863294188497441</v>
      </c>
      <c r="W117"/>
      <c r="X117"/>
      <c r="Y117"/>
    </row>
    <row r="118" spans="2:25" x14ac:dyDescent="0.2">
      <c r="B118" s="53" t="s">
        <v>334</v>
      </c>
      <c r="C118" s="34">
        <v>4200</v>
      </c>
      <c r="D118" s="34">
        <v>0</v>
      </c>
      <c r="E118" s="34">
        <v>4200</v>
      </c>
      <c r="F118" s="34">
        <v>1200</v>
      </c>
      <c r="G118" s="34">
        <v>28.571428571428569</v>
      </c>
      <c r="H118" s="34">
        <v>0</v>
      </c>
      <c r="I118" s="34">
        <v>0</v>
      </c>
      <c r="J118" s="34">
        <v>0</v>
      </c>
      <c r="K118" s="34">
        <v>0</v>
      </c>
      <c r="L118" s="34">
        <v>0</v>
      </c>
      <c r="M118" s="34">
        <v>0</v>
      </c>
      <c r="N118" s="34">
        <v>600</v>
      </c>
      <c r="O118" s="34">
        <v>0</v>
      </c>
      <c r="P118" s="34">
        <v>0</v>
      </c>
      <c r="Q118" s="34">
        <v>0</v>
      </c>
      <c r="R118" s="34">
        <v>0</v>
      </c>
      <c r="S118" s="34">
        <v>600</v>
      </c>
      <c r="T118" s="40">
        <v>1200</v>
      </c>
      <c r="U118" s="34">
        <v>3000</v>
      </c>
      <c r="V118" s="34">
        <v>28.571428571428569</v>
      </c>
      <c r="W118"/>
      <c r="X118"/>
      <c r="Y118"/>
    </row>
    <row r="119" spans="2:25" x14ac:dyDescent="0.2">
      <c r="B119" s="49" t="s">
        <v>190</v>
      </c>
      <c r="C119" s="33">
        <v>323732</v>
      </c>
      <c r="D119" s="33">
        <v>0</v>
      </c>
      <c r="E119" s="33">
        <v>323732</v>
      </c>
      <c r="F119" s="33">
        <v>245180</v>
      </c>
      <c r="G119" s="33">
        <v>75.735484907268983</v>
      </c>
      <c r="H119" s="33">
        <v>21159.119999999999</v>
      </c>
      <c r="I119" s="33">
        <v>21158.880000000001</v>
      </c>
      <c r="J119" s="33">
        <v>21158.880000000001</v>
      </c>
      <c r="K119" s="33">
        <v>21158.92</v>
      </c>
      <c r="L119" s="33">
        <v>18966.169999999998</v>
      </c>
      <c r="M119" s="33">
        <v>17631.2</v>
      </c>
      <c r="N119" s="33">
        <v>20601.8</v>
      </c>
      <c r="O119" s="33">
        <v>17631.2</v>
      </c>
      <c r="P119" s="33">
        <v>17631.59</v>
      </c>
      <c r="Q119" s="33">
        <v>17631.2</v>
      </c>
      <c r="R119" s="33">
        <v>23363.68</v>
      </c>
      <c r="S119" s="33">
        <v>27263.68</v>
      </c>
      <c r="T119" s="39">
        <v>245356.31999999998</v>
      </c>
      <c r="U119" s="33">
        <v>78375.679999999993</v>
      </c>
      <c r="V119" s="33">
        <v>75.789949711489754</v>
      </c>
      <c r="W119"/>
      <c r="X119"/>
      <c r="Y119"/>
    </row>
    <row r="120" spans="2:25" x14ac:dyDescent="0.2">
      <c r="B120" s="50" t="s">
        <v>101</v>
      </c>
      <c r="C120" s="35">
        <v>323732</v>
      </c>
      <c r="D120" s="35">
        <v>0</v>
      </c>
      <c r="E120" s="35">
        <v>323732</v>
      </c>
      <c r="F120" s="35">
        <v>245180</v>
      </c>
      <c r="G120" s="35">
        <v>75.735484907268983</v>
      </c>
      <c r="H120" s="35">
        <v>21159.119999999999</v>
      </c>
      <c r="I120" s="35">
        <v>21158.880000000001</v>
      </c>
      <c r="J120" s="35">
        <v>21158.880000000001</v>
      </c>
      <c r="K120" s="35">
        <v>21158.92</v>
      </c>
      <c r="L120" s="35">
        <v>18966.169999999998</v>
      </c>
      <c r="M120" s="35">
        <v>17631.2</v>
      </c>
      <c r="N120" s="35">
        <v>20601.8</v>
      </c>
      <c r="O120" s="35">
        <v>17631.2</v>
      </c>
      <c r="P120" s="35">
        <v>17631.59</v>
      </c>
      <c r="Q120" s="35">
        <v>17631.2</v>
      </c>
      <c r="R120" s="35">
        <v>23363.68</v>
      </c>
      <c r="S120" s="35">
        <v>27263.68</v>
      </c>
      <c r="T120" s="37">
        <v>245356.31999999998</v>
      </c>
      <c r="U120" s="35">
        <v>78375.679999999993</v>
      </c>
      <c r="V120" s="35">
        <v>75.789949711489754</v>
      </c>
      <c r="W120"/>
      <c r="X120"/>
      <c r="Y120"/>
    </row>
    <row r="121" spans="2:25" x14ac:dyDescent="0.2">
      <c r="B121" s="51" t="s">
        <v>187</v>
      </c>
      <c r="C121" s="34">
        <v>323732</v>
      </c>
      <c r="D121" s="34">
        <v>0</v>
      </c>
      <c r="E121" s="34">
        <v>323732</v>
      </c>
      <c r="F121" s="34">
        <v>245180</v>
      </c>
      <c r="G121" s="34">
        <v>75.735484907268983</v>
      </c>
      <c r="H121" s="34">
        <v>21159.119999999999</v>
      </c>
      <c r="I121" s="34">
        <v>21158.880000000001</v>
      </c>
      <c r="J121" s="34">
        <v>21158.880000000001</v>
      </c>
      <c r="K121" s="34">
        <v>21158.92</v>
      </c>
      <c r="L121" s="34">
        <v>18966.169999999998</v>
      </c>
      <c r="M121" s="34">
        <v>17631.2</v>
      </c>
      <c r="N121" s="34">
        <v>20601.8</v>
      </c>
      <c r="O121" s="34">
        <v>17631.2</v>
      </c>
      <c r="P121" s="34">
        <v>17631.59</v>
      </c>
      <c r="Q121" s="34">
        <v>17631.2</v>
      </c>
      <c r="R121" s="34">
        <v>23363.68</v>
      </c>
      <c r="S121" s="34">
        <v>27263.68</v>
      </c>
      <c r="T121" s="40">
        <v>245356.31999999998</v>
      </c>
      <c r="U121" s="34">
        <v>78375.679999999993</v>
      </c>
      <c r="V121" s="34">
        <v>75.789949711489754</v>
      </c>
      <c r="W121"/>
      <c r="X121"/>
      <c r="Y121"/>
    </row>
    <row r="122" spans="2:25" x14ac:dyDescent="0.2">
      <c r="B122" s="81" t="s">
        <v>335</v>
      </c>
      <c r="C122" s="82">
        <v>323732</v>
      </c>
      <c r="D122" s="82">
        <v>0</v>
      </c>
      <c r="E122" s="82">
        <v>323732</v>
      </c>
      <c r="F122" s="82">
        <v>245180</v>
      </c>
      <c r="G122" s="82">
        <v>75.735484907268983</v>
      </c>
      <c r="H122" s="82">
        <v>21159.119999999999</v>
      </c>
      <c r="I122" s="82">
        <v>21158.880000000001</v>
      </c>
      <c r="J122" s="82">
        <v>21158.880000000001</v>
      </c>
      <c r="K122" s="82">
        <v>21158.92</v>
      </c>
      <c r="L122" s="82">
        <v>18966.169999999998</v>
      </c>
      <c r="M122" s="82">
        <v>17631.2</v>
      </c>
      <c r="N122" s="82">
        <v>20601.8</v>
      </c>
      <c r="O122" s="82">
        <v>17631.2</v>
      </c>
      <c r="P122" s="82">
        <v>17631.59</v>
      </c>
      <c r="Q122" s="82">
        <v>17631.2</v>
      </c>
      <c r="R122" s="82">
        <v>23363.68</v>
      </c>
      <c r="S122" s="82">
        <v>27263.68</v>
      </c>
      <c r="T122" s="83">
        <v>245356.31999999998</v>
      </c>
      <c r="U122" s="82">
        <v>78375.679999999993</v>
      </c>
      <c r="V122" s="82">
        <v>75.789949711489754</v>
      </c>
      <c r="W122"/>
      <c r="X122"/>
      <c r="Y122"/>
    </row>
    <row r="123" spans="2:25" x14ac:dyDescent="0.2">
      <c r="B123" s="52" t="s">
        <v>330</v>
      </c>
      <c r="C123" s="35">
        <v>323732</v>
      </c>
      <c r="D123" s="35">
        <v>0</v>
      </c>
      <c r="E123" s="35">
        <v>323732</v>
      </c>
      <c r="F123" s="35">
        <v>245180</v>
      </c>
      <c r="G123" s="35">
        <v>75.735484907268983</v>
      </c>
      <c r="H123" s="35">
        <v>21159.119999999999</v>
      </c>
      <c r="I123" s="35">
        <v>21158.880000000001</v>
      </c>
      <c r="J123" s="35">
        <v>21158.880000000001</v>
      </c>
      <c r="K123" s="35">
        <v>21158.92</v>
      </c>
      <c r="L123" s="35">
        <v>18966.169999999998</v>
      </c>
      <c r="M123" s="35">
        <v>17631.2</v>
      </c>
      <c r="N123" s="35">
        <v>20601.8</v>
      </c>
      <c r="O123" s="35">
        <v>17631.2</v>
      </c>
      <c r="P123" s="35">
        <v>17631.59</v>
      </c>
      <c r="Q123" s="35">
        <v>17631.2</v>
      </c>
      <c r="R123" s="35">
        <v>23363.68</v>
      </c>
      <c r="S123" s="35">
        <v>27263.68</v>
      </c>
      <c r="T123" s="37">
        <v>245356.31999999998</v>
      </c>
      <c r="U123" s="35">
        <v>78375.679999999993</v>
      </c>
      <c r="V123" s="35">
        <v>75.789949711489754</v>
      </c>
      <c r="W123"/>
      <c r="X123"/>
      <c r="Y123"/>
    </row>
    <row r="124" spans="2:25" x14ac:dyDescent="0.2">
      <c r="B124" s="53" t="s">
        <v>331</v>
      </c>
      <c r="C124" s="34">
        <v>2790</v>
      </c>
      <c r="D124" s="34">
        <v>0</v>
      </c>
      <c r="E124" s="34">
        <v>2790</v>
      </c>
      <c r="F124" s="34">
        <v>2510</v>
      </c>
      <c r="G124" s="34">
        <v>89.964157706093189</v>
      </c>
      <c r="H124" s="34">
        <v>238.12</v>
      </c>
      <c r="I124" s="34">
        <v>238.08</v>
      </c>
      <c r="J124" s="34">
        <v>238.08</v>
      </c>
      <c r="K124" s="34">
        <v>238.12</v>
      </c>
      <c r="L124" s="34">
        <v>216.94</v>
      </c>
      <c r="M124" s="34">
        <v>198.4</v>
      </c>
      <c r="N124" s="34">
        <v>198.07</v>
      </c>
      <c r="O124" s="34">
        <v>198.4</v>
      </c>
      <c r="P124" s="34">
        <v>198.59</v>
      </c>
      <c r="Q124" s="34">
        <v>198.4</v>
      </c>
      <c r="R124" s="34">
        <v>262.88</v>
      </c>
      <c r="S124" s="34">
        <v>262.88</v>
      </c>
      <c r="T124" s="40">
        <v>2686.96</v>
      </c>
      <c r="U124" s="34">
        <v>103.03999999999951</v>
      </c>
      <c r="V124" s="34">
        <v>96.30681003584229</v>
      </c>
      <c r="W124"/>
      <c r="X124"/>
      <c r="Y124"/>
    </row>
    <row r="125" spans="2:25" x14ac:dyDescent="0.2">
      <c r="B125" s="53" t="s">
        <v>332</v>
      </c>
      <c r="C125" s="34">
        <v>286800</v>
      </c>
      <c r="D125" s="34">
        <v>0</v>
      </c>
      <c r="E125" s="34">
        <v>286800</v>
      </c>
      <c r="F125" s="34">
        <v>216322</v>
      </c>
      <c r="G125" s="34">
        <v>75.426080892608098</v>
      </c>
      <c r="H125" s="34">
        <v>19200</v>
      </c>
      <c r="I125" s="34">
        <v>19200</v>
      </c>
      <c r="J125" s="34">
        <v>19200</v>
      </c>
      <c r="K125" s="34">
        <v>19200</v>
      </c>
      <c r="L125" s="34">
        <v>17148.39</v>
      </c>
      <c r="M125" s="34">
        <v>16000</v>
      </c>
      <c r="N125" s="34">
        <v>15973.33</v>
      </c>
      <c r="O125" s="34">
        <v>16000</v>
      </c>
      <c r="P125" s="34">
        <v>16000</v>
      </c>
      <c r="Q125" s="34">
        <v>16000</v>
      </c>
      <c r="R125" s="34">
        <v>21200</v>
      </c>
      <c r="S125" s="34">
        <v>21200</v>
      </c>
      <c r="T125" s="40">
        <v>216321.72</v>
      </c>
      <c r="U125" s="34">
        <v>70478.28</v>
      </c>
      <c r="V125" s="34">
        <v>75.425983263598326</v>
      </c>
      <c r="W125"/>
      <c r="X125"/>
      <c r="Y125"/>
    </row>
    <row r="126" spans="2:25" x14ac:dyDescent="0.2">
      <c r="B126" s="53" t="s">
        <v>333</v>
      </c>
      <c r="C126" s="34">
        <v>25142</v>
      </c>
      <c r="D126" s="34">
        <v>0</v>
      </c>
      <c r="E126" s="34">
        <v>25142</v>
      </c>
      <c r="F126" s="34">
        <v>19448</v>
      </c>
      <c r="G126" s="34">
        <v>77.352637021716646</v>
      </c>
      <c r="H126" s="34">
        <v>1721</v>
      </c>
      <c r="I126" s="34">
        <v>1720.8</v>
      </c>
      <c r="J126" s="34">
        <v>1720.8</v>
      </c>
      <c r="K126" s="34">
        <v>1720.8</v>
      </c>
      <c r="L126" s="34">
        <v>1600.84</v>
      </c>
      <c r="M126" s="34">
        <v>1432.8</v>
      </c>
      <c r="N126" s="34">
        <v>1430.4</v>
      </c>
      <c r="O126" s="34">
        <v>1432.8</v>
      </c>
      <c r="P126" s="34">
        <v>1433</v>
      </c>
      <c r="Q126" s="34">
        <v>1432.8</v>
      </c>
      <c r="R126" s="34">
        <v>1900.8</v>
      </c>
      <c r="S126" s="34">
        <v>1900.8</v>
      </c>
      <c r="T126" s="40">
        <v>19447.639999999996</v>
      </c>
      <c r="U126" s="34">
        <v>5694.3600000000042</v>
      </c>
      <c r="V126" s="34">
        <v>77.351205154721171</v>
      </c>
      <c r="W126"/>
      <c r="X126"/>
      <c r="Y126"/>
    </row>
    <row r="127" spans="2:25" x14ac:dyDescent="0.2">
      <c r="B127" s="53" t="s">
        <v>334</v>
      </c>
      <c r="C127" s="34">
        <v>9000</v>
      </c>
      <c r="D127" s="34">
        <v>0</v>
      </c>
      <c r="E127" s="34">
        <v>9000</v>
      </c>
      <c r="F127" s="34">
        <v>6900</v>
      </c>
      <c r="G127" s="34">
        <v>76.666666666666671</v>
      </c>
      <c r="H127" s="34">
        <v>0</v>
      </c>
      <c r="I127" s="34">
        <v>0</v>
      </c>
      <c r="J127" s="34">
        <v>0</v>
      </c>
      <c r="K127" s="34">
        <v>0</v>
      </c>
      <c r="L127" s="34">
        <v>0</v>
      </c>
      <c r="M127" s="34">
        <v>0</v>
      </c>
      <c r="N127" s="34">
        <v>3000</v>
      </c>
      <c r="O127" s="34">
        <v>0</v>
      </c>
      <c r="P127" s="34">
        <v>0</v>
      </c>
      <c r="Q127" s="34">
        <v>0</v>
      </c>
      <c r="R127" s="34">
        <v>0</v>
      </c>
      <c r="S127" s="34">
        <v>3900</v>
      </c>
      <c r="T127" s="40">
        <v>6900</v>
      </c>
      <c r="U127" s="34">
        <v>2100</v>
      </c>
      <c r="V127" s="34">
        <v>76.666666666666671</v>
      </c>
      <c r="W127"/>
      <c r="X127"/>
      <c r="Y127"/>
    </row>
    <row r="128" spans="2:25" x14ac:dyDescent="0.2">
      <c r="B128" s="55" t="s">
        <v>342</v>
      </c>
      <c r="C128" s="36">
        <v>3246556</v>
      </c>
      <c r="D128" s="36">
        <v>-261308</v>
      </c>
      <c r="E128" s="36">
        <v>2985248</v>
      </c>
      <c r="F128" s="36">
        <v>1084485.3</v>
      </c>
      <c r="G128" s="36">
        <v>36.328147611186743</v>
      </c>
      <c r="H128" s="36">
        <v>164192.79</v>
      </c>
      <c r="I128" s="36">
        <v>164123.90999999997</v>
      </c>
      <c r="J128" s="36">
        <v>81656.070000000007</v>
      </c>
      <c r="K128" s="36">
        <v>76790.000000000015</v>
      </c>
      <c r="L128" s="36">
        <v>99196.6</v>
      </c>
      <c r="M128" s="36">
        <v>97529.62999999999</v>
      </c>
      <c r="N128" s="36">
        <v>109628.20000000001</v>
      </c>
      <c r="O128" s="36">
        <v>69679.850000000006</v>
      </c>
      <c r="P128" s="36">
        <v>17631.59</v>
      </c>
      <c r="Q128" s="36">
        <v>40775.200000000004</v>
      </c>
      <c r="R128" s="36">
        <v>75607.840000000011</v>
      </c>
      <c r="S128" s="36">
        <v>84607.840000000011</v>
      </c>
      <c r="T128" s="41">
        <v>1081419.5199999998</v>
      </c>
      <c r="U128" s="36">
        <v>1903828.4800000002</v>
      </c>
      <c r="V128" s="36">
        <v>36.225449945867148</v>
      </c>
      <c r="W128"/>
      <c r="X128"/>
      <c r="Y128"/>
    </row>
    <row r="129" spans="2:25" ht="21" customHeight="1" x14ac:dyDescent="0.2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</row>
    <row r="130" spans="2:25" x14ac:dyDescent="0.2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</row>
    <row r="131" spans="2:25" x14ac:dyDescent="0.2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</row>
    <row r="132" spans="2:25" x14ac:dyDescent="0.2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</row>
    <row r="133" spans="2:25" x14ac:dyDescent="0.2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</row>
    <row r="134" spans="2:25" x14ac:dyDescent="0.2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</row>
    <row r="135" spans="2:25" x14ac:dyDescent="0.2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</row>
    <row r="136" spans="2:25" x14ac:dyDescent="0.2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</row>
    <row r="137" spans="2:25" x14ac:dyDescent="0.2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</row>
    <row r="138" spans="2:25" x14ac:dyDescent="0.2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2:25" x14ac:dyDescent="0.2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</row>
    <row r="140" spans="2:25" x14ac:dyDescent="0.2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</row>
    <row r="141" spans="2:25" x14ac:dyDescent="0.2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</row>
    <row r="142" spans="2:25" x14ac:dyDescent="0.2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</row>
    <row r="143" spans="2:25" x14ac:dyDescent="0.2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</row>
    <row r="144" spans="2:25" x14ac:dyDescent="0.2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</row>
    <row r="145" customFormat="1" x14ac:dyDescent="0.2"/>
    <row r="146" customFormat="1" x14ac:dyDescent="0.2"/>
    <row r="147" customFormat="1" x14ac:dyDescent="0.2"/>
    <row r="148" customFormat="1" x14ac:dyDescent="0.2"/>
    <row r="149" customFormat="1" x14ac:dyDescent="0.2"/>
    <row r="150" customFormat="1" x14ac:dyDescent="0.2"/>
    <row r="151" customFormat="1" x14ac:dyDescent="0.2"/>
    <row r="152" customFormat="1" x14ac:dyDescent="0.2"/>
    <row r="153" customFormat="1" x14ac:dyDescent="0.2"/>
    <row r="154" customFormat="1" x14ac:dyDescent="0.2"/>
    <row r="155" customFormat="1" x14ac:dyDescent="0.2"/>
    <row r="156" customFormat="1" x14ac:dyDescent="0.2"/>
    <row r="157" customFormat="1" x14ac:dyDescent="0.2"/>
    <row r="158" customFormat="1" x14ac:dyDescent="0.2"/>
    <row r="159" customFormat="1" x14ac:dyDescent="0.2"/>
    <row r="160" customFormat="1" x14ac:dyDescent="0.2"/>
    <row r="161" customFormat="1" x14ac:dyDescent="0.2"/>
    <row r="162" customFormat="1" x14ac:dyDescent="0.2"/>
    <row r="163" customFormat="1" x14ac:dyDescent="0.2"/>
    <row r="164" customFormat="1" x14ac:dyDescent="0.2"/>
    <row r="165" customFormat="1" x14ac:dyDescent="0.2"/>
    <row r="166" customFormat="1" x14ac:dyDescent="0.2"/>
    <row r="167" customFormat="1" x14ac:dyDescent="0.2"/>
    <row r="168" customFormat="1" x14ac:dyDescent="0.2"/>
    <row r="169" customFormat="1" x14ac:dyDescent="0.2"/>
    <row r="170" customFormat="1" x14ac:dyDescent="0.2"/>
    <row r="171" customFormat="1" x14ac:dyDescent="0.2"/>
    <row r="172" customFormat="1" x14ac:dyDescent="0.2"/>
    <row r="173" customFormat="1" x14ac:dyDescent="0.2"/>
    <row r="174" customFormat="1" x14ac:dyDescent="0.2"/>
    <row r="175" customFormat="1" x14ac:dyDescent="0.2"/>
    <row r="176" customFormat="1" x14ac:dyDescent="0.2"/>
    <row r="177" customFormat="1" x14ac:dyDescent="0.2"/>
    <row r="178" customFormat="1" x14ac:dyDescent="0.2"/>
    <row r="179" customFormat="1" x14ac:dyDescent="0.2"/>
    <row r="180" customFormat="1" x14ac:dyDescent="0.2"/>
    <row r="181" customFormat="1" x14ac:dyDescent="0.2"/>
    <row r="182" customFormat="1" x14ac:dyDescent="0.2"/>
    <row r="183" customFormat="1" x14ac:dyDescent="0.2"/>
    <row r="184" customFormat="1" x14ac:dyDescent="0.2"/>
    <row r="185" customFormat="1" x14ac:dyDescent="0.2"/>
    <row r="186" customFormat="1" x14ac:dyDescent="0.2"/>
    <row r="187" customFormat="1" x14ac:dyDescent="0.2"/>
    <row r="188" customFormat="1" x14ac:dyDescent="0.2"/>
    <row r="189" customFormat="1" x14ac:dyDescent="0.2"/>
    <row r="190" customFormat="1" x14ac:dyDescent="0.2"/>
    <row r="191" customFormat="1" x14ac:dyDescent="0.2"/>
    <row r="192" customFormat="1" x14ac:dyDescent="0.2"/>
    <row r="193" customFormat="1" x14ac:dyDescent="0.2"/>
    <row r="194" customFormat="1" x14ac:dyDescent="0.2"/>
    <row r="195" customFormat="1" x14ac:dyDescent="0.2"/>
    <row r="196" customFormat="1" x14ac:dyDescent="0.2"/>
    <row r="197" customFormat="1" x14ac:dyDescent="0.2"/>
    <row r="198" customFormat="1" x14ac:dyDescent="0.2"/>
    <row r="199" customFormat="1" x14ac:dyDescent="0.2"/>
    <row r="200" customFormat="1" x14ac:dyDescent="0.2"/>
    <row r="201" customFormat="1" x14ac:dyDescent="0.2"/>
    <row r="202" customFormat="1" x14ac:dyDescent="0.2"/>
    <row r="203" customFormat="1" x14ac:dyDescent="0.2"/>
    <row r="204" customFormat="1" x14ac:dyDescent="0.2"/>
    <row r="205" customFormat="1" x14ac:dyDescent="0.2"/>
    <row r="206" customFormat="1" x14ac:dyDescent="0.2"/>
    <row r="207" customFormat="1" x14ac:dyDescent="0.2"/>
    <row r="208" customFormat="1" x14ac:dyDescent="0.2"/>
    <row r="209" customFormat="1" x14ac:dyDescent="0.2"/>
    <row r="210" customFormat="1" x14ac:dyDescent="0.2"/>
    <row r="211" customFormat="1" x14ac:dyDescent="0.2"/>
    <row r="212" customFormat="1" x14ac:dyDescent="0.2"/>
    <row r="213" customFormat="1" x14ac:dyDescent="0.2"/>
    <row r="214" customFormat="1" x14ac:dyDescent="0.2"/>
    <row r="215" customFormat="1" x14ac:dyDescent="0.2"/>
    <row r="216" customFormat="1" x14ac:dyDescent="0.2"/>
    <row r="217" customFormat="1" x14ac:dyDescent="0.2"/>
    <row r="218" customFormat="1" x14ac:dyDescent="0.2"/>
    <row r="219" customFormat="1" x14ac:dyDescent="0.2"/>
    <row r="220" customFormat="1" x14ac:dyDescent="0.2"/>
    <row r="221" customFormat="1" x14ac:dyDescent="0.2"/>
    <row r="222" customFormat="1" x14ac:dyDescent="0.2"/>
    <row r="223" customFormat="1" x14ac:dyDescent="0.2"/>
    <row r="224" customFormat="1" x14ac:dyDescent="0.2"/>
    <row r="225" customFormat="1" x14ac:dyDescent="0.2"/>
    <row r="226" customFormat="1" x14ac:dyDescent="0.2"/>
    <row r="227" customFormat="1" x14ac:dyDescent="0.2"/>
    <row r="228" customFormat="1" x14ac:dyDescent="0.2"/>
    <row r="229" customFormat="1" x14ac:dyDescent="0.2"/>
    <row r="230" customFormat="1" x14ac:dyDescent="0.2"/>
    <row r="231" customFormat="1" x14ac:dyDescent="0.2"/>
    <row r="232" customFormat="1" x14ac:dyDescent="0.2"/>
    <row r="233" customFormat="1" x14ac:dyDescent="0.2"/>
    <row r="234" customFormat="1" x14ac:dyDescent="0.2"/>
    <row r="235" customFormat="1" x14ac:dyDescent="0.2"/>
    <row r="236" customFormat="1" x14ac:dyDescent="0.2"/>
    <row r="237" customFormat="1" x14ac:dyDescent="0.2"/>
    <row r="238" customFormat="1" x14ac:dyDescent="0.2"/>
    <row r="239" customFormat="1" x14ac:dyDescent="0.2"/>
    <row r="240" customFormat="1" x14ac:dyDescent="0.2"/>
    <row r="241" customFormat="1" x14ac:dyDescent="0.2"/>
    <row r="242" customFormat="1" x14ac:dyDescent="0.2"/>
    <row r="243" customFormat="1" x14ac:dyDescent="0.2"/>
    <row r="244" customFormat="1" x14ac:dyDescent="0.2"/>
    <row r="245" customFormat="1" x14ac:dyDescent="0.2"/>
    <row r="246" customFormat="1" x14ac:dyDescent="0.2"/>
    <row r="247" customFormat="1" x14ac:dyDescent="0.2"/>
    <row r="248" customFormat="1" x14ac:dyDescent="0.2"/>
    <row r="249" customFormat="1" x14ac:dyDescent="0.2"/>
    <row r="250" customFormat="1" x14ac:dyDescent="0.2"/>
    <row r="251" customFormat="1" x14ac:dyDescent="0.2"/>
    <row r="252" customFormat="1" x14ac:dyDescent="0.2"/>
    <row r="253" customFormat="1" x14ac:dyDescent="0.2"/>
    <row r="254" customFormat="1" x14ac:dyDescent="0.2"/>
    <row r="255" customFormat="1" x14ac:dyDescent="0.2"/>
    <row r="256" customFormat="1" x14ac:dyDescent="0.2"/>
    <row r="257" customFormat="1" x14ac:dyDescent="0.2"/>
    <row r="258" customFormat="1" x14ac:dyDescent="0.2"/>
    <row r="259" customFormat="1" x14ac:dyDescent="0.2"/>
    <row r="260" customFormat="1" x14ac:dyDescent="0.2"/>
    <row r="261" customFormat="1" x14ac:dyDescent="0.2"/>
    <row r="262" customFormat="1" x14ac:dyDescent="0.2"/>
    <row r="263" customFormat="1" x14ac:dyDescent="0.2"/>
    <row r="264" customFormat="1" x14ac:dyDescent="0.2"/>
    <row r="265" customFormat="1" x14ac:dyDescent="0.2"/>
    <row r="266" customFormat="1" x14ac:dyDescent="0.2"/>
    <row r="267" customFormat="1" x14ac:dyDescent="0.2"/>
    <row r="268" customFormat="1" x14ac:dyDescent="0.2"/>
    <row r="269" customFormat="1" x14ac:dyDescent="0.2"/>
    <row r="270" customFormat="1" x14ac:dyDescent="0.2"/>
    <row r="271" customFormat="1" x14ac:dyDescent="0.2"/>
    <row r="272" customFormat="1" x14ac:dyDescent="0.2"/>
    <row r="273" customFormat="1" x14ac:dyDescent="0.2"/>
    <row r="274" customFormat="1" x14ac:dyDescent="0.2"/>
    <row r="275" customFormat="1" x14ac:dyDescent="0.2"/>
    <row r="276" customFormat="1" x14ac:dyDescent="0.2"/>
    <row r="277" customFormat="1" x14ac:dyDescent="0.2"/>
    <row r="278" customFormat="1" x14ac:dyDescent="0.2"/>
    <row r="279" customFormat="1" x14ac:dyDescent="0.2"/>
    <row r="280" customFormat="1" x14ac:dyDescent="0.2"/>
    <row r="281" customFormat="1" x14ac:dyDescent="0.2"/>
    <row r="282" customFormat="1" x14ac:dyDescent="0.2"/>
    <row r="283" customFormat="1" x14ac:dyDescent="0.2"/>
    <row r="284" customFormat="1" x14ac:dyDescent="0.2"/>
    <row r="285" customFormat="1" x14ac:dyDescent="0.2"/>
    <row r="286" customFormat="1" x14ac:dyDescent="0.2"/>
    <row r="287" customFormat="1" x14ac:dyDescent="0.2"/>
    <row r="288" customFormat="1" x14ac:dyDescent="0.2"/>
    <row r="289" customFormat="1" x14ac:dyDescent="0.2"/>
    <row r="290" customFormat="1" x14ac:dyDescent="0.2"/>
    <row r="291" customFormat="1" x14ac:dyDescent="0.2"/>
    <row r="292" customFormat="1" x14ac:dyDescent="0.2"/>
    <row r="293" customFormat="1" x14ac:dyDescent="0.2"/>
    <row r="294" customFormat="1" x14ac:dyDescent="0.2"/>
    <row r="295" customFormat="1" x14ac:dyDescent="0.2"/>
    <row r="296" customFormat="1" x14ac:dyDescent="0.2"/>
    <row r="297" customFormat="1" x14ac:dyDescent="0.2"/>
    <row r="298" customFormat="1" x14ac:dyDescent="0.2"/>
    <row r="299" customFormat="1" x14ac:dyDescent="0.2"/>
    <row r="300" customFormat="1" x14ac:dyDescent="0.2"/>
    <row r="301" customFormat="1" x14ac:dyDescent="0.2"/>
    <row r="302" customFormat="1" x14ac:dyDescent="0.2"/>
    <row r="303" customFormat="1" x14ac:dyDescent="0.2"/>
    <row r="304" customFormat="1" x14ac:dyDescent="0.2"/>
    <row r="305" customFormat="1" x14ac:dyDescent="0.2"/>
    <row r="306" customFormat="1" x14ac:dyDescent="0.2"/>
    <row r="307" customFormat="1" x14ac:dyDescent="0.2"/>
    <row r="308" customFormat="1" x14ac:dyDescent="0.2"/>
    <row r="309" customFormat="1" x14ac:dyDescent="0.2"/>
    <row r="310" customFormat="1" x14ac:dyDescent="0.2"/>
    <row r="311" customFormat="1" x14ac:dyDescent="0.2"/>
    <row r="312" customFormat="1" x14ac:dyDescent="0.2"/>
    <row r="313" customFormat="1" x14ac:dyDescent="0.2"/>
    <row r="314" customFormat="1" x14ac:dyDescent="0.2"/>
    <row r="315" customFormat="1" x14ac:dyDescent="0.2"/>
    <row r="316" customFormat="1" x14ac:dyDescent="0.2"/>
    <row r="317" customFormat="1" x14ac:dyDescent="0.2"/>
    <row r="318" customFormat="1" ht="22.5" customHeight="1" x14ac:dyDescent="0.2"/>
    <row r="319" customFormat="1" x14ac:dyDescent="0.2"/>
    <row r="320" customFormat="1" x14ac:dyDescent="0.2"/>
    <row r="321" customFormat="1" x14ac:dyDescent="0.2"/>
    <row r="322" customFormat="1" x14ac:dyDescent="0.2"/>
    <row r="323" customFormat="1" x14ac:dyDescent="0.2"/>
    <row r="324" customFormat="1" x14ac:dyDescent="0.2"/>
    <row r="325" customFormat="1" x14ac:dyDescent="0.2"/>
    <row r="326" customFormat="1" x14ac:dyDescent="0.2"/>
    <row r="327" customFormat="1" x14ac:dyDescent="0.2"/>
    <row r="328" customFormat="1" x14ac:dyDescent="0.2"/>
    <row r="329" customFormat="1" x14ac:dyDescent="0.2"/>
    <row r="330" customFormat="1" x14ac:dyDescent="0.2"/>
    <row r="331" customFormat="1" x14ac:dyDescent="0.2"/>
    <row r="332" customFormat="1" x14ac:dyDescent="0.2"/>
    <row r="333" customFormat="1" x14ac:dyDescent="0.2"/>
    <row r="334" customFormat="1" x14ac:dyDescent="0.2"/>
    <row r="335" customFormat="1" x14ac:dyDescent="0.2"/>
    <row r="336" customFormat="1" x14ac:dyDescent="0.2"/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spans="2:25" x14ac:dyDescent="0.2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</row>
    <row r="370" spans="2:25" x14ac:dyDescent="0.2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</row>
    <row r="371" spans="2:25" x14ac:dyDescent="0.2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</row>
    <row r="372" spans="2:25" x14ac:dyDescent="0.2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</row>
    <row r="373" spans="2:25" x14ac:dyDescent="0.2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</row>
    <row r="374" spans="2:25" x14ac:dyDescent="0.2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</row>
    <row r="375" spans="2:25" x14ac:dyDescent="0.2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</row>
    <row r="376" spans="2:25" x14ac:dyDescent="0.2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</row>
    <row r="377" spans="2:25" x14ac:dyDescent="0.2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</row>
    <row r="378" spans="2:25" x14ac:dyDescent="0.2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</row>
    <row r="379" spans="2:25" x14ac:dyDescent="0.2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</row>
    <row r="380" spans="2:25" x14ac:dyDescent="0.2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</row>
    <row r="381" spans="2:25" x14ac:dyDescent="0.2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</row>
    <row r="382" spans="2:25" x14ac:dyDescent="0.2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</row>
    <row r="383" spans="2:25" x14ac:dyDescent="0.2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</row>
    <row r="384" spans="2:25" x14ac:dyDescent="0.2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</row>
    <row r="385" spans="2:22" x14ac:dyDescent="0.2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</row>
    <row r="386" spans="2:22" x14ac:dyDescent="0.2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</row>
    <row r="387" spans="2:22" x14ac:dyDescent="0.2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</row>
    <row r="388" spans="2:22" x14ac:dyDescent="0.2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</row>
    <row r="389" spans="2:22" x14ac:dyDescent="0.2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</row>
    <row r="390" spans="2:22" x14ac:dyDescent="0.2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</row>
    <row r="391" spans="2:22" x14ac:dyDescent="0.2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</row>
    <row r="392" spans="2:22" x14ac:dyDescent="0.2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</row>
    <row r="393" spans="2:22" x14ac:dyDescent="0.2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</row>
    <row r="394" spans="2:22" x14ac:dyDescent="0.2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</row>
    <row r="395" spans="2:22" x14ac:dyDescent="0.2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</row>
    <row r="396" spans="2:22" x14ac:dyDescent="0.2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</row>
    <row r="397" spans="2:22" x14ac:dyDescent="0.2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</row>
    <row r="398" spans="2:22" x14ac:dyDescent="0.2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</row>
    <row r="399" spans="2:22" x14ac:dyDescent="0.2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</row>
    <row r="400" spans="2:22" x14ac:dyDescent="0.2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</row>
    <row r="401" spans="2:22" x14ac:dyDescent="0.2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</row>
    <row r="402" spans="2:22" x14ac:dyDescent="0.2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</row>
    <row r="403" spans="2:22" x14ac:dyDescent="0.2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</row>
    <row r="404" spans="2:22" x14ac:dyDescent="0.2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</row>
    <row r="405" spans="2:22" x14ac:dyDescent="0.2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</row>
    <row r="406" spans="2:22" x14ac:dyDescent="0.2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</row>
    <row r="407" spans="2:22" x14ac:dyDescent="0.2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</row>
    <row r="408" spans="2:22" x14ac:dyDescent="0.2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</row>
    <row r="409" spans="2:22" x14ac:dyDescent="0.2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</row>
    <row r="410" spans="2:22" x14ac:dyDescent="0.2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</row>
    <row r="411" spans="2:22" x14ac:dyDescent="0.2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</row>
    <row r="412" spans="2:22" x14ac:dyDescent="0.2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</row>
    <row r="413" spans="2:22" x14ac:dyDescent="0.2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</row>
    <row r="414" spans="2:22" x14ac:dyDescent="0.2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</row>
    <row r="415" spans="2:22" x14ac:dyDescent="0.2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</row>
    <row r="416" spans="2:22" x14ac:dyDescent="0.2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</row>
    <row r="417" spans="2:22" x14ac:dyDescent="0.2"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</row>
    <row r="418" spans="2:22" x14ac:dyDescent="0.2"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</row>
    <row r="419" spans="2:22" x14ac:dyDescent="0.2"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</row>
    <row r="420" spans="2:22" x14ac:dyDescent="0.2"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</row>
    <row r="421" spans="2:22" x14ac:dyDescent="0.2"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</row>
    <row r="422" spans="2:22" x14ac:dyDescent="0.2"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</row>
    <row r="423" spans="2:22" x14ac:dyDescent="0.2"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</row>
    <row r="424" spans="2:22" x14ac:dyDescent="0.2"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</row>
    <row r="425" spans="2:22" x14ac:dyDescent="0.2"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</row>
    <row r="426" spans="2:22" x14ac:dyDescent="0.2"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</row>
    <row r="427" spans="2:22" x14ac:dyDescent="0.2"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</row>
    <row r="428" spans="2:22" x14ac:dyDescent="0.2"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</row>
    <row r="429" spans="2:22" x14ac:dyDescent="0.2"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</row>
    <row r="430" spans="2:22" x14ac:dyDescent="0.2"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</row>
    <row r="431" spans="2:22" x14ac:dyDescent="0.2"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</row>
    <row r="432" spans="2:22" x14ac:dyDescent="0.2"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</row>
    <row r="433" spans="2:22" x14ac:dyDescent="0.2"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</row>
    <row r="434" spans="2:22" x14ac:dyDescent="0.2"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</row>
    <row r="435" spans="2:22" x14ac:dyDescent="0.2"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</row>
    <row r="436" spans="2:22" x14ac:dyDescent="0.2"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</row>
    <row r="437" spans="2:22" x14ac:dyDescent="0.2"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</row>
    <row r="438" spans="2:22" x14ac:dyDescent="0.2"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</row>
    <row r="439" spans="2:22" x14ac:dyDescent="0.2"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</row>
    <row r="440" spans="2:22" x14ac:dyDescent="0.2"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</row>
    <row r="441" spans="2:22" x14ac:dyDescent="0.2"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</row>
    <row r="442" spans="2:22" x14ac:dyDescent="0.2"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</row>
    <row r="443" spans="2:22" x14ac:dyDescent="0.2"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</row>
    <row r="444" spans="2:22" x14ac:dyDescent="0.2"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</row>
    <row r="445" spans="2:22" x14ac:dyDescent="0.2"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</row>
    <row r="446" spans="2:22" x14ac:dyDescent="0.2"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</row>
    <row r="447" spans="2:22" x14ac:dyDescent="0.2"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</row>
    <row r="448" spans="2:22" x14ac:dyDescent="0.2"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</row>
    <row r="449" spans="2:25" x14ac:dyDescent="0.2"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</row>
    <row r="450" spans="2:25" x14ac:dyDescent="0.2"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</row>
    <row r="451" spans="2:25" x14ac:dyDescent="0.2"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</row>
    <row r="452" spans="2:25" x14ac:dyDescent="0.2"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</row>
    <row r="453" spans="2:25" x14ac:dyDescent="0.2"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</row>
    <row r="454" spans="2:25" x14ac:dyDescent="0.2"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</row>
    <row r="455" spans="2:25" x14ac:dyDescent="0.2"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</row>
    <row r="456" spans="2:25" x14ac:dyDescent="0.2"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</row>
    <row r="457" spans="2:25" x14ac:dyDescent="0.2"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</row>
    <row r="458" spans="2:25" x14ac:dyDescent="0.2"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</row>
    <row r="459" spans="2:25" x14ac:dyDescent="0.2"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</row>
    <row r="460" spans="2:25" s="2" customFormat="1" ht="20.25" customHeight="1" x14ac:dyDescent="0.2"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 s="4"/>
      <c r="X460" s="4"/>
      <c r="Y460" s="4"/>
    </row>
  </sheetData>
  <mergeCells count="2">
    <mergeCell ref="B1:V1"/>
    <mergeCell ref="B2:V2"/>
  </mergeCells>
  <conditionalFormatting pivot="1" sqref="V7:V128">
    <cfRule type="cellIs" dxfId="171" priority="8" stopIfTrue="1" operator="between">
      <formula>-0.01</formula>
      <formula>"&lt;=0"</formula>
    </cfRule>
  </conditionalFormatting>
  <conditionalFormatting pivot="1" sqref="V7:V128">
    <cfRule type="cellIs" dxfId="170" priority="7" stopIfTrue="1" operator="between">
      <formula>0.01</formula>
      <formula>"&lt;=50"</formula>
    </cfRule>
  </conditionalFormatting>
  <conditionalFormatting pivot="1" sqref="V7:V128">
    <cfRule type="cellIs" dxfId="169" priority="6" stopIfTrue="1" operator="between">
      <formula>50</formula>
      <formula>"&lt;=75"</formula>
    </cfRule>
  </conditionalFormatting>
  <conditionalFormatting pivot="1" sqref="V7:V128">
    <cfRule type="cellIs" dxfId="168" priority="5" stopIfTrue="1" operator="between">
      <formula>75.01</formula>
      <formula>"&gt;=100"</formula>
    </cfRule>
  </conditionalFormatting>
  <conditionalFormatting pivot="1" sqref="G7:G128">
    <cfRule type="cellIs" dxfId="167" priority="4" operator="between">
      <formula>-0.01</formula>
      <formula>0</formula>
    </cfRule>
  </conditionalFormatting>
  <conditionalFormatting pivot="1" sqref="G7:G128">
    <cfRule type="cellIs" dxfId="166" priority="3" operator="between">
      <formula>0.1</formula>
      <formula>"&lt;=50"</formula>
    </cfRule>
  </conditionalFormatting>
  <conditionalFormatting pivot="1" sqref="G7:G128">
    <cfRule type="cellIs" dxfId="165" priority="2" operator="between">
      <formula>50.01</formula>
      <formula>"&lt;=75"</formula>
    </cfRule>
  </conditionalFormatting>
  <conditionalFormatting pivot="1" sqref="G7:G128">
    <cfRule type="cellIs" dxfId="164" priority="1" operator="between">
      <formula>75.01</formula>
      <formula>"&gt;=100"</formula>
    </cfRule>
  </conditionalFormatting>
  <pageMargins left="0.7" right="0.7" top="0.75" bottom="0.75" header="0.3" footer="0.3"/>
  <pageSetup paperSize="9" orientation="portrait" verticalDpi="0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DTA EJECUCION 2021</vt:lpstr>
      <vt:lpstr>ACTIVOS</vt:lpstr>
      <vt:lpstr>CAS RO</vt:lpstr>
      <vt:lpstr>CAS RDR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Herminio Cerna Arteaga</dc:creator>
  <cp:lastModifiedBy>VENTAS</cp:lastModifiedBy>
  <cp:lastPrinted>2021-03-03T13:31:31Z</cp:lastPrinted>
  <dcterms:created xsi:type="dcterms:W3CDTF">2021-01-06T13:51:35Z</dcterms:created>
  <dcterms:modified xsi:type="dcterms:W3CDTF">2021-10-21T21:12:20Z</dcterms:modified>
</cp:coreProperties>
</file>