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09553983-2148-4E06-89E5-E01ACC8490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<sst xmlns="http://schemas.openxmlformats.org/spreadsheetml/2006/main" count="614" uniqueCount="205">
  <si>
    <t>MINISTERIO DE SALUD</t>
  </si>
  <si>
    <t>SOLICITUDES DE ATENCIÓN PENDIENTES - EXPORTADO 03/04/2022 22:51</t>
  </si>
  <si>
    <t>FECHA INICIO: 01/04/2022 FECHA FINAL: 01/04/2022</t>
  </si>
  <si>
    <t>N°</t>
  </si>
  <si>
    <t>TIPO DOC.</t>
  </si>
  <si>
    <t>PACIENTE (NRO. DOCUMENTO)</t>
  </si>
  <si>
    <t>PACIENTE (APELLIDOS Y NOMBRES)</t>
  </si>
  <si>
    <t>PACIENTE (EDAD)</t>
  </si>
  <si>
    <t>FECHA Y HORA DE LA SOLICITUD</t>
  </si>
  <si>
    <t>FECHA Y HORA DE ASIGNACIÓN</t>
  </si>
  <si>
    <t>DISTRITO DE RESIDENCIA</t>
  </si>
  <si>
    <t>TIPO DE SERVICIO</t>
  </si>
  <si>
    <t>TELÉFONO / CELULAR</t>
  </si>
  <si>
    <t>ESTADO</t>
  </si>
  <si>
    <t>RENIPRESS</t>
  </si>
  <si>
    <t>ESTABLECIMIENTO</t>
  </si>
  <si>
    <t>DIRESA</t>
  </si>
  <si>
    <t>RED</t>
  </si>
  <si>
    <t>MICRORED</t>
  </si>
  <si>
    <t>PLATAFORMA DE ATENCIÓN</t>
  </si>
  <si>
    <t>DIAGNÓSTICO</t>
  </si>
  <si>
    <t>DNI</t>
  </si>
  <si>
    <t>44738928</t>
  </si>
  <si>
    <t>VILLAR RIQUELME, JESSICA MARITZA</t>
  </si>
  <si>
    <t>01/04/2022 12:07:10</t>
  </si>
  <si>
    <t>Villa El Salvador</t>
  </si>
  <si>
    <t>Teleorientación</t>
  </si>
  <si>
    <t>994 028 039</t>
  </si>
  <si>
    <t>Atendido</t>
  </si>
  <si>
    <t>00005197</t>
  </si>
  <si>
    <t>IRO</t>
  </si>
  <si>
    <t>LA LIBERTAD</t>
  </si>
  <si>
    <t>NO PERTENECE A NINGUNA RED</t>
  </si>
  <si>
    <t>NO PERTENECE A NINGUNA MICRORED</t>
  </si>
  <si>
    <t>Teleatiendo</t>
  </si>
  <si>
    <t xml:space="preserve">Z76.9 - Personas en contacto con los servicios de salud en circunstancias no especificadas [definitivo] </t>
  </si>
  <si>
    <t>76617227</t>
  </si>
  <si>
    <t>GARCIA DURAND, ROSA DE SANTA MARIA</t>
  </si>
  <si>
    <t>01/04/2022 12:13:48</t>
  </si>
  <si>
    <t>La Victoria</t>
  </si>
  <si>
    <t>955 036 985</t>
  </si>
  <si>
    <t>10588455</t>
  </si>
  <si>
    <t>CAYO CAYO, MIGUEL ANGEL</t>
  </si>
  <si>
    <t>01/04/2022 12:15:51</t>
  </si>
  <si>
    <t>San Juan de Miraflores</t>
  </si>
  <si>
    <t>956 719 143</t>
  </si>
  <si>
    <t>40708192</t>
  </si>
  <si>
    <t>ICHPAS TAPIA, ROLANDO FREDY</t>
  </si>
  <si>
    <t>01/04/2022 12:18:22</t>
  </si>
  <si>
    <t>San Miguel</t>
  </si>
  <si>
    <t>999 999 999</t>
  </si>
  <si>
    <t>07311791</t>
  </si>
  <si>
    <t>TOVAR MONTEGILFFO, CARMEN JOSEFINA</t>
  </si>
  <si>
    <t>01/04/2022 12:20:50</t>
  </si>
  <si>
    <t>922 481 609</t>
  </si>
  <si>
    <t>42415169</t>
  </si>
  <si>
    <t>HIDALGO MOZOMBITE, LESLY NAYURD</t>
  </si>
  <si>
    <t>01/04/2022 12:22:41</t>
  </si>
  <si>
    <t>Chorrillos</t>
  </si>
  <si>
    <t>964 645 822</t>
  </si>
  <si>
    <t>09815850</t>
  </si>
  <si>
    <t>HUERTA CARO, FABRICIO</t>
  </si>
  <si>
    <t>01/04/2022 12:26:28</t>
  </si>
  <si>
    <t>Barranca</t>
  </si>
  <si>
    <t>972 757 825</t>
  </si>
  <si>
    <t>06667415</t>
  </si>
  <si>
    <t>PALACIOS MONTENEGRO, MARIA</t>
  </si>
  <si>
    <t>01/04/2022 12:28:15</t>
  </si>
  <si>
    <t>992 347 780</t>
  </si>
  <si>
    <t>09875154</t>
  </si>
  <si>
    <t>DIAZ HUAMAN, LUCIO</t>
  </si>
  <si>
    <t>01/04/2022 12:30:25</t>
  </si>
  <si>
    <t>Santiago de Surco</t>
  </si>
  <si>
    <t>983 968 175</t>
  </si>
  <si>
    <t>47256282</t>
  </si>
  <si>
    <t>DOMINGUEZ CONTRERAS, GIAN COSME</t>
  </si>
  <si>
    <t>01/04/2022 12:33:02</t>
  </si>
  <si>
    <t>Ate</t>
  </si>
  <si>
    <t>946 078 847</t>
  </si>
  <si>
    <t>42104102</t>
  </si>
  <si>
    <t>MUÑOZ AGUILAR, GERMAN EFRAIN</t>
  </si>
  <si>
    <t>01/04/2022 12:34:56</t>
  </si>
  <si>
    <t>Los Olivos</t>
  </si>
  <si>
    <t>969 434 946</t>
  </si>
  <si>
    <t>07591917</t>
  </si>
  <si>
    <t>VIZCARRA SANCHEZ, S ERNESTO</t>
  </si>
  <si>
    <t>01/04/2022 12:37:27</t>
  </si>
  <si>
    <t>Lince</t>
  </si>
  <si>
    <t>936 203 593</t>
  </si>
  <si>
    <t>07836154</t>
  </si>
  <si>
    <t>MEJIA SAONA, JULIO CESAR</t>
  </si>
  <si>
    <t>01/04/2022 12:40:01</t>
  </si>
  <si>
    <t>942 886 818</t>
  </si>
  <si>
    <t xml:space="preserve">Z76.9 - Personas en contacto con los servicios de salud en circunstancias no especificadas [presuntivo] </t>
  </si>
  <si>
    <t>77798419</t>
  </si>
  <si>
    <t>MANCHINARI MANCHINARI, ERICKA MORELIA</t>
  </si>
  <si>
    <t>01/04/2022 12:43:16</t>
  </si>
  <si>
    <t>Balsapuerto</t>
  </si>
  <si>
    <t>956 187 608</t>
  </si>
  <si>
    <t>60961348</t>
  </si>
  <si>
    <t>HUAMAN ZARATE, ADRIAN D'ALESSANDRO ALFREDO</t>
  </si>
  <si>
    <t>01/04/2022 12:46:41</t>
  </si>
  <si>
    <t>Villa María del Triunfo</t>
  </si>
  <si>
    <t>991 566 241</t>
  </si>
  <si>
    <t>40002515</t>
  </si>
  <si>
    <t>GARCIA ROJAS, CARLOS VICENTE</t>
  </si>
  <si>
    <t>01/04/2022 12:48:49</t>
  </si>
  <si>
    <t>Puente Piedra</t>
  </si>
  <si>
    <t>974 675 360</t>
  </si>
  <si>
    <t>10313324</t>
  </si>
  <si>
    <t>GOYENECHEA STRUCKE, OMAR</t>
  </si>
  <si>
    <t>01/04/2022 12:54:33</t>
  </si>
  <si>
    <t>963 512 338</t>
  </si>
  <si>
    <t>41215568</t>
  </si>
  <si>
    <t>GONZALEZ DIAZ, KRUPSKAYA MERCEDES</t>
  </si>
  <si>
    <t>01/04/2022 13:36:02</t>
  </si>
  <si>
    <t>971 791 977</t>
  </si>
  <si>
    <t>41332617</t>
  </si>
  <si>
    <t>PINTO IBARCENA, JOSE LUIS</t>
  </si>
  <si>
    <t>01/04/2022 13:38:39</t>
  </si>
  <si>
    <t>Lima</t>
  </si>
  <si>
    <t>920 782 593</t>
  </si>
  <si>
    <t>45152723</t>
  </si>
  <si>
    <t>CUMPA NUNTON, GLORIA JANET</t>
  </si>
  <si>
    <t>01/04/2022 13:45:51</t>
  </si>
  <si>
    <t>Chiclayo</t>
  </si>
  <si>
    <t>991 889 354</t>
  </si>
  <si>
    <t>25727109</t>
  </si>
  <si>
    <t>DAVILA ELLIOTT, ANGELICA</t>
  </si>
  <si>
    <t>01/04/2022 13:48:30</t>
  </si>
  <si>
    <t>La Perla</t>
  </si>
  <si>
    <t>942 413 402/950 082 985</t>
  </si>
  <si>
    <t>41814689</t>
  </si>
  <si>
    <t>MENDEZ ROCA, LUCY DIANA</t>
  </si>
  <si>
    <t>01/04/2022 13:51:15</t>
  </si>
  <si>
    <t>962 634 736</t>
  </si>
  <si>
    <t>71777645</t>
  </si>
  <si>
    <t>COLAN MENDOZA, ANDREA DEL ROSARIO</t>
  </si>
  <si>
    <t>01/04/2022 14:43:24</t>
  </si>
  <si>
    <t>949 935 254</t>
  </si>
  <si>
    <t>09063808</t>
  </si>
  <si>
    <t>INCHE CALLUPE, BELARMINO LINDICIO</t>
  </si>
  <si>
    <t>01/04/2022 18:02:38</t>
  </si>
  <si>
    <t>Ancón</t>
  </si>
  <si>
    <t>990 892 662</t>
  </si>
  <si>
    <t>75329918</t>
  </si>
  <si>
    <t>HUAMANI CASTILLO, STEFANO OSIAS</t>
  </si>
  <si>
    <t>01/04/2022 18:05:10</t>
  </si>
  <si>
    <t>955 378 337</t>
  </si>
  <si>
    <t>42773707</t>
  </si>
  <si>
    <t>FREYRE ROSALES, DIANA LIZZETTE</t>
  </si>
  <si>
    <t>01/04/2022 18:08:08</t>
  </si>
  <si>
    <t>Jesús María</t>
  </si>
  <si>
    <t>922 476 061</t>
  </si>
  <si>
    <t>40856904</t>
  </si>
  <si>
    <t>ARANDA CASTAÑEDA, SANTIAGO GUSTAVO</t>
  </si>
  <si>
    <t>01/04/2022 18:22:17</t>
  </si>
  <si>
    <t>Bellavista</t>
  </si>
  <si>
    <t>947 609 911</t>
  </si>
  <si>
    <t>42006101</t>
  </si>
  <si>
    <t>MENDOZA ORELLANO, OMAR ALFREDO</t>
  </si>
  <si>
    <t>01/04/2022 18:24:42</t>
  </si>
  <si>
    <t>919 679 081</t>
  </si>
  <si>
    <t>06661031</t>
  </si>
  <si>
    <t>FELIX MONTESINOS, ROSA FRANCISCA</t>
  </si>
  <si>
    <t>01/04/2022 18:26:47</t>
  </si>
  <si>
    <t>Barranco</t>
  </si>
  <si>
    <t>921 803 172</t>
  </si>
  <si>
    <t>44302761</t>
  </si>
  <si>
    <t>ABAD CHUNGA, ANA MARIANA</t>
  </si>
  <si>
    <t>01/04/2022 18:29:46</t>
  </si>
  <si>
    <t>994 610 835</t>
  </si>
  <si>
    <t>41830706</t>
  </si>
  <si>
    <t>VILLA MONTALBAN, SHIRLEY PAOLA</t>
  </si>
  <si>
    <t>01/04/2022 18:32:13</t>
  </si>
  <si>
    <t>Veintiseis de Octubre</t>
  </si>
  <si>
    <t>947 865 853</t>
  </si>
  <si>
    <t>29635965</t>
  </si>
  <si>
    <t>LARICO QUISPE DE YLLA, HILDA</t>
  </si>
  <si>
    <t>01/04/2022 18:34:36</t>
  </si>
  <si>
    <t>Yanahuara</t>
  </si>
  <si>
    <t>959 295 497</t>
  </si>
  <si>
    <t>09878422</t>
  </si>
  <si>
    <t>MELENDEZ NEYRA, RICARDO ALFONSO</t>
  </si>
  <si>
    <t>01/04/2022 18:42:28</t>
  </si>
  <si>
    <t>954 944 004</t>
  </si>
  <si>
    <t>07538292</t>
  </si>
  <si>
    <t>GUTIERREZ RAMOS, JORGE LUIS</t>
  </si>
  <si>
    <t>01/04/2022 18:44:30</t>
  </si>
  <si>
    <t>933 726 489</t>
  </si>
  <si>
    <t>71037635</t>
  </si>
  <si>
    <t>PILLACA MONTES, BERTHA ALEXANDRA</t>
  </si>
  <si>
    <t>01/04/2022 18:46:57</t>
  </si>
  <si>
    <t>947 142 997</t>
  </si>
  <si>
    <t>71260837</t>
  </si>
  <si>
    <t>MAMANI LARA, BRENDA ROSMERY</t>
  </si>
  <si>
    <t>01/04/2022 18:52:25</t>
  </si>
  <si>
    <t>Carabayllo</t>
  </si>
  <si>
    <t>975 783 598</t>
  </si>
  <si>
    <t>45889409</t>
  </si>
  <si>
    <t>SAAVEDRA GALLO, EDINSON</t>
  </si>
  <si>
    <t>01/04/2022 20:05:00</t>
  </si>
  <si>
    <t>Piura</t>
  </si>
  <si>
    <t>968 709 687</t>
  </si>
  <si>
    <t>DATOS CONFIDENCIALES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</si>
</sst>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3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D9DE"/>
        <bgColor rgb="FFCFD9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sqref="A1:R1"/>
    </sheetView>
  </sheetViews>
  <sheetFormatPr baseColWidth="10" defaultColWidth="9.140625" defaultRowHeight="15" x14ac:dyDescent="0.25"/>
  <cols>
    <col min="1" max="1" width="5" customWidth="1"/>
    <col min="2" max="2" width="10" customWidth="1"/>
    <col min="3" max="3" width="15" customWidth="1"/>
    <col min="4" max="4" width="45" customWidth="1"/>
    <col min="5" max="5" width="26" customWidth="1"/>
    <col min="6" max="7" width="20" customWidth="1"/>
    <col min="8" max="9" width="15" customWidth="1"/>
    <col min="10" max="10" width="20" customWidth="1"/>
    <col min="11" max="12" width="10" customWidth="1"/>
    <col min="13" max="18" width="20" customWidth="1"/>
  </cols>
  <sheetData>
    <row r="1" spans="1:18" ht="15.7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7.25" x14ac:dyDescent="0.3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5.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</row>
    <row r="5" spans="1:18" x14ac:dyDescent="0.25">
      <c r="A5">
        <v>1</v>
      </c>
      <c r="B5" t="s">
        <v>21</v>
      </c>
      <c r="C5" t="s">
        <v>22</v>
      </c>
      <c r="D5" t="s">
        <v>23</v>
      </c>
      <c r="E5" t="str">
        <f ca="1">DATEDIF("08/02/1987",TODAY(),"Y")&amp;IF(DATEDIF("08/02/1987",TODAY(),"Y")=1," año, "," años, ")&amp;DATEDIF("08/02/1987",TODAY(),"YM")&amp;IF(DATEDIF("08/02/1987",TODAY(),"YM")=1," mes, "," meses, ")&amp;DATEDIF("08/02/1987",TODAY(),"MD")&amp;IF(DATEDIF("08/02/1987",TODAY(),"MD")=1," día"," días")</f>
        <v>35 años, 1 mes, 26 días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</row>
    <row r="6" spans="1:18" x14ac:dyDescent="0.25">
      <c r="A6">
        <v>2</v>
      </c>
      <c r="B6" t="s">
        <v>21</v>
      </c>
      <c r="C6" t="s">
        <v>36</v>
      </c>
      <c r="D6" t="s">
        <v>37</v>
      </c>
      <c r="E6" t="str">
        <f ca="1">DATEDIF("12/08/1998",TODAY(),"Y")&amp;IF(DATEDIF("12/08/1998",TODAY(),"Y")=1," año, "," años, ")&amp;DATEDIF("12/08/1998",TODAY(),"YM")&amp;IF(DATEDIF("12/08/1998",TODAY(),"YM")=1," mes, "," meses, ")&amp;DATEDIF("12/08/1998",TODAY(),"MD")&amp;IF(DATEDIF("12/08/1998",TODAY(),"MD")=1," día"," días")</f>
        <v>23 años, 7 meses, 22 días</v>
      </c>
      <c r="F6" t="s">
        <v>38</v>
      </c>
      <c r="G6" t="s">
        <v>38</v>
      </c>
      <c r="H6" t="s">
        <v>39</v>
      </c>
      <c r="I6" t="s">
        <v>26</v>
      </c>
      <c r="J6" t="s">
        <v>40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</row>
    <row r="7" spans="1:18" x14ac:dyDescent="0.25">
      <c r="A7">
        <v>3</v>
      </c>
      <c r="B7" t="s">
        <v>21</v>
      </c>
      <c r="C7" t="s">
        <v>41</v>
      </c>
      <c r="D7" t="s">
        <v>42</v>
      </c>
      <c r="E7" t="str">
        <f ca="1">DATEDIF("20/06/1978",TODAY(),"Y")&amp;IF(DATEDIF("20/06/1978",TODAY(),"Y")=1," año, "," años, ")&amp;DATEDIF("20/06/1978",TODAY(),"YM")&amp;IF(DATEDIF("20/06/1978",TODAY(),"YM")=1," mes, "," meses, ")&amp;DATEDIF("20/06/1978",TODAY(),"MD")&amp;IF(DATEDIF("20/06/1978",TODAY(),"MD")=1," día"," días")</f>
        <v>43 años, 9 meses, 14 días</v>
      </c>
      <c r="F7" t="s">
        <v>43</v>
      </c>
      <c r="G7" t="s">
        <v>43</v>
      </c>
      <c r="H7" t="s">
        <v>44</v>
      </c>
      <c r="I7" t="s">
        <v>26</v>
      </c>
      <c r="J7" t="s">
        <v>45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</row>
    <row r="8" spans="1:18" x14ac:dyDescent="0.25">
      <c r="A8">
        <v>4</v>
      </c>
      <c r="B8" t="s">
        <v>21</v>
      </c>
      <c r="C8" t="s">
        <v>46</v>
      </c>
      <c r="D8" t="s">
        <v>47</v>
      </c>
      <c r="E8" t="str">
        <f ca="1">DATEDIF("20/06/1980",TODAY(),"Y")&amp;IF(DATEDIF("20/06/1980",TODAY(),"Y")=1," año, "," años, ")&amp;DATEDIF("20/06/1980",TODAY(),"YM")&amp;IF(DATEDIF("20/06/1980",TODAY(),"YM")=1," mes, "," meses, ")&amp;DATEDIF("20/06/1980",TODAY(),"MD")&amp;IF(DATEDIF("20/06/1980",TODAY(),"MD")=1," día"," días")</f>
        <v>41 años, 9 meses, 14 días</v>
      </c>
      <c r="F8" t="s">
        <v>48</v>
      </c>
      <c r="G8" t="s">
        <v>48</v>
      </c>
      <c r="H8" t="s">
        <v>49</v>
      </c>
      <c r="I8" t="s">
        <v>26</v>
      </c>
      <c r="J8" t="s">
        <v>50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</row>
    <row r="9" spans="1:18" x14ac:dyDescent="0.25">
      <c r="A9">
        <v>5</v>
      </c>
      <c r="B9" t="s">
        <v>21</v>
      </c>
      <c r="C9" t="s">
        <v>51</v>
      </c>
      <c r="D9" t="s">
        <v>52</v>
      </c>
      <c r="E9" t="str">
        <f ca="1">DATEDIF("18/03/1942",TODAY(),"Y")&amp;IF(DATEDIF("18/03/1942",TODAY(),"Y")=1," año, "," años, ")&amp;DATEDIF("18/03/1942",TODAY(),"YM")&amp;IF(DATEDIF("18/03/1942",TODAY(),"YM")=1," mes, "," meses, ")&amp;DATEDIF("18/03/1942",TODAY(),"MD")&amp;IF(DATEDIF("18/03/1942",TODAY(),"MD")=1," día"," días")</f>
        <v>80 años, 0 meses, 16 días</v>
      </c>
      <c r="F9" t="s">
        <v>53</v>
      </c>
      <c r="G9" t="s">
        <v>53</v>
      </c>
      <c r="H9" t="s">
        <v>39</v>
      </c>
      <c r="I9" t="s">
        <v>26</v>
      </c>
      <c r="J9" t="s">
        <v>54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 x14ac:dyDescent="0.25">
      <c r="A10">
        <v>6</v>
      </c>
      <c r="B10" t="s">
        <v>21</v>
      </c>
      <c r="C10" t="s">
        <v>55</v>
      </c>
      <c r="D10" t="s">
        <v>56</v>
      </c>
      <c r="E10" t="str">
        <f ca="1">DATEDIF("01/06/1984",TODAY(),"Y")&amp;IF(DATEDIF("01/06/1984",TODAY(),"Y")=1," año, "," años, ")&amp;DATEDIF("01/06/1984",TODAY(),"YM")&amp;IF(DATEDIF("01/06/1984",TODAY(),"YM")=1," mes, "," meses, ")&amp;DATEDIF("01/06/1984",TODAY(),"MD")&amp;IF(DATEDIF("01/06/1984",TODAY(),"MD")=1," día"," días")</f>
        <v>37 años, 10 meses, 2 días</v>
      </c>
      <c r="F10" t="s">
        <v>57</v>
      </c>
      <c r="G10" t="s">
        <v>57</v>
      </c>
      <c r="H10" t="s">
        <v>58</v>
      </c>
      <c r="I10" t="s">
        <v>26</v>
      </c>
      <c r="J10" t="s">
        <v>59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</row>
    <row r="11" spans="1:18" x14ac:dyDescent="0.25">
      <c r="A11">
        <v>7</v>
      </c>
      <c r="B11" t="s">
        <v>21</v>
      </c>
      <c r="C11" t="s">
        <v>60</v>
      </c>
      <c r="D11" t="s">
        <v>61</v>
      </c>
      <c r="E11" t="str">
        <f ca="1">DATEDIF("30/04/1974",TODAY(),"Y")&amp;IF(DATEDIF("30/04/1974",TODAY(),"Y")=1," año, "," años, ")&amp;DATEDIF("30/04/1974",TODAY(),"YM")&amp;IF(DATEDIF("30/04/1974",TODAY(),"YM")=1," mes, "," meses, ")&amp;DATEDIF("30/04/1974",TODAY(),"MD")&amp;IF(DATEDIF("30/04/1974",TODAY(),"MD")=1," día"," días")</f>
        <v>47 años, 11 meses, 4 días</v>
      </c>
      <c r="F11" t="s">
        <v>62</v>
      </c>
      <c r="G11" t="s">
        <v>62</v>
      </c>
      <c r="H11" t="s">
        <v>63</v>
      </c>
      <c r="I11" t="s">
        <v>26</v>
      </c>
      <c r="J11" t="s">
        <v>64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8</v>
      </c>
      <c r="B12" t="s">
        <v>21</v>
      </c>
      <c r="C12" t="s">
        <v>65</v>
      </c>
      <c r="D12" t="s">
        <v>66</v>
      </c>
      <c r="E12" t="str">
        <f ca="1">DATEDIF("22/07/1964",TODAY(),"Y")&amp;IF(DATEDIF("22/07/1964",TODAY(),"Y")=1," año, "," años, ")&amp;DATEDIF("22/07/1964",TODAY(),"YM")&amp;IF(DATEDIF("22/07/1964",TODAY(),"YM")=1," mes, "," meses, ")&amp;DATEDIF("22/07/1964",TODAY(),"MD")&amp;IF(DATEDIF("22/07/1964",TODAY(),"MD")=1," día"," días")</f>
        <v>57 años, 8 meses, 12 días</v>
      </c>
      <c r="F12" t="s">
        <v>67</v>
      </c>
      <c r="G12" t="s">
        <v>67</v>
      </c>
      <c r="H12" t="s">
        <v>39</v>
      </c>
      <c r="I12" t="s">
        <v>26</v>
      </c>
      <c r="J12" t="s">
        <v>68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</row>
    <row r="13" spans="1:18" x14ac:dyDescent="0.25">
      <c r="A13">
        <v>9</v>
      </c>
      <c r="B13" t="s">
        <v>21</v>
      </c>
      <c r="C13" t="s">
        <v>69</v>
      </c>
      <c r="D13" t="s">
        <v>70</v>
      </c>
      <c r="E13" t="str">
        <f ca="1">DATEDIF("02/03/1972",TODAY(),"Y")&amp;IF(DATEDIF("02/03/1972",TODAY(),"Y")=1," año, "," años, ")&amp;DATEDIF("02/03/1972",TODAY(),"YM")&amp;IF(DATEDIF("02/03/1972",TODAY(),"YM")=1," mes, "," meses, ")&amp;DATEDIF("02/03/1972",TODAY(),"MD")&amp;IF(DATEDIF("02/03/1972",TODAY(),"MD")=1," día"," días")</f>
        <v>50 años, 1 mes, 1 día</v>
      </c>
      <c r="F13" t="s">
        <v>71</v>
      </c>
      <c r="G13" t="s">
        <v>71</v>
      </c>
      <c r="H13" t="s">
        <v>72</v>
      </c>
      <c r="I13" t="s">
        <v>26</v>
      </c>
      <c r="J13" t="s">
        <v>73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</row>
    <row r="14" spans="1:18" x14ac:dyDescent="0.25">
      <c r="A14">
        <v>10</v>
      </c>
      <c r="B14" t="s">
        <v>21</v>
      </c>
      <c r="C14" t="s">
        <v>74</v>
      </c>
      <c r="D14" t="s">
        <v>75</v>
      </c>
      <c r="E14" t="str">
        <f ca="1">DATEDIF("22/06/1992",TODAY(),"Y")&amp;IF(DATEDIF("22/06/1992",TODAY(),"Y")=1," año, "," años, ")&amp;DATEDIF("22/06/1992",TODAY(),"YM")&amp;IF(DATEDIF("22/06/1992",TODAY(),"YM")=1," mes, "," meses, ")&amp;DATEDIF("22/06/1992",TODAY(),"MD")&amp;IF(DATEDIF("22/06/1992",TODAY(),"MD")=1," día"," días")</f>
        <v>29 años, 9 meses, 12 días</v>
      </c>
      <c r="F14" t="s">
        <v>76</v>
      </c>
      <c r="G14" t="s">
        <v>76</v>
      </c>
      <c r="H14" t="s">
        <v>77</v>
      </c>
      <c r="I14" t="s">
        <v>26</v>
      </c>
      <c r="J14" t="s">
        <v>78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</row>
    <row r="15" spans="1:18" x14ac:dyDescent="0.25">
      <c r="A15">
        <v>11</v>
      </c>
      <c r="B15" t="s">
        <v>21</v>
      </c>
      <c r="C15" t="s">
        <v>79</v>
      </c>
      <c r="D15" t="s">
        <v>80</v>
      </c>
      <c r="E15" t="str">
        <f ca="1">DATEDIF("05/11/1983",TODAY(),"Y")&amp;IF(DATEDIF("05/11/1983",TODAY(),"Y")=1," año, "," años, ")&amp;DATEDIF("05/11/1983",TODAY(),"YM")&amp;IF(DATEDIF("05/11/1983",TODAY(),"YM")=1," mes, "," meses, ")&amp;DATEDIF("05/11/1983",TODAY(),"MD")&amp;IF(DATEDIF("05/11/1983",TODAY(),"MD")=1," día"," días")</f>
        <v>38 años, 4 meses, 29 días</v>
      </c>
      <c r="F15" t="s">
        <v>81</v>
      </c>
      <c r="G15" t="s">
        <v>81</v>
      </c>
      <c r="H15" t="s">
        <v>82</v>
      </c>
      <c r="I15" t="s">
        <v>26</v>
      </c>
      <c r="J15" t="s">
        <v>83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</row>
    <row r="16" spans="1:18" x14ac:dyDescent="0.25">
      <c r="A16">
        <v>12</v>
      </c>
      <c r="B16" t="s">
        <v>21</v>
      </c>
      <c r="C16" t="s">
        <v>84</v>
      </c>
      <c r="D16" t="s">
        <v>85</v>
      </c>
      <c r="E16" t="str">
        <f ca="1">DATEDIF("26/05/1931",TODAY(),"Y")&amp;IF(DATEDIF("26/05/1931",TODAY(),"Y")=1," año, "," años, ")&amp;DATEDIF("26/05/1931",TODAY(),"YM")&amp;IF(DATEDIF("26/05/1931",TODAY(),"YM")=1," mes, "," meses, ")&amp;DATEDIF("26/05/1931",TODAY(),"MD")&amp;IF(DATEDIF("26/05/1931",TODAY(),"MD")=1," día"," días")</f>
        <v>90 años, 10 meses, 8 días</v>
      </c>
      <c r="F16" t="s">
        <v>86</v>
      </c>
      <c r="G16" t="s">
        <v>86</v>
      </c>
      <c r="H16" t="s">
        <v>87</v>
      </c>
      <c r="I16" t="s">
        <v>26</v>
      </c>
      <c r="J16" t="s">
        <v>88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</row>
    <row r="17" spans="1:18" x14ac:dyDescent="0.25">
      <c r="A17">
        <v>13</v>
      </c>
      <c r="B17" t="s">
        <v>21</v>
      </c>
      <c r="C17" t="s">
        <v>89</v>
      </c>
      <c r="D17" t="s">
        <v>90</v>
      </c>
      <c r="E17" t="str">
        <f ca="1">DATEDIF("30/11/1957",TODAY(),"Y")&amp;IF(DATEDIF("30/11/1957",TODAY(),"Y")=1," año, "," años, ")&amp;DATEDIF("30/11/1957",TODAY(),"YM")&amp;IF(DATEDIF("30/11/1957",TODAY(),"YM")=1," mes, "," meses, ")&amp;DATEDIF("30/11/1957",TODAY(),"MD")&amp;IF(DATEDIF("30/11/1957",TODAY(),"MD")=1," día"," días")</f>
        <v>64 años, 4 meses, 4 días</v>
      </c>
      <c r="F17" t="s">
        <v>91</v>
      </c>
      <c r="G17" t="s">
        <v>91</v>
      </c>
      <c r="H17" t="s">
        <v>72</v>
      </c>
      <c r="I17" t="s">
        <v>26</v>
      </c>
      <c r="J17" t="s">
        <v>92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93</v>
      </c>
    </row>
    <row r="18" spans="1:18" x14ac:dyDescent="0.25">
      <c r="A18">
        <v>14</v>
      </c>
      <c r="B18" t="s">
        <v>21</v>
      </c>
      <c r="C18" t="s">
        <v>94</v>
      </c>
      <c r="D18" t="s">
        <v>95</v>
      </c>
      <c r="E18" t="str">
        <f ca="1">DATEDIF("17/07/2002",TODAY(),"Y")&amp;IF(DATEDIF("17/07/2002",TODAY(),"Y")=1," año, "," años, ")&amp;DATEDIF("17/07/2002",TODAY(),"YM")&amp;IF(DATEDIF("17/07/2002",TODAY(),"YM")=1," mes, "," meses, ")&amp;DATEDIF("17/07/2002",TODAY(),"MD")&amp;IF(DATEDIF("17/07/2002",TODAY(),"MD")=1," día"," días")</f>
        <v>19 años, 8 meses, 17 días</v>
      </c>
      <c r="F18" t="s">
        <v>96</v>
      </c>
      <c r="G18" t="s">
        <v>96</v>
      </c>
      <c r="H18" t="s">
        <v>97</v>
      </c>
      <c r="I18" t="s">
        <v>26</v>
      </c>
      <c r="J18" t="s">
        <v>98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</row>
    <row r="19" spans="1:18" x14ac:dyDescent="0.25">
      <c r="A19">
        <v>15</v>
      </c>
      <c r="B19" t="s">
        <v>21</v>
      </c>
      <c r="C19" t="s">
        <v>99</v>
      </c>
      <c r="D19" t="s">
        <v>100</v>
      </c>
      <c r="E19" t="str">
        <f ca="1">DATEDIF("18/07/2005",TODAY(),"Y")&amp;IF(DATEDIF("18/07/2005",TODAY(),"Y")=1," año, "," años, ")&amp;DATEDIF("18/07/2005",TODAY(),"YM")&amp;IF(DATEDIF("18/07/2005",TODAY(),"YM")=1," mes, "," meses, ")&amp;DATEDIF("18/07/2005",TODAY(),"MD")&amp;IF(DATEDIF("18/07/2005",TODAY(),"MD")=1," día"," días")</f>
        <v>16 años, 8 meses, 16 días</v>
      </c>
      <c r="F19" t="s">
        <v>101</v>
      </c>
      <c r="G19" t="s">
        <v>101</v>
      </c>
      <c r="H19" t="s">
        <v>102</v>
      </c>
      <c r="I19" t="s">
        <v>26</v>
      </c>
      <c r="J19" t="s">
        <v>103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</row>
    <row r="20" spans="1:18" x14ac:dyDescent="0.25">
      <c r="A20">
        <v>16</v>
      </c>
      <c r="B20" t="s">
        <v>21</v>
      </c>
      <c r="C20" t="s">
        <v>104</v>
      </c>
      <c r="D20" t="s">
        <v>105</v>
      </c>
      <c r="E20" t="str">
        <f ca="1">DATEDIF("21/10/1978",TODAY(),"Y")&amp;IF(DATEDIF("21/10/1978",TODAY(),"Y")=1," año, "," años, ")&amp;DATEDIF("21/10/1978",TODAY(),"YM")&amp;IF(DATEDIF("21/10/1978",TODAY(),"YM")=1," mes, "," meses, ")&amp;DATEDIF("21/10/1978",TODAY(),"MD")&amp;IF(DATEDIF("21/10/1978",TODAY(),"MD")=1," día"," días")</f>
        <v>43 años, 5 meses, 13 días</v>
      </c>
      <c r="F20" t="s">
        <v>106</v>
      </c>
      <c r="G20" t="s">
        <v>106</v>
      </c>
      <c r="H20" t="s">
        <v>107</v>
      </c>
      <c r="I20" t="s">
        <v>26</v>
      </c>
      <c r="J20" t="s">
        <v>108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</row>
    <row r="21" spans="1:18" x14ac:dyDescent="0.25">
      <c r="A21">
        <v>17</v>
      </c>
      <c r="B21" t="s">
        <v>21</v>
      </c>
      <c r="C21" t="s">
        <v>109</v>
      </c>
      <c r="D21" t="s">
        <v>110</v>
      </c>
      <c r="E21" t="str">
        <f ca="1">DATEDIF("15/11/1928",TODAY(),"Y")&amp;IF(DATEDIF("15/11/1928",TODAY(),"Y")=1," año, "," años, ")&amp;DATEDIF("15/11/1928",TODAY(),"YM")&amp;IF(DATEDIF("15/11/1928",TODAY(),"YM")=1," mes, "," meses, ")&amp;DATEDIF("15/11/1928",TODAY(),"MD")&amp;IF(DATEDIF("15/11/1928",TODAY(),"MD")=1," día"," días")</f>
        <v>93 años, 4 meses, 19 días</v>
      </c>
      <c r="F21" t="s">
        <v>111</v>
      </c>
      <c r="G21" t="s">
        <v>111</v>
      </c>
      <c r="H21" t="s">
        <v>72</v>
      </c>
      <c r="I21" t="s">
        <v>26</v>
      </c>
      <c r="J21" t="s">
        <v>112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</row>
    <row r="22" spans="1:18" x14ac:dyDescent="0.25">
      <c r="A22">
        <v>18</v>
      </c>
      <c r="B22" t="s">
        <v>21</v>
      </c>
      <c r="C22" t="s">
        <v>113</v>
      </c>
      <c r="D22" t="s">
        <v>114</v>
      </c>
      <c r="E22" t="str">
        <f ca="1">DATEDIF("18/01/1981",TODAY(),"Y")&amp;IF(DATEDIF("18/01/1981",TODAY(),"Y")=1," año, "," años, ")&amp;DATEDIF("18/01/1981",TODAY(),"YM")&amp;IF(DATEDIF("18/01/1981",TODAY(),"YM")=1," mes, "," meses, ")&amp;DATEDIF("18/01/1981",TODAY(),"MD")&amp;IF(DATEDIF("18/01/1981",TODAY(),"MD")=1," día"," días")</f>
        <v>41 años, 2 meses, 16 días</v>
      </c>
      <c r="F22" t="s">
        <v>115</v>
      </c>
      <c r="G22" t="s">
        <v>115</v>
      </c>
      <c r="H22" t="s">
        <v>107</v>
      </c>
      <c r="I22" t="s">
        <v>26</v>
      </c>
      <c r="J22" t="s">
        <v>116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</row>
    <row r="23" spans="1:18" x14ac:dyDescent="0.25">
      <c r="A23">
        <v>19</v>
      </c>
      <c r="B23" t="s">
        <v>21</v>
      </c>
      <c r="C23" t="s">
        <v>117</v>
      </c>
      <c r="D23" t="s">
        <v>118</v>
      </c>
      <c r="E23" t="str">
        <f ca="1">DATEDIF("17/03/1982",TODAY(),"Y")&amp;IF(DATEDIF("17/03/1982",TODAY(),"Y")=1," año, "," años, ")&amp;DATEDIF("17/03/1982",TODAY(),"YM")&amp;IF(DATEDIF("17/03/1982",TODAY(),"YM")=1," mes, "," meses, ")&amp;DATEDIF("17/03/1982",TODAY(),"MD")&amp;IF(DATEDIF("17/03/1982",TODAY(),"MD")=1," día"," días")</f>
        <v>40 años, 0 meses, 17 días</v>
      </c>
      <c r="F23" t="s">
        <v>119</v>
      </c>
      <c r="G23" t="s">
        <v>119</v>
      </c>
      <c r="H23" t="s">
        <v>120</v>
      </c>
      <c r="I23" t="s">
        <v>26</v>
      </c>
      <c r="J23" t="s">
        <v>121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</row>
    <row r="24" spans="1:18" x14ac:dyDescent="0.25">
      <c r="A24">
        <v>20</v>
      </c>
      <c r="B24" t="s">
        <v>21</v>
      </c>
      <c r="C24" t="s">
        <v>122</v>
      </c>
      <c r="D24" t="s">
        <v>123</v>
      </c>
      <c r="E24" t="str">
        <f ca="1">DATEDIF("18/07/1988",TODAY(),"Y")&amp;IF(DATEDIF("18/07/1988",TODAY(),"Y")=1," año, "," años, ")&amp;DATEDIF("18/07/1988",TODAY(),"YM")&amp;IF(DATEDIF("18/07/1988",TODAY(),"YM")=1," mes, "," meses, ")&amp;DATEDIF("18/07/1988",TODAY(),"MD")&amp;IF(DATEDIF("18/07/1988",TODAY(),"MD")=1," día"," días")</f>
        <v>33 años, 8 meses, 16 días</v>
      </c>
      <c r="F24" t="s">
        <v>124</v>
      </c>
      <c r="G24" t="s">
        <v>124</v>
      </c>
      <c r="H24" t="s">
        <v>125</v>
      </c>
      <c r="I24" t="s">
        <v>26</v>
      </c>
      <c r="J24" t="s">
        <v>126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</row>
    <row r="25" spans="1:18" x14ac:dyDescent="0.25">
      <c r="A25">
        <v>21</v>
      </c>
      <c r="B25" t="s">
        <v>21</v>
      </c>
      <c r="C25" t="s">
        <v>127</v>
      </c>
      <c r="D25" t="s">
        <v>128</v>
      </c>
      <c r="E25" t="str">
        <f ca="1">DATEDIF("02/10/1955",TODAY(),"Y")&amp;IF(DATEDIF("02/10/1955",TODAY(),"Y")=1," año, "," años, ")&amp;DATEDIF("02/10/1955",TODAY(),"YM")&amp;IF(DATEDIF("02/10/1955",TODAY(),"YM")=1," mes, "," meses, ")&amp;DATEDIF("02/10/1955",TODAY(),"MD")&amp;IF(DATEDIF("02/10/1955",TODAY(),"MD")=1," día"," días")</f>
        <v>66 años, 6 meses, 1 día</v>
      </c>
      <c r="F25" t="s">
        <v>129</v>
      </c>
      <c r="G25" t="s">
        <v>129</v>
      </c>
      <c r="H25" t="s">
        <v>130</v>
      </c>
      <c r="I25" t="s">
        <v>26</v>
      </c>
      <c r="J25" t="s">
        <v>131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</row>
    <row r="26" spans="1:18" x14ac:dyDescent="0.25">
      <c r="A26">
        <v>22</v>
      </c>
      <c r="B26" t="s">
        <v>21</v>
      </c>
      <c r="C26" t="s">
        <v>132</v>
      </c>
      <c r="D26" t="s">
        <v>133</v>
      </c>
      <c r="E26" t="str">
        <f ca="1">DATEDIF("03/05/1983",TODAY(),"Y")&amp;IF(DATEDIF("03/05/1983",TODAY(),"Y")=1," año, "," años, ")&amp;DATEDIF("03/05/1983",TODAY(),"YM")&amp;IF(DATEDIF("03/05/1983",TODAY(),"YM")=1," mes, "," meses, ")&amp;DATEDIF("03/05/1983",TODAY(),"MD")&amp;IF(DATEDIF("03/05/1983",TODAY(),"MD")=1," día"," días")</f>
        <v>38 años, 11 meses, 0 días</v>
      </c>
      <c r="F26" t="s">
        <v>134</v>
      </c>
      <c r="G26" t="s">
        <v>134</v>
      </c>
      <c r="H26" t="s">
        <v>25</v>
      </c>
      <c r="I26" t="s">
        <v>26</v>
      </c>
      <c r="J26" t="s">
        <v>135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</row>
    <row r="27" spans="1:18" x14ac:dyDescent="0.25">
      <c r="A27">
        <v>23</v>
      </c>
      <c r="B27" t="s">
        <v>21</v>
      </c>
      <c r="C27" t="s">
        <v>136</v>
      </c>
      <c r="D27" t="s">
        <v>137</v>
      </c>
      <c r="E27" t="str">
        <f ca="1">DATEDIF("10/08/1996",TODAY(),"Y")&amp;IF(DATEDIF("10/08/1996",TODAY(),"Y")=1," año, "," años, ")&amp;DATEDIF("10/08/1996",TODAY(),"YM")&amp;IF(DATEDIF("10/08/1996",TODAY(),"YM")=1," mes, "," meses, ")&amp;DATEDIF("10/08/1996",TODAY(),"MD")&amp;IF(DATEDIF("10/08/1996",TODAY(),"MD")=1," día"," días")</f>
        <v>25 años, 7 meses, 24 días</v>
      </c>
      <c r="F27" t="s">
        <v>138</v>
      </c>
      <c r="G27" t="s">
        <v>138</v>
      </c>
      <c r="H27" t="s">
        <v>120</v>
      </c>
      <c r="I27" t="s">
        <v>26</v>
      </c>
      <c r="J27" t="s">
        <v>139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</row>
    <row r="28" spans="1:18" x14ac:dyDescent="0.25">
      <c r="A28">
        <v>24</v>
      </c>
      <c r="B28" t="s">
        <v>21</v>
      </c>
      <c r="C28" t="s">
        <v>140</v>
      </c>
      <c r="D28" t="s">
        <v>141</v>
      </c>
      <c r="E28" t="str">
        <f ca="1">DATEDIF("13/05/1963",TODAY(),"Y")&amp;IF(DATEDIF("13/05/1963",TODAY(),"Y")=1," año, "," años, ")&amp;DATEDIF("13/05/1963",TODAY(),"YM")&amp;IF(DATEDIF("13/05/1963",TODAY(),"YM")=1," mes, "," meses, ")&amp;DATEDIF("13/05/1963",TODAY(),"MD")&amp;IF(DATEDIF("13/05/1963",TODAY(),"MD")=1," día"," días")</f>
        <v>58 años, 10 meses, 21 días</v>
      </c>
      <c r="F28" t="s">
        <v>142</v>
      </c>
      <c r="G28" t="s">
        <v>142</v>
      </c>
      <c r="H28" t="s">
        <v>143</v>
      </c>
      <c r="I28" t="s">
        <v>26</v>
      </c>
      <c r="J28" t="s">
        <v>144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</row>
    <row r="29" spans="1:18" x14ac:dyDescent="0.25">
      <c r="A29">
        <v>25</v>
      </c>
      <c r="B29" t="s">
        <v>21</v>
      </c>
      <c r="C29" t="s">
        <v>145</v>
      </c>
      <c r="D29" t="s">
        <v>146</v>
      </c>
      <c r="E29" t="str">
        <f ca="1">DATEDIF("24/10/2005",TODAY(),"Y")&amp;IF(DATEDIF("24/10/2005",TODAY(),"Y")=1," año, "," años, ")&amp;DATEDIF("24/10/2005",TODAY(),"YM")&amp;IF(DATEDIF("24/10/2005",TODAY(),"YM")=1," mes, "," meses, ")&amp;DATEDIF("24/10/2005",TODAY(),"MD")&amp;IF(DATEDIF("24/10/2005",TODAY(),"MD")=1," día"," días")</f>
        <v>16 años, 5 meses, 10 días</v>
      </c>
      <c r="F29" t="s">
        <v>147</v>
      </c>
      <c r="G29" t="s">
        <v>147</v>
      </c>
      <c r="H29" t="s">
        <v>72</v>
      </c>
      <c r="I29" t="s">
        <v>26</v>
      </c>
      <c r="J29" t="s">
        <v>148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</row>
    <row r="30" spans="1:18" x14ac:dyDescent="0.25">
      <c r="A30">
        <v>26</v>
      </c>
      <c r="B30" t="s">
        <v>21</v>
      </c>
      <c r="C30" t="s">
        <v>149</v>
      </c>
      <c r="D30" t="s">
        <v>150</v>
      </c>
      <c r="E30" t="str">
        <f ca="1">DATEDIF("11/11/1984",TODAY(),"Y")&amp;IF(DATEDIF("11/11/1984",TODAY(),"Y")=1," año, "," años, ")&amp;DATEDIF("11/11/1984",TODAY(),"YM")&amp;IF(DATEDIF("11/11/1984",TODAY(),"YM")=1," mes, "," meses, ")&amp;DATEDIF("11/11/1984",TODAY(),"MD")&amp;IF(DATEDIF("11/11/1984",TODAY(),"MD")=1," día"," días")</f>
        <v>37 años, 4 meses, 23 días</v>
      </c>
      <c r="F30" t="s">
        <v>151</v>
      </c>
      <c r="G30" t="s">
        <v>151</v>
      </c>
      <c r="H30" t="s">
        <v>152</v>
      </c>
      <c r="I30" t="s">
        <v>26</v>
      </c>
      <c r="J30" t="s">
        <v>153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</row>
    <row r="31" spans="1:18" x14ac:dyDescent="0.25">
      <c r="A31">
        <v>27</v>
      </c>
      <c r="B31" t="s">
        <v>21</v>
      </c>
      <c r="C31" t="s">
        <v>154</v>
      </c>
      <c r="D31" t="s">
        <v>155</v>
      </c>
      <c r="E31" t="str">
        <f ca="1">DATEDIF("16/03/1981",TODAY(),"Y")&amp;IF(DATEDIF("16/03/1981",TODAY(),"Y")=1," año, "," años, ")&amp;DATEDIF("16/03/1981",TODAY(),"YM")&amp;IF(DATEDIF("16/03/1981",TODAY(),"YM")=1," mes, "," meses, ")&amp;DATEDIF("16/03/1981",TODAY(),"MD")&amp;IF(DATEDIF("16/03/1981",TODAY(),"MD")=1," día"," días")</f>
        <v>41 años, 0 meses, 18 días</v>
      </c>
      <c r="F31" t="s">
        <v>156</v>
      </c>
      <c r="G31" t="s">
        <v>156</v>
      </c>
      <c r="H31" t="s">
        <v>157</v>
      </c>
      <c r="I31" t="s">
        <v>26</v>
      </c>
      <c r="J31" t="s">
        <v>158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</row>
    <row r="32" spans="1:18" x14ac:dyDescent="0.25">
      <c r="A32">
        <v>28</v>
      </c>
      <c r="B32" t="s">
        <v>21</v>
      </c>
      <c r="C32" t="s">
        <v>159</v>
      </c>
      <c r="D32" t="s">
        <v>160</v>
      </c>
      <c r="E32" t="str">
        <f ca="1">DATEDIF("22/07/1983",TODAY(),"Y")&amp;IF(DATEDIF("22/07/1983",TODAY(),"Y")=1," año, "," años, ")&amp;DATEDIF("22/07/1983",TODAY(),"YM")&amp;IF(DATEDIF("22/07/1983",TODAY(),"YM")=1," mes, "," meses, ")&amp;DATEDIF("22/07/1983",TODAY(),"MD")&amp;IF(DATEDIF("22/07/1983",TODAY(),"MD")=1," día"," días")</f>
        <v>38 años, 8 meses, 12 días</v>
      </c>
      <c r="F32" t="s">
        <v>161</v>
      </c>
      <c r="G32" t="s">
        <v>161</v>
      </c>
      <c r="H32" t="s">
        <v>152</v>
      </c>
      <c r="I32" t="s">
        <v>26</v>
      </c>
      <c r="J32" t="s">
        <v>162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</row>
    <row r="33" spans="1:18" x14ac:dyDescent="0.25">
      <c r="A33">
        <v>29</v>
      </c>
      <c r="B33" t="s">
        <v>21</v>
      </c>
      <c r="C33" t="s">
        <v>163</v>
      </c>
      <c r="D33" t="s">
        <v>164</v>
      </c>
      <c r="E33" t="str">
        <f ca="1">DATEDIF("04/01/1968",TODAY(),"Y")&amp;IF(DATEDIF("04/01/1968",TODAY(),"Y")=1," año, "," años, ")&amp;DATEDIF("04/01/1968",TODAY(),"YM")&amp;IF(DATEDIF("04/01/1968",TODAY(),"YM")=1," mes, "," meses, ")&amp;DATEDIF("04/01/1968",TODAY(),"MD")&amp;IF(DATEDIF("04/01/1968",TODAY(),"MD")=1," día"," días")</f>
        <v>54 años, 2 meses, 30 días</v>
      </c>
      <c r="F33" t="s">
        <v>165</v>
      </c>
      <c r="G33" t="s">
        <v>165</v>
      </c>
      <c r="H33" t="s">
        <v>166</v>
      </c>
      <c r="I33" t="s">
        <v>26</v>
      </c>
      <c r="J33" t="s">
        <v>167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</row>
    <row r="34" spans="1:18" x14ac:dyDescent="0.25">
      <c r="A34">
        <v>30</v>
      </c>
      <c r="B34" t="s">
        <v>21</v>
      </c>
      <c r="C34" t="s">
        <v>168</v>
      </c>
      <c r="D34" t="s">
        <v>169</v>
      </c>
      <c r="E34" t="str">
        <f ca="1">DATEDIF("15/06/1987",TODAY(),"Y")&amp;IF(DATEDIF("15/06/1987",TODAY(),"Y")=1," año, "," años, ")&amp;DATEDIF("15/06/1987",TODAY(),"YM")&amp;IF(DATEDIF("15/06/1987",TODAY(),"YM")=1," mes, "," meses, ")&amp;DATEDIF("15/06/1987",TODAY(),"MD")&amp;IF(DATEDIF("15/06/1987",TODAY(),"MD")=1," día"," días")</f>
        <v>34 años, 9 meses, 19 días</v>
      </c>
      <c r="F34" t="s">
        <v>170</v>
      </c>
      <c r="G34" t="s">
        <v>170</v>
      </c>
      <c r="H34" t="s">
        <v>25</v>
      </c>
      <c r="I34" t="s">
        <v>26</v>
      </c>
      <c r="J34" t="s">
        <v>171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</row>
    <row r="35" spans="1:18" x14ac:dyDescent="0.25">
      <c r="A35">
        <v>31</v>
      </c>
      <c r="B35" t="s">
        <v>21</v>
      </c>
      <c r="C35" t="s">
        <v>172</v>
      </c>
      <c r="D35" t="s">
        <v>173</v>
      </c>
      <c r="E35" t="str">
        <f ca="1">DATEDIF("16/04/1976",TODAY(),"Y")&amp;IF(DATEDIF("16/04/1976",TODAY(),"Y")=1," año, "," años, ")&amp;DATEDIF("16/04/1976",TODAY(),"YM")&amp;IF(DATEDIF("16/04/1976",TODAY(),"YM")=1," mes, "," meses, ")&amp;DATEDIF("16/04/1976",TODAY(),"MD")&amp;IF(DATEDIF("16/04/1976",TODAY(),"MD")=1," día"," días")</f>
        <v>45 años, 11 meses, 18 días</v>
      </c>
      <c r="F35" t="s">
        <v>174</v>
      </c>
      <c r="G35" t="s">
        <v>174</v>
      </c>
      <c r="H35" t="s">
        <v>175</v>
      </c>
      <c r="I35" t="s">
        <v>26</v>
      </c>
      <c r="J35" t="s">
        <v>176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</row>
    <row r="36" spans="1:18" x14ac:dyDescent="0.25">
      <c r="A36">
        <v>32</v>
      </c>
      <c r="B36" t="s">
        <v>21</v>
      </c>
      <c r="C36" t="s">
        <v>177</v>
      </c>
      <c r="D36" t="s">
        <v>178</v>
      </c>
      <c r="E36" t="str">
        <f ca="1">DATEDIF("20/12/1975",TODAY(),"Y")&amp;IF(DATEDIF("20/12/1975",TODAY(),"Y")=1," año, "," años, ")&amp;DATEDIF("20/12/1975",TODAY(),"YM")&amp;IF(DATEDIF("20/12/1975",TODAY(),"YM")=1," mes, "," meses, ")&amp;DATEDIF("20/12/1975",TODAY(),"MD")&amp;IF(DATEDIF("20/12/1975",TODAY(),"MD")=1," día"," días")</f>
        <v>46 años, 3 meses, 14 días</v>
      </c>
      <c r="F36" t="s">
        <v>179</v>
      </c>
      <c r="G36" t="s">
        <v>179</v>
      </c>
      <c r="H36" t="s">
        <v>180</v>
      </c>
      <c r="I36" t="s">
        <v>26</v>
      </c>
      <c r="J36" t="s">
        <v>181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</row>
    <row r="37" spans="1:18" x14ac:dyDescent="0.25">
      <c r="A37">
        <v>33</v>
      </c>
      <c r="B37" t="s">
        <v>21</v>
      </c>
      <c r="C37" t="s">
        <v>182</v>
      </c>
      <c r="D37" t="s">
        <v>183</v>
      </c>
      <c r="E37" t="str">
        <f ca="1">DATEDIF("25/09/1949",TODAY(),"Y")&amp;IF(DATEDIF("25/09/1949",TODAY(),"Y")=1," año, "," años, ")&amp;DATEDIF("25/09/1949",TODAY(),"YM")&amp;IF(DATEDIF("25/09/1949",TODAY(),"YM")=1," mes, "," meses, ")&amp;DATEDIF("25/09/1949",TODAY(),"MD")&amp;IF(DATEDIF("25/09/1949",TODAY(),"MD")=1," día"," días")</f>
        <v>72 años, 6 meses, 9 días</v>
      </c>
      <c r="F37" t="s">
        <v>184</v>
      </c>
      <c r="G37" t="s">
        <v>184</v>
      </c>
      <c r="H37" t="s">
        <v>63</v>
      </c>
      <c r="I37" t="s">
        <v>26</v>
      </c>
      <c r="J37" t="s">
        <v>185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</row>
    <row r="38" spans="1:18" x14ac:dyDescent="0.25">
      <c r="A38">
        <v>34</v>
      </c>
      <c r="B38" t="s">
        <v>21</v>
      </c>
      <c r="C38" t="s">
        <v>186</v>
      </c>
      <c r="D38" t="s">
        <v>187</v>
      </c>
      <c r="E38" t="str">
        <f ca="1">DATEDIF("20/04/1976",TODAY(),"Y")&amp;IF(DATEDIF("20/04/1976",TODAY(),"Y")=1," año, "," años, ")&amp;DATEDIF("20/04/1976",TODAY(),"YM")&amp;IF(DATEDIF("20/04/1976",TODAY(),"YM")=1," mes, "," meses, ")&amp;DATEDIF("20/04/1976",TODAY(),"MD")&amp;IF(DATEDIF("20/04/1976",TODAY(),"MD")=1," día"," días")</f>
        <v>45 años, 11 meses, 14 días</v>
      </c>
      <c r="F38" t="s">
        <v>188</v>
      </c>
      <c r="G38" t="s">
        <v>188</v>
      </c>
      <c r="H38" t="s">
        <v>49</v>
      </c>
      <c r="I38" t="s">
        <v>26</v>
      </c>
      <c r="J38" t="s">
        <v>189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</row>
    <row r="39" spans="1:18" x14ac:dyDescent="0.25">
      <c r="A39">
        <v>35</v>
      </c>
      <c r="B39" t="s">
        <v>21</v>
      </c>
      <c r="C39" t="s">
        <v>190</v>
      </c>
      <c r="D39" t="s">
        <v>191</v>
      </c>
      <c r="E39" t="str">
        <f ca="1">DATEDIF("25/10/2000",TODAY(),"Y")&amp;IF(DATEDIF("25/10/2000",TODAY(),"Y")=1," año, "," años, ")&amp;DATEDIF("25/10/2000",TODAY(),"YM")&amp;IF(DATEDIF("25/10/2000",TODAY(),"YM")=1," mes, "," meses, ")&amp;DATEDIF("25/10/2000",TODAY(),"MD")&amp;IF(DATEDIF("25/10/2000",TODAY(),"MD")=1," día"," días")</f>
        <v>21 años, 5 meses, 9 días</v>
      </c>
      <c r="F39" t="s">
        <v>192</v>
      </c>
      <c r="G39" t="s">
        <v>192</v>
      </c>
      <c r="H39" t="s">
        <v>120</v>
      </c>
      <c r="I39" t="s">
        <v>26</v>
      </c>
      <c r="J39" t="s">
        <v>193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</row>
    <row r="40" spans="1:18" x14ac:dyDescent="0.25">
      <c r="A40">
        <v>36</v>
      </c>
      <c r="B40" t="s">
        <v>21</v>
      </c>
      <c r="C40" t="s">
        <v>194</v>
      </c>
      <c r="D40" t="s">
        <v>195</v>
      </c>
      <c r="E40" t="str">
        <f ca="1">DATEDIF("24/06/2000",TODAY(),"Y")&amp;IF(DATEDIF("24/06/2000",TODAY(),"Y")=1," año, "," años, ")&amp;DATEDIF("24/06/2000",TODAY(),"YM")&amp;IF(DATEDIF("24/06/2000",TODAY(),"YM")=1," mes, "," meses, ")&amp;DATEDIF("24/06/2000",TODAY(),"MD")&amp;IF(DATEDIF("24/06/2000",TODAY(),"MD")=1," día"," días")</f>
        <v>21 años, 9 meses, 10 días</v>
      </c>
      <c r="F40" t="s">
        <v>196</v>
      </c>
      <c r="G40" t="s">
        <v>196</v>
      </c>
      <c r="H40" t="s">
        <v>197</v>
      </c>
      <c r="I40" t="s">
        <v>26</v>
      </c>
      <c r="J40" t="s">
        <v>198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</row>
    <row r="41" spans="1:18" x14ac:dyDescent="0.25">
      <c r="A41">
        <v>37</v>
      </c>
      <c r="B41" t="s">
        <v>21</v>
      </c>
      <c r="C41" t="s">
        <v>199</v>
      </c>
      <c r="D41" t="s">
        <v>200</v>
      </c>
      <c r="E41" t="str">
        <f ca="1">DATEDIF("12/06/1988",TODAY(),"Y")&amp;IF(DATEDIF("12/06/1988",TODAY(),"Y")=1," año, "," años, ")&amp;DATEDIF("12/06/1988",TODAY(),"YM")&amp;IF(DATEDIF("12/06/1988",TODAY(),"YM")=1," mes, "," meses, ")&amp;DATEDIF("12/06/1988",TODAY(),"MD")&amp;IF(DATEDIF("12/06/1988",TODAY(),"MD")=1," día"," días")</f>
        <v>33 años, 9 meses, 22 días</v>
      </c>
      <c r="F41" t="s">
        <v>201</v>
      </c>
      <c r="G41" t="s">
        <v>201</v>
      </c>
      <c r="H41" t="s">
        <v>202</v>
      </c>
      <c r="I41" t="s">
        <v>26</v>
      </c>
      <c r="J41" t="s">
        <v>203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</row>
    <row r="42" spans="1:18" ht="15.75" x14ac:dyDescent="0.25">
      <c r="A42" s="5" t="s">
        <v>204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</sheetData>
  <mergeCells count="4">
    <mergeCell ref="A1:R1"/>
    <mergeCell ref="A2:R2"/>
    <mergeCell ref="A3:R3"/>
    <mergeCell ref="A42: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2022-04-03T23:17:00Z</dcterms:created>
  <dcterms:modified xsi:type="dcterms:W3CDTF">2022-04-04T03:53:56Z</dcterms:modified>
</cp:coreProperties>
</file>