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29/11/2021 14:18</t>
        </is>
      </c>
    </row>
    <row r="3">
      <c r="A3" s="2" t="inlineStr">
        <is>
          <t>FECHA INICIO: 29/11/2021 FECHA FINAL: 29/11/2021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07851194</t>
        </is>
      </c>
      <c r="D5" t="inlineStr">
        <is>
          <t>LAZO BEDOYA, RICARDO ALBERTO</t>
        </is>
      </c>
      <c r="E5">
        <f>DATEDIF("07/01/1961",TODAY(),"Y")&amp;IF(DATEDIF("07/01/1961",TODAY(),"Y")=1," año, "," años, ")&amp;DATEDIF("07/01/1961",TODAY(),"YM")&amp;IF(DATEDIF("07/01/1961",TODAY(),"YM")=1," mes, "," meses, ")&amp;DATEDIF("07/01/1961",TODAY(),"MD")&amp;IF(DATEDIF("07/01/1961",TODAY(),"MD")=1," día"," días")</f>
        <v/>
      </c>
      <c r="F5" t="inlineStr">
        <is>
          <t>29/11/2021 08:30:01</t>
        </is>
      </c>
      <c r="G5" t="inlineStr">
        <is>
          <t>29/11/2021 08:30:01</t>
        </is>
      </c>
      <c r="H5" t="inlineStr">
        <is>
          <t>Miraflores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07119817</t>
        </is>
      </c>
      <c r="D6" t="inlineStr">
        <is>
          <t>MENDOZA GONZALES, GRACIELA LUCIA</t>
        </is>
      </c>
      <c r="E6">
        <f>DATEDIF("09/10/1950",TODAY(),"Y")&amp;IF(DATEDIF("09/10/1950",TODAY(),"Y")=1," año, "," años, ")&amp;DATEDIF("09/10/1950",TODAY(),"YM")&amp;IF(DATEDIF("09/10/1950",TODAY(),"YM")=1," mes, "," meses, ")&amp;DATEDIF("09/10/1950",TODAY(),"MD")&amp;IF(DATEDIF("09/10/1950",TODAY(),"MD")=1," día"," días")</f>
        <v/>
      </c>
      <c r="F6" t="inlineStr">
        <is>
          <t>29/11/2021 08:31:59</t>
        </is>
      </c>
      <c r="G6" t="inlineStr">
        <is>
          <t>29/11/2021 08:31:59</t>
        </is>
      </c>
      <c r="H6" t="inlineStr">
        <is>
          <t>Independencia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48909094</t>
        </is>
      </c>
      <c r="D7" t="inlineStr">
        <is>
          <t>MARIN MATOS, RICHARD</t>
        </is>
      </c>
      <c r="E7">
        <f>DATEDIF("05/10/1981",TODAY(),"Y")&amp;IF(DATEDIF("05/10/1981",TODAY(),"Y")=1," año, "," años, ")&amp;DATEDIF("05/10/1981",TODAY(),"YM")&amp;IF(DATEDIF("05/10/1981",TODAY(),"YM")=1," mes, "," meses, ")&amp;DATEDIF("05/10/1981",TODAY(),"MD")&amp;IF(DATEDIF("05/10/1981",TODAY(),"MD")=1," día"," días")</f>
        <v/>
      </c>
      <c r="F7" t="inlineStr">
        <is>
          <t>29/11/2021 08:36:42</t>
        </is>
      </c>
      <c r="G7" t="inlineStr">
        <is>
          <t>29/11/2021 08:36:42</t>
        </is>
      </c>
      <c r="H7" t="inlineStr">
        <is>
          <t>Lima</t>
        </is>
      </c>
      <c r="I7" t="inlineStr">
        <is>
          <t>Teleorientación</t>
        </is>
      </c>
      <c r="J7" t="inlineStr">
        <is>
          <t>918 074 699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08725246</t>
        </is>
      </c>
      <c r="D8" t="inlineStr">
        <is>
          <t>VASSALLO ALVARADO DE CARRIÓN, MERCEDES LINA</t>
        </is>
      </c>
      <c r="E8">
        <f>DATEDIF("23/09/1946",TODAY(),"Y")&amp;IF(DATEDIF("23/09/1946",TODAY(),"Y")=1," año, "," años, ")&amp;DATEDIF("23/09/1946",TODAY(),"YM")&amp;IF(DATEDIF("23/09/1946",TODAY(),"YM")=1," mes, "," meses, ")&amp;DATEDIF("23/09/1946",TODAY(),"MD")&amp;IF(DATEDIF("23/09/1946",TODAY(),"MD")=1," día"," días")</f>
        <v/>
      </c>
      <c r="F8" t="inlineStr">
        <is>
          <t>29/11/2021 08:42:24</t>
        </is>
      </c>
      <c r="G8" t="inlineStr">
        <is>
          <t>29/11/2021 08:42:24</t>
        </is>
      </c>
      <c r="H8" t="inlineStr">
        <is>
          <t>San Miguel</t>
        </is>
      </c>
      <c r="I8" t="inlineStr">
        <is>
          <t>Teleorientación</t>
        </is>
      </c>
      <c r="J8" t="inlineStr">
        <is>
          <t>014513116/920 142 438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17935739</t>
        </is>
      </c>
      <c r="D9" t="inlineStr">
        <is>
          <t>BALDWIN VARGAS, JAIME ALEJANDRO</t>
        </is>
      </c>
      <c r="E9">
        <f>DATEDIF("24/02/1949",TODAY(),"Y")&amp;IF(DATEDIF("24/02/1949",TODAY(),"Y")=1," año, "," años, ")&amp;DATEDIF("24/02/1949",TODAY(),"YM")&amp;IF(DATEDIF("24/02/1949",TODAY(),"YM")=1," mes, "," meses, ")&amp;DATEDIF("24/02/1949",TODAY(),"MD")&amp;IF(DATEDIF("24/02/1949",TODAY(),"MD")=1," día"," días")</f>
        <v/>
      </c>
      <c r="F9" t="inlineStr">
        <is>
          <t>29/11/2021 08:53:33</t>
        </is>
      </c>
      <c r="G9" t="inlineStr">
        <is>
          <t>29/11/2021 08:53:33</t>
        </is>
      </c>
      <c r="H9" t="inlineStr">
        <is>
          <t>Trujillo</t>
        </is>
      </c>
      <c r="I9" t="inlineStr">
        <is>
          <t>Teleorientación</t>
        </is>
      </c>
      <c r="J9" t="inlineStr">
        <is>
          <t>969 050 723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40702227</t>
        </is>
      </c>
      <c r="D10" t="inlineStr">
        <is>
          <t>ZUBILETE CANDIOTTI, CARMELA</t>
        </is>
      </c>
      <c r="E10">
        <f>DATEDIF("16/09/1980",TODAY(),"Y")&amp;IF(DATEDIF("16/09/1980",TODAY(),"Y")=1," año, "," años, ")&amp;DATEDIF("16/09/1980",TODAY(),"YM")&amp;IF(DATEDIF("16/09/1980",TODAY(),"YM")=1," mes, "," meses, ")&amp;DATEDIF("16/09/1980",TODAY(),"MD")&amp;IF(DATEDIF("16/09/1980",TODAY(),"MD")=1," día"," días")</f>
        <v/>
      </c>
      <c r="F10" t="inlineStr">
        <is>
          <t>29/11/2021 09:02:54</t>
        </is>
      </c>
      <c r="G10" t="inlineStr">
        <is>
          <t>29/11/2021 09:02:54</t>
        </is>
      </c>
      <c r="H10" t="inlineStr">
        <is>
          <t>Villa María del Triunfo</t>
        </is>
      </c>
      <c r="I10" t="inlineStr">
        <is>
          <t>Teleorientación</t>
        </is>
      </c>
      <c r="J10" t="inlineStr">
        <is>
          <t>937 520 805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07591838</t>
        </is>
      </c>
      <c r="D11" t="inlineStr">
        <is>
          <t>REAÑO ASIAN, GUILLERMO OSWALDO</t>
        </is>
      </c>
      <c r="E11">
        <f>DATEDIF("19/09/1946",TODAY(),"Y")&amp;IF(DATEDIF("19/09/1946",TODAY(),"Y")=1," año, "," años, ")&amp;DATEDIF("19/09/1946",TODAY(),"YM")&amp;IF(DATEDIF("19/09/1946",TODAY(),"YM")=1," mes, "," meses, ")&amp;DATEDIF("19/09/1946",TODAY(),"MD")&amp;IF(DATEDIF("19/09/1946",TODAY(),"MD")=1," día"," días")</f>
        <v/>
      </c>
      <c r="F11" t="inlineStr">
        <is>
          <t>29/11/2021 09:09:20</t>
        </is>
      </c>
      <c r="G11" t="inlineStr">
        <is>
          <t>29/11/2021 09:09:20</t>
        </is>
      </c>
      <c r="H11" t="inlineStr">
        <is>
          <t>Morales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10545614</t>
        </is>
      </c>
      <c r="D12" t="inlineStr">
        <is>
          <t>REAÑO BALAREZO, CARLOS MIGUEL</t>
        </is>
      </c>
      <c r="E12">
        <f>DATEDIF("22/07/1978",TODAY(),"Y")&amp;IF(DATEDIF("22/07/1978",TODAY(),"Y")=1," año, "," años, ")&amp;DATEDIF("22/07/1978",TODAY(),"YM")&amp;IF(DATEDIF("22/07/1978",TODAY(),"YM")=1," mes, "," meses, ")&amp;DATEDIF("22/07/1978",TODAY(),"MD")&amp;IF(DATEDIF("22/07/1978",TODAY(),"MD")=1," día"," días")</f>
        <v/>
      </c>
      <c r="F12" t="inlineStr">
        <is>
          <t>29/11/2021 09:14:57</t>
        </is>
      </c>
      <c r="G12" t="inlineStr">
        <is>
          <t>29/11/2021 09:14:57</t>
        </is>
      </c>
      <c r="H12" t="inlineStr">
        <is>
          <t>Miraflores</t>
        </is>
      </c>
      <c r="I12" t="inlineStr">
        <is>
          <t>Teleorientación</t>
        </is>
      </c>
      <c r="J12" t="inlineStr">
        <is>
          <t>944 860 493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08253112</t>
        </is>
      </c>
      <c r="D13" t="inlineStr">
        <is>
          <t>GARCIA PACHECO DE MOTTA, VICTORIA</t>
        </is>
      </c>
      <c r="E13">
        <f>DATEDIF("18/12/1947",TODAY(),"Y")&amp;IF(DATEDIF("18/12/1947",TODAY(),"Y")=1," año, "," años, ")&amp;DATEDIF("18/12/1947",TODAY(),"YM")&amp;IF(DATEDIF("18/12/1947",TODAY(),"YM")=1," mes, "," meses, ")&amp;DATEDIF("18/12/1947",TODAY(),"MD")&amp;IF(DATEDIF("18/12/1947",TODAY(),"MD")=1," día"," días")</f>
        <v/>
      </c>
      <c r="F13" t="inlineStr">
        <is>
          <t>29/11/2021 09:18:36</t>
        </is>
      </c>
      <c r="G13" t="inlineStr">
        <is>
          <t>29/11/2021 09:18:36</t>
        </is>
      </c>
      <c r="H13" t="inlineStr">
        <is>
          <t>Comas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06639312</t>
        </is>
      </c>
      <c r="D14" t="inlineStr">
        <is>
          <t>FLORES LARA, CONSUELO</t>
        </is>
      </c>
      <c r="E14">
        <f>DATEDIF("18/09/1939",TODAY(),"Y")&amp;IF(DATEDIF("18/09/1939",TODAY(),"Y")=1," año, "," años, ")&amp;DATEDIF("18/09/1939",TODAY(),"YM")&amp;IF(DATEDIF("18/09/1939",TODAY(),"YM")=1," mes, "," meses, ")&amp;DATEDIF("18/09/1939",TODAY(),"MD")&amp;IF(DATEDIF("18/09/1939",TODAY(),"MD")=1," día"," días")</f>
        <v/>
      </c>
      <c r="F14" t="inlineStr">
        <is>
          <t>29/11/2021 09:22:41</t>
        </is>
      </c>
      <c r="G14" t="inlineStr">
        <is>
          <t>29/11/2021 09:22:41</t>
        </is>
      </c>
      <c r="H14" t="inlineStr">
        <is>
          <t>Barranco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05231973</t>
        </is>
      </c>
      <c r="D15" t="inlineStr">
        <is>
          <t>DE LA CRUZ VERA, MARIA JOSEFINA</t>
        </is>
      </c>
      <c r="E15">
        <f>DATEDIF("19/03/1949",TODAY(),"Y")&amp;IF(DATEDIF("19/03/1949",TODAY(),"Y")=1," año, "," años, ")&amp;DATEDIF("19/03/1949",TODAY(),"YM")&amp;IF(DATEDIF("19/03/1949",TODAY(),"YM")=1," mes, "," meses, ")&amp;DATEDIF("19/03/1949",TODAY(),"MD")&amp;IF(DATEDIF("19/03/1949",TODAY(),"MD")=1," día"," días")</f>
        <v/>
      </c>
      <c r="F15" t="inlineStr">
        <is>
          <t>29/11/2021 09:27:24</t>
        </is>
      </c>
      <c r="G15" t="inlineStr">
        <is>
          <t>29/11/2021 09:27:24</t>
        </is>
      </c>
      <c r="H15" t="inlineStr">
        <is>
          <t>Miraflores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03826654</t>
        </is>
      </c>
      <c r="D16" t="inlineStr">
        <is>
          <t>SALDARRIAGA TORRES, ESMELDI</t>
        </is>
      </c>
      <c r="E16">
        <f>DATEDIF("06/06/1946",TODAY(),"Y")&amp;IF(DATEDIF("06/06/1946",TODAY(),"Y")=1," año, "," años, ")&amp;DATEDIF("06/06/1946",TODAY(),"YM")&amp;IF(DATEDIF("06/06/1946",TODAY(),"YM")=1," mes, "," meses, ")&amp;DATEDIF("06/06/1946",TODAY(),"MD")&amp;IF(DATEDIF("06/06/1946",TODAY(),"MD")=1," día"," días")</f>
        <v/>
      </c>
      <c r="F16" t="inlineStr">
        <is>
          <t>29/11/2021 09:37:51</t>
        </is>
      </c>
      <c r="G16" t="inlineStr">
        <is>
          <t>29/11/2021 09:37:51</t>
        </is>
      </c>
      <c r="H16" t="inlineStr">
        <is>
          <t>Trujillo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03648754</t>
        </is>
      </c>
      <c r="D17" t="inlineStr">
        <is>
          <t>JIMENEZ ADRIANZEN, JUAN ALBERTO</t>
        </is>
      </c>
      <c r="E17">
        <f>DATEDIF("12/05/1969",TODAY(),"Y")&amp;IF(DATEDIF("12/05/1969",TODAY(),"Y")=1," año, "," años, ")&amp;DATEDIF("12/05/1969",TODAY(),"YM")&amp;IF(DATEDIF("12/05/1969",TODAY(),"YM")=1," mes, "," meses, ")&amp;DATEDIF("12/05/1969",TODAY(),"MD")&amp;IF(DATEDIF("12/05/1969",TODAY(),"MD")=1," día"," días")</f>
        <v/>
      </c>
      <c r="F17" t="inlineStr">
        <is>
          <t>29/11/2021 09:42:35</t>
        </is>
      </c>
      <c r="G17" t="inlineStr">
        <is>
          <t>29/11/2021 09:42:35</t>
        </is>
      </c>
      <c r="H17" t="inlineStr">
        <is>
          <t>Santiago de Surco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08820802</t>
        </is>
      </c>
      <c r="D18" t="inlineStr">
        <is>
          <t>GUTIERREZ LLOCLLA, SANTIAGO</t>
        </is>
      </c>
      <c r="E18">
        <f>DATEDIF("25/08/1958",TODAY(),"Y")&amp;IF(DATEDIF("25/08/1958",TODAY(),"Y")=1," año, "," años, ")&amp;DATEDIF("25/08/1958",TODAY(),"YM")&amp;IF(DATEDIF("25/08/1958",TODAY(),"YM")=1," mes, "," meses, ")&amp;DATEDIF("25/08/1958",TODAY(),"MD")&amp;IF(DATEDIF("25/08/1958",TODAY(),"MD")=1," día"," días")</f>
        <v/>
      </c>
      <c r="F18" t="inlineStr">
        <is>
          <t>29/11/2021 09:50:46</t>
        </is>
      </c>
      <c r="G18" t="inlineStr">
        <is>
          <t>29/11/2021 09:50:46</t>
        </is>
      </c>
      <c r="H18" t="inlineStr">
        <is>
          <t>Chorrillos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29484395</t>
        </is>
      </c>
      <c r="D19" t="inlineStr">
        <is>
          <t>CACERES LOPEZ, FELIX MANUEL</t>
        </is>
      </c>
      <c r="E19">
        <f>DATEDIF("06/11/1946",TODAY(),"Y")&amp;IF(DATEDIF("06/11/1946",TODAY(),"Y")=1," año, "," años, ")&amp;DATEDIF("06/11/1946",TODAY(),"YM")&amp;IF(DATEDIF("06/11/1946",TODAY(),"YM")=1," mes, "," meses, ")&amp;DATEDIF("06/11/1946",TODAY(),"MD")&amp;IF(DATEDIF("06/11/1946",TODAY(),"MD")=1," día"," días")</f>
        <v/>
      </c>
      <c r="F19" t="inlineStr">
        <is>
          <t>29/11/2021 09:55:55</t>
        </is>
      </c>
      <c r="G19" t="inlineStr">
        <is>
          <t>29/11/2021 09:55:55</t>
        </is>
      </c>
      <c r="H19" t="inlineStr">
        <is>
          <t>Santa Isabel de Siguas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32380936</t>
        </is>
      </c>
      <c r="D20" t="inlineStr">
        <is>
          <t>GUERRERO DE LAGUNA, ELIPIA MAGNOLIA</t>
        </is>
      </c>
      <c r="E20">
        <f>DATEDIF("09/11/1932",TODAY(),"Y")&amp;IF(DATEDIF("09/11/1932",TODAY(),"Y")=1," año, "," años, ")&amp;DATEDIF("09/11/1932",TODAY(),"YM")&amp;IF(DATEDIF("09/11/1932",TODAY(),"YM")=1," mes, "," meses, ")&amp;DATEDIF("09/11/1932",TODAY(),"MD")&amp;IF(DATEDIF("09/11/1932",TODAY(),"MD")=1," día"," días")</f>
        <v/>
      </c>
      <c r="F20" t="inlineStr">
        <is>
          <t>29/11/2021 10:11:12</t>
        </is>
      </c>
      <c r="G20" t="inlineStr">
        <is>
          <t>29/11/2021 10:11:12</t>
        </is>
      </c>
      <c r="H20" t="inlineStr">
        <is>
          <t>Caraz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77154634</t>
        </is>
      </c>
      <c r="D21" t="inlineStr">
        <is>
          <t>REYNOSO BARRERA, ALEXANDRA YAMILE</t>
        </is>
      </c>
      <c r="E21">
        <f>DATEDIF("25/01/1997",TODAY(),"Y")&amp;IF(DATEDIF("25/01/1997",TODAY(),"Y")=1," año, "," años, ")&amp;DATEDIF("25/01/1997",TODAY(),"YM")&amp;IF(DATEDIF("25/01/1997",TODAY(),"YM")=1," mes, "," meses, ")&amp;DATEDIF("25/01/1997",TODAY(),"MD")&amp;IF(DATEDIF("25/01/1997",TODAY(),"MD")=1," día"," días")</f>
        <v/>
      </c>
      <c r="F21" t="inlineStr">
        <is>
          <t>29/11/2021 10:15:07</t>
        </is>
      </c>
      <c r="G21" t="inlineStr">
        <is>
          <t>29/11/2021 10:15:07</t>
        </is>
      </c>
      <c r="H21" t="inlineStr">
        <is>
          <t>Callao</t>
        </is>
      </c>
      <c r="I21" t="inlineStr">
        <is>
          <t>Teleorientación</t>
        </is>
      </c>
      <c r="J21" t="inlineStr">
        <is>
          <t>922 457 663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08891343</t>
        </is>
      </c>
      <c r="D22" t="inlineStr">
        <is>
          <t>FLORES TECSERUPAY, LUIS ALBERTO</t>
        </is>
      </c>
      <c r="E22">
        <f>DATEDIF("15/02/1975",TODAY(),"Y")&amp;IF(DATEDIF("15/02/1975",TODAY(),"Y")=1," año, "," años, ")&amp;DATEDIF("15/02/1975",TODAY(),"YM")&amp;IF(DATEDIF("15/02/1975",TODAY(),"YM")=1," mes, "," meses, ")&amp;DATEDIF("15/02/1975",TODAY(),"MD")&amp;IF(DATEDIF("15/02/1975",TODAY(),"MD")=1," día"," días")</f>
        <v/>
      </c>
      <c r="F22" t="inlineStr">
        <is>
          <t>29/11/2021 10:18:22</t>
        </is>
      </c>
      <c r="G22" t="inlineStr">
        <is>
          <t>29/11/2021 10:18:22</t>
        </is>
      </c>
      <c r="H22" t="inlineStr">
        <is>
          <t>Santiago de Surco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06254878</t>
        </is>
      </c>
      <c r="D23" t="inlineStr">
        <is>
          <t>VIVAS FERNANDEZ, EPIFANIO</t>
        </is>
      </c>
      <c r="E23">
        <f>DATEDIF("07/04/1949",TODAY(),"Y")&amp;IF(DATEDIF("07/04/1949",TODAY(),"Y")=1," año, "," años, ")&amp;DATEDIF("07/04/1949",TODAY(),"YM")&amp;IF(DATEDIF("07/04/1949",TODAY(),"YM")=1," mes, "," meses, ")&amp;DATEDIF("07/04/1949",TODAY(),"MD")&amp;IF(DATEDIF("07/04/1949",TODAY(),"MD")=1," día"," días")</f>
        <v/>
      </c>
      <c r="F23" t="inlineStr">
        <is>
          <t>29/11/2021 10:45:42</t>
        </is>
      </c>
      <c r="G23" t="inlineStr">
        <is>
          <t>29/11/2021 10:45:42</t>
        </is>
      </c>
      <c r="H23" t="inlineStr">
        <is>
          <t>San Juan de Lurigancho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47072894</t>
        </is>
      </c>
      <c r="D24" t="inlineStr">
        <is>
          <t>HERNANDEZ CASTRO, NESTOR LUIS</t>
        </is>
      </c>
      <c r="E24">
        <f>DATEDIF("11/08/1991",TODAY(),"Y")&amp;IF(DATEDIF("11/08/1991",TODAY(),"Y")=1," año, "," años, ")&amp;DATEDIF("11/08/1991",TODAY(),"YM")&amp;IF(DATEDIF("11/08/1991",TODAY(),"YM")=1," mes, "," meses, ")&amp;DATEDIF("11/08/1991",TODAY(),"MD")&amp;IF(DATEDIF("11/08/1991",TODAY(),"MD")=1," día"," días")</f>
        <v/>
      </c>
      <c r="F24" t="inlineStr">
        <is>
          <t>29/11/2021 10:52:28</t>
        </is>
      </c>
      <c r="G24" t="inlineStr">
        <is>
          <t>29/11/2021 10:52:28</t>
        </is>
      </c>
      <c r="H24" t="inlineStr">
        <is>
          <t>Carabayllo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09941535</t>
        </is>
      </c>
      <c r="D25" t="inlineStr">
        <is>
          <t>RAMIREZ GUERRERO, HENRY ORLANDO</t>
        </is>
      </c>
      <c r="E25">
        <f>DATEDIF("01/06/1974",TODAY(),"Y")&amp;IF(DATEDIF("01/06/1974",TODAY(),"Y")=1," año, "," años, ")&amp;DATEDIF("01/06/1974",TODAY(),"YM")&amp;IF(DATEDIF("01/06/1974",TODAY(),"YM")=1," mes, "," meses, ")&amp;DATEDIF("01/06/1974",TODAY(),"MD")&amp;IF(DATEDIF("01/06/1974",TODAY(),"MD")=1," día"," días")</f>
        <v/>
      </c>
      <c r="F25" t="inlineStr">
        <is>
          <t>29/11/2021 10:56:57</t>
        </is>
      </c>
      <c r="G25" t="inlineStr">
        <is>
          <t>29/11/2021 10:56:57</t>
        </is>
      </c>
      <c r="H25" t="inlineStr">
        <is>
          <t>Lima</t>
        </is>
      </c>
      <c r="I25" t="inlineStr">
        <is>
          <t>Teleorientación</t>
        </is>
      </c>
      <c r="J25" t="inlineStr">
        <is>
          <t>970 786 618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07224936</t>
        </is>
      </c>
      <c r="D26" t="inlineStr">
        <is>
          <t>VASQUEZ PITTO, EDGAR EDUARDO</t>
        </is>
      </c>
      <c r="E26">
        <f>DATEDIF("17/11/1954",TODAY(),"Y")&amp;IF(DATEDIF("17/11/1954",TODAY(),"Y")=1," año, "," años, ")&amp;DATEDIF("17/11/1954",TODAY(),"YM")&amp;IF(DATEDIF("17/11/1954",TODAY(),"YM")=1," mes, "," meses, ")&amp;DATEDIF("17/11/1954",TODAY(),"MD")&amp;IF(DATEDIF("17/11/1954",TODAY(),"MD")=1," día"," días")</f>
        <v/>
      </c>
      <c r="F26" t="inlineStr">
        <is>
          <t>29/11/2021 11:04:30</t>
        </is>
      </c>
      <c r="G26" t="inlineStr">
        <is>
          <t>29/11/2021 11:04:30</t>
        </is>
      </c>
      <c r="H26" t="inlineStr">
        <is>
          <t>Carabayllo</t>
        </is>
      </c>
      <c r="I26" t="inlineStr">
        <is>
          <t>Teleorientación</t>
        </is>
      </c>
      <c r="J26" t="inlineStr">
        <is>
          <t>989 441 430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09491488</t>
        </is>
      </c>
      <c r="D27" t="inlineStr">
        <is>
          <t>NAVARRO CLEMENTE, SUSANA</t>
        </is>
      </c>
      <c r="E27">
        <f>DATEDIF("03/12/1970",TODAY(),"Y")&amp;IF(DATEDIF("03/12/1970",TODAY(),"Y")=1," año, "," años, ")&amp;DATEDIF("03/12/1970",TODAY(),"YM")&amp;IF(DATEDIF("03/12/1970",TODAY(),"YM")=1," mes, "," meses, ")&amp;DATEDIF("03/12/1970",TODAY(),"MD")&amp;IF(DATEDIF("03/12/1970",TODAY(),"MD")=1," día"," días")</f>
        <v/>
      </c>
      <c r="F27" t="inlineStr">
        <is>
          <t>29/11/2021 11:10:55</t>
        </is>
      </c>
      <c r="G27" t="inlineStr">
        <is>
          <t>29/11/2021 11:10:55</t>
        </is>
      </c>
      <c r="H27" t="inlineStr">
        <is>
          <t>Chorrillos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08984055</t>
        </is>
      </c>
      <c r="D28" t="inlineStr">
        <is>
          <t>REVILLA REVILLA, LUIS ALBERTO SANTIAGO</t>
        </is>
      </c>
      <c r="E28">
        <f>DATEDIF("25/07/1948",TODAY(),"Y")&amp;IF(DATEDIF("25/07/1948",TODAY(),"Y")=1," año, "," años, ")&amp;DATEDIF("25/07/1948",TODAY(),"YM")&amp;IF(DATEDIF("25/07/1948",TODAY(),"YM")=1," mes, "," meses, ")&amp;DATEDIF("25/07/1948",TODAY(),"MD")&amp;IF(DATEDIF("25/07/1948",TODAY(),"MD")=1," día"," días")</f>
        <v/>
      </c>
      <c r="F28" t="inlineStr">
        <is>
          <t>29/11/2021 11:18:05</t>
        </is>
      </c>
      <c r="G28" t="inlineStr">
        <is>
          <t>29/11/2021 11:18:05</t>
        </is>
      </c>
      <c r="H28" t="inlineStr">
        <is>
          <t>Villa María del Triunfo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08973089</t>
        </is>
      </c>
      <c r="D29" t="inlineStr">
        <is>
          <t>ALVAREZ NINAPAITAN, MARIA ANGELICA</t>
        </is>
      </c>
      <c r="E29">
        <f>DATEDIF("02/10/1953",TODAY(),"Y")&amp;IF(DATEDIF("02/10/1953",TODAY(),"Y")=1," año, "," años, ")&amp;DATEDIF("02/10/1953",TODAY(),"YM")&amp;IF(DATEDIF("02/10/1953",TODAY(),"YM")=1," mes, "," meses, ")&amp;DATEDIF("02/10/1953",TODAY(),"MD")&amp;IF(DATEDIF("02/10/1953",TODAY(),"MD")=1," día"," días")</f>
        <v/>
      </c>
      <c r="F29" t="inlineStr">
        <is>
          <t>29/11/2021 11:19:43</t>
        </is>
      </c>
      <c r="G29" t="inlineStr">
        <is>
          <t>29/11/2021 11:19:43</t>
        </is>
      </c>
      <c r="H29" t="inlineStr">
        <is>
          <t>Villa María del Triunfo</t>
        </is>
      </c>
      <c r="I29" t="inlineStr">
        <is>
          <t>Teleorientación</t>
        </is>
      </c>
      <c r="J29" t="inlineStr">
        <is>
          <t>999 999 999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09087541</t>
        </is>
      </c>
      <c r="D30" t="inlineStr">
        <is>
          <t>ANAYA MEDINA, MARITA LILIANA</t>
        </is>
      </c>
      <c r="E30">
        <f>DATEDIF("01/04/1957",TODAY(),"Y")&amp;IF(DATEDIF("01/04/1957",TODAY(),"Y")=1," año, "," años, ")&amp;DATEDIF("01/04/1957",TODAY(),"YM")&amp;IF(DATEDIF("01/04/1957",TODAY(),"YM")=1," mes, "," meses, ")&amp;DATEDIF("01/04/1957",TODAY(),"MD")&amp;IF(DATEDIF("01/04/1957",TODAY(),"MD")=1," día"," días")</f>
        <v/>
      </c>
      <c r="F30" t="inlineStr">
        <is>
          <t>29/11/2021 11:31:06</t>
        </is>
      </c>
      <c r="G30" t="inlineStr">
        <is>
          <t>29/11/2021 11:31:06</t>
        </is>
      </c>
      <c r="H30" t="inlineStr">
        <is>
          <t>Villa María del Triunfo</t>
        </is>
      </c>
      <c r="I30" t="inlineStr">
        <is>
          <t>Teleorientación</t>
        </is>
      </c>
      <c r="J30" t="inlineStr">
        <is>
          <t>967 861 907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44311443</t>
        </is>
      </c>
      <c r="D31" t="inlineStr">
        <is>
          <t>OSCO TAMAYO, CARMEN ROSA</t>
        </is>
      </c>
      <c r="E31">
        <f>DATEDIF("15/05/1987",TODAY(),"Y")&amp;IF(DATEDIF("15/05/1987",TODAY(),"Y")=1," año, "," años, ")&amp;DATEDIF("15/05/1987",TODAY(),"YM")&amp;IF(DATEDIF("15/05/1987",TODAY(),"YM")=1," mes, "," meses, ")&amp;DATEDIF("15/05/1987",TODAY(),"MD")&amp;IF(DATEDIF("15/05/1987",TODAY(),"MD")=1," día"," días")</f>
        <v/>
      </c>
      <c r="F31" t="inlineStr">
        <is>
          <t>29/11/2021 11:36:52</t>
        </is>
      </c>
      <c r="G31" t="inlineStr">
        <is>
          <t>29/11/2021 11:36:52</t>
        </is>
      </c>
      <c r="H31" t="inlineStr">
        <is>
          <t>Jesús María</t>
        </is>
      </c>
      <c r="I31" t="inlineStr">
        <is>
          <t>Teleorientación</t>
        </is>
      </c>
      <c r="J31" t="inlineStr">
        <is>
          <t>994 083 597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08492150</t>
        </is>
      </c>
      <c r="D32" t="inlineStr">
        <is>
          <t>SALAZAR CHAVEZ, ESTHER NATIVIDAD</t>
        </is>
      </c>
      <c r="E32">
        <f>DATEDIF("08/09/1934",TODAY(),"Y")&amp;IF(DATEDIF("08/09/1934",TODAY(),"Y")=1," año, "," años, ")&amp;DATEDIF("08/09/1934",TODAY(),"YM")&amp;IF(DATEDIF("08/09/1934",TODAY(),"YM")=1," mes, "," meses, ")&amp;DATEDIF("08/09/1934",TODAY(),"MD")&amp;IF(DATEDIF("08/09/1934",TODAY(),"MD")=1," día"," días")</f>
        <v/>
      </c>
      <c r="F32" t="inlineStr">
        <is>
          <t>29/11/2021 11:44:44</t>
        </is>
      </c>
      <c r="G32" t="inlineStr">
        <is>
          <t>29/11/2021 11:44:44</t>
        </is>
      </c>
      <c r="H32" t="inlineStr">
        <is>
          <t>San Martín de Porres</t>
        </is>
      </c>
      <c r="I32" t="inlineStr">
        <is>
          <t>Teleorientación</t>
        </is>
      </c>
      <c r="J32" t="inlineStr">
        <is>
          <t>999 999 999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27661124</t>
        </is>
      </c>
      <c r="D33" t="inlineStr">
        <is>
          <t>CHINCHAY AGUIRRE, SILVIA FELICITAS</t>
        </is>
      </c>
      <c r="E33">
        <f>DATEDIF("14/01/1962",TODAY(),"Y")&amp;IF(DATEDIF("14/01/1962",TODAY(),"Y")=1," año, "," años, ")&amp;DATEDIF("14/01/1962",TODAY(),"YM")&amp;IF(DATEDIF("14/01/1962",TODAY(),"YM")=1," mes, "," meses, ")&amp;DATEDIF("14/01/1962",TODAY(),"MD")&amp;IF(DATEDIF("14/01/1962",TODAY(),"MD")=1," día"," días")</f>
        <v/>
      </c>
      <c r="F33" t="inlineStr">
        <is>
          <t>29/11/2021 11:52:52</t>
        </is>
      </c>
      <c r="G33" t="inlineStr">
        <is>
          <t>29/11/2021 11:52:52</t>
        </is>
      </c>
      <c r="H33" t="inlineStr">
        <is>
          <t>Jaén</t>
        </is>
      </c>
      <c r="I33" t="inlineStr">
        <is>
          <t>Teleorientación</t>
        </is>
      </c>
      <c r="J33" t="inlineStr">
        <is>
          <t>999 999 999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08974636</t>
        </is>
      </c>
      <c r="D34" t="inlineStr">
        <is>
          <t>RIOS NAVARRO, NURY ELIZABETH</t>
        </is>
      </c>
      <c r="E34">
        <f>DATEDIF("18/02/1958",TODAY(),"Y")&amp;IF(DATEDIF("18/02/1958",TODAY(),"Y")=1," año, "," años, ")&amp;DATEDIF("18/02/1958",TODAY(),"YM")&amp;IF(DATEDIF("18/02/1958",TODAY(),"YM")=1," mes, "," meses, ")&amp;DATEDIF("18/02/1958",TODAY(),"MD")&amp;IF(DATEDIF("18/02/1958",TODAY(),"MD")=1," día"," días")</f>
        <v/>
      </c>
      <c r="F34" t="inlineStr">
        <is>
          <t>29/11/2021 11:57:00</t>
        </is>
      </c>
      <c r="G34" t="inlineStr">
        <is>
          <t>29/11/2021 11:57:00</t>
        </is>
      </c>
      <c r="H34" t="inlineStr">
        <is>
          <t>Villa María del Triunfo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t="n">
        <v>31</v>
      </c>
      <c r="B35" t="inlineStr">
        <is>
          <t>DNI</t>
        </is>
      </c>
      <c r="C35" t="inlineStr">
        <is>
          <t>08428719</t>
        </is>
      </c>
      <c r="D35" t="inlineStr">
        <is>
          <t>INCA JOCHAIHUA, EMILIA</t>
        </is>
      </c>
      <c r="E35">
        <f>DATEDIF("06/10/1951",TODAY(),"Y")&amp;IF(DATEDIF("06/10/1951",TODAY(),"Y")=1," año, "," años, ")&amp;DATEDIF("06/10/1951",TODAY(),"YM")&amp;IF(DATEDIF("06/10/1951",TODAY(),"YM")=1," mes, "," meses, ")&amp;DATEDIF("06/10/1951",TODAY(),"MD")&amp;IF(DATEDIF("06/10/1951",TODAY(),"MD")=1," día"," días")</f>
        <v/>
      </c>
      <c r="F35" t="inlineStr">
        <is>
          <t>29/11/2021 12:07:46</t>
        </is>
      </c>
      <c r="G35" t="inlineStr">
        <is>
          <t>29/11/2021 12:07:46</t>
        </is>
      </c>
      <c r="H35" t="inlineStr">
        <is>
          <t>San Luis</t>
        </is>
      </c>
      <c r="I35" t="inlineStr">
        <is>
          <t>Teleorientación</t>
        </is>
      </c>
      <c r="J35" t="inlineStr">
        <is>
          <t>999 999 999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t="n">
        <v>32</v>
      </c>
      <c r="B36" t="inlineStr">
        <is>
          <t>DNI</t>
        </is>
      </c>
      <c r="C36" t="inlineStr">
        <is>
          <t>07234903</t>
        </is>
      </c>
      <c r="D36" t="inlineStr">
        <is>
          <t>MEDINA CASTAÑEDA DE CEDAMANOS, CARMEN ROSA</t>
        </is>
      </c>
      <c r="E36">
        <f>DATEDIF("11/06/1953",TODAY(),"Y")&amp;IF(DATEDIF("11/06/1953",TODAY(),"Y")=1," año, "," años, ")&amp;DATEDIF("11/06/1953",TODAY(),"YM")&amp;IF(DATEDIF("11/06/1953",TODAY(),"YM")=1," mes, "," meses, ")&amp;DATEDIF("11/06/1953",TODAY(),"MD")&amp;IF(DATEDIF("11/06/1953",TODAY(),"MD")=1," día"," días")</f>
        <v/>
      </c>
      <c r="F36" t="inlineStr">
        <is>
          <t>29/11/2021 12:10:09</t>
        </is>
      </c>
      <c r="G36" t="inlineStr">
        <is>
          <t>29/11/2021 12:10:09</t>
        </is>
      </c>
      <c r="H36" t="inlineStr">
        <is>
          <t>Santiago de Surco</t>
        </is>
      </c>
      <c r="I36" t="inlineStr">
        <is>
          <t>Teleorientación</t>
        </is>
      </c>
      <c r="J36" t="inlineStr">
        <is>
          <t>945 895 628</t>
        </is>
      </c>
      <c r="K36" t="inlineStr">
        <is>
          <t>Atendido</t>
        </is>
      </c>
      <c r="L36" t="inlineStr">
        <is>
          <t>Teleatiendo</t>
        </is>
      </c>
      <c r="M36" t="inlineStr">
        <is>
          <t xml:space="preserve">Z75.9 - Problema no especificado relacionado con servicios medicos y de salud [definitivo] </t>
        </is>
      </c>
    </row>
    <row r="37">
      <c r="A37" t="n">
        <v>33</v>
      </c>
      <c r="B37" t="inlineStr">
        <is>
          <t>DNI</t>
        </is>
      </c>
      <c r="C37" t="inlineStr">
        <is>
          <t>07316314</t>
        </is>
      </c>
      <c r="D37" t="inlineStr">
        <is>
          <t>SANTILLAN SANDOVAL, LIDIA ENITH</t>
        </is>
      </c>
      <c r="E37">
        <f>DATEDIF("04/01/1946",TODAY(),"Y")&amp;IF(DATEDIF("04/01/1946",TODAY(),"Y")=1," año, "," años, ")&amp;DATEDIF("04/01/1946",TODAY(),"YM")&amp;IF(DATEDIF("04/01/1946",TODAY(),"YM")=1," mes, "," meses, ")&amp;DATEDIF("04/01/1946",TODAY(),"MD")&amp;IF(DATEDIF("04/01/1946",TODAY(),"MD")=1," día"," días")</f>
        <v/>
      </c>
      <c r="F37" t="inlineStr">
        <is>
          <t>29/11/2021 12:22:15</t>
        </is>
      </c>
      <c r="G37" t="inlineStr">
        <is>
          <t>29/11/2021 12:22:15</t>
        </is>
      </c>
      <c r="H37" t="inlineStr">
        <is>
          <t>La Victoria</t>
        </is>
      </c>
      <c r="I37" t="inlineStr">
        <is>
          <t>Teleorientación</t>
        </is>
      </c>
      <c r="J37" t="inlineStr">
        <is>
          <t>999 999 999</t>
        </is>
      </c>
      <c r="K37" t="inlineStr">
        <is>
          <t>Atendido</t>
        </is>
      </c>
      <c r="L37" t="inlineStr">
        <is>
          <t>Teleatiendo</t>
        </is>
      </c>
      <c r="M37" t="inlineStr">
        <is>
          <t xml:space="preserve">Z76.9 - Personas en contacto con los servicios de salud en circunstancias no especificadas [definitivo] </t>
        </is>
      </c>
    </row>
    <row r="38">
      <c r="A38" t="n">
        <v>34</v>
      </c>
      <c r="B38" t="inlineStr">
        <is>
          <t>DNI</t>
        </is>
      </c>
      <c r="C38" t="inlineStr">
        <is>
          <t>72643858</t>
        </is>
      </c>
      <c r="D38" t="inlineStr">
        <is>
          <t>HIDALGO BASURTO, DIEGO ALBERTO</t>
        </is>
      </c>
      <c r="E38">
        <f>DATEDIF("09/03/2000",TODAY(),"Y")&amp;IF(DATEDIF("09/03/2000",TODAY(),"Y")=1," año, "," años, ")&amp;DATEDIF("09/03/2000",TODAY(),"YM")&amp;IF(DATEDIF("09/03/2000",TODAY(),"YM")=1," mes, "," meses, ")&amp;DATEDIF("09/03/2000",TODAY(),"MD")&amp;IF(DATEDIF("09/03/2000",TODAY(),"MD")=1," día"," días")</f>
        <v/>
      </c>
      <c r="F38" t="inlineStr">
        <is>
          <t>29/11/2021 12:23:44</t>
        </is>
      </c>
      <c r="G38" t="inlineStr">
        <is>
          <t>29/11/2021 12:23:44</t>
        </is>
      </c>
      <c r="H38" t="inlineStr">
        <is>
          <t>La Victoria</t>
        </is>
      </c>
      <c r="I38" t="inlineStr">
        <is>
          <t>Teleorientación</t>
        </is>
      </c>
      <c r="J38" t="inlineStr">
        <is>
          <t>999 999 999</t>
        </is>
      </c>
      <c r="K38" t="inlineStr">
        <is>
          <t>Atendido</t>
        </is>
      </c>
      <c r="L38" t="inlineStr">
        <is>
          <t>Teleatiendo</t>
        </is>
      </c>
      <c r="M38" t="inlineStr">
        <is>
          <t xml:space="preserve">Z76.9 - Personas en contacto con los servicios de salud en circunstancias no especificadas [definitivo] </t>
        </is>
      </c>
    </row>
    <row r="39">
      <c r="A39" t="n">
        <v>35</v>
      </c>
      <c r="B39" t="inlineStr">
        <is>
          <t>DNI</t>
        </is>
      </c>
      <c r="C39" t="inlineStr">
        <is>
          <t>45190028</t>
        </is>
      </c>
      <c r="D39" t="inlineStr">
        <is>
          <t>SILVA VASQUEZ, CARLA ANA CLAUDIA</t>
        </is>
      </c>
      <c r="E39">
        <f>DATEDIF("10/06/1988",TODAY(),"Y")&amp;IF(DATEDIF("10/06/1988",TODAY(),"Y")=1," año, "," años, ")&amp;DATEDIF("10/06/1988",TODAY(),"YM")&amp;IF(DATEDIF("10/06/1988",TODAY(),"YM")=1," mes, "," meses, ")&amp;DATEDIF("10/06/1988",TODAY(),"MD")&amp;IF(DATEDIF("10/06/1988",TODAY(),"MD")=1," día"," días")</f>
        <v/>
      </c>
      <c r="F39" t="inlineStr">
        <is>
          <t>29/11/2021 12:31:51</t>
        </is>
      </c>
      <c r="G39" t="inlineStr">
        <is>
          <t>29/11/2021 12:31:51</t>
        </is>
      </c>
      <c r="H39" t="inlineStr">
        <is>
          <t>Santiago de Surco</t>
        </is>
      </c>
      <c r="I39" t="inlineStr">
        <is>
          <t>Teleorientación</t>
        </is>
      </c>
      <c r="J39" t="inlineStr">
        <is>
          <t>999 999 999</t>
        </is>
      </c>
      <c r="K39" t="inlineStr">
        <is>
          <t>Atendido</t>
        </is>
      </c>
      <c r="L39" t="inlineStr">
        <is>
          <t>Teleatiendo</t>
        </is>
      </c>
      <c r="M39" t="inlineStr">
        <is>
          <t xml:space="preserve">Z76.9 - Personas en contacto con los servicios de salud en circunstancias no especificadas [definitivo] </t>
        </is>
      </c>
    </row>
    <row r="40">
      <c r="A40" t="n">
        <v>36</v>
      </c>
      <c r="B40" t="inlineStr">
        <is>
          <t>DNI</t>
        </is>
      </c>
      <c r="C40" t="inlineStr">
        <is>
          <t>42849973</t>
        </is>
      </c>
      <c r="D40" t="inlineStr">
        <is>
          <t>AZAÑERO DIAZ, MIGUEL ANGEL</t>
        </is>
      </c>
      <c r="E40">
        <f>DATEDIF("17/01/1985",TODAY(),"Y")&amp;IF(DATEDIF("17/01/1985",TODAY(),"Y")=1," año, "," años, ")&amp;DATEDIF("17/01/1985",TODAY(),"YM")&amp;IF(DATEDIF("17/01/1985",TODAY(),"YM")=1," mes, "," meses, ")&amp;DATEDIF("17/01/1985",TODAY(),"MD")&amp;IF(DATEDIF("17/01/1985",TODAY(),"MD")=1," día"," días")</f>
        <v/>
      </c>
      <c r="F40" t="inlineStr">
        <is>
          <t>29/11/2021 12:33:40</t>
        </is>
      </c>
      <c r="G40" t="inlineStr">
        <is>
          <t>29/11/2021 12:33:40</t>
        </is>
      </c>
      <c r="H40" t="inlineStr">
        <is>
          <t>San Martín de Porres</t>
        </is>
      </c>
      <c r="I40" t="inlineStr">
        <is>
          <t>Teleorientación</t>
        </is>
      </c>
      <c r="J40" t="inlineStr">
        <is>
          <t>999 999 999</t>
        </is>
      </c>
      <c r="K40" t="inlineStr">
        <is>
          <t>Atendido</t>
        </is>
      </c>
      <c r="L40" t="inlineStr">
        <is>
          <t>Teleatiendo</t>
        </is>
      </c>
      <c r="M40" t="inlineStr">
        <is>
          <t xml:space="preserve">Z76.9 - Personas en contacto con los servicios de salud en circunstancias no especificadas [definitivo] </t>
        </is>
      </c>
    </row>
    <row r="41">
      <c r="A41" t="n">
        <v>37</v>
      </c>
      <c r="B41" t="inlineStr">
        <is>
          <t>DNI</t>
        </is>
      </c>
      <c r="C41" t="inlineStr">
        <is>
          <t>07824266</t>
        </is>
      </c>
      <c r="D41" t="inlineStr">
        <is>
          <t>FUKUDA KAGAMI, ANA ROSA</t>
        </is>
      </c>
      <c r="E41">
        <f>DATEDIF("06/09/1966",TODAY(),"Y")&amp;IF(DATEDIF("06/09/1966",TODAY(),"Y")=1," año, "," años, ")&amp;DATEDIF("06/09/1966",TODAY(),"YM")&amp;IF(DATEDIF("06/09/1966",TODAY(),"YM")=1," mes, "," meses, ")&amp;DATEDIF("06/09/1966",TODAY(),"MD")&amp;IF(DATEDIF("06/09/1966",TODAY(),"MD")=1," día"," días")</f>
        <v/>
      </c>
      <c r="F41" t="inlineStr">
        <is>
          <t>29/11/2021 12:37:15</t>
        </is>
      </c>
      <c r="G41" t="inlineStr">
        <is>
          <t>29/11/2021 12:37:15</t>
        </is>
      </c>
      <c r="H41" t="inlineStr">
        <is>
          <t>Miraflores</t>
        </is>
      </c>
      <c r="I41" t="inlineStr">
        <is>
          <t>Teleorientación</t>
        </is>
      </c>
      <c r="J41" t="inlineStr">
        <is>
          <t>999 175 545</t>
        </is>
      </c>
      <c r="K41" t="inlineStr">
        <is>
          <t>Atendido</t>
        </is>
      </c>
      <c r="L41" t="inlineStr">
        <is>
          <t>Teleatiendo</t>
        </is>
      </c>
      <c r="M41" t="inlineStr">
        <is>
          <t xml:space="preserve">Z76.9 - Personas en contacto con los servicios de salud en circunstancias no especificadas [definitivo] </t>
        </is>
      </c>
    </row>
    <row r="42">
      <c r="A42" t="n">
        <v>38</v>
      </c>
      <c r="B42" t="inlineStr">
        <is>
          <t>DNI</t>
        </is>
      </c>
      <c r="C42" t="inlineStr">
        <is>
          <t>04059148</t>
        </is>
      </c>
      <c r="D42" t="inlineStr">
        <is>
          <t>ROJAS CACERES, ARMANDO</t>
        </is>
      </c>
      <c r="E42">
        <f>DATEDIF("06/02/1942",TODAY(),"Y")&amp;IF(DATEDIF("06/02/1942",TODAY(),"Y")=1," año, "," años, ")&amp;DATEDIF("06/02/1942",TODAY(),"YM")&amp;IF(DATEDIF("06/02/1942",TODAY(),"YM")=1," mes, "," meses, ")&amp;DATEDIF("06/02/1942",TODAY(),"MD")&amp;IF(DATEDIF("06/02/1942",TODAY(),"MD")=1," día"," días")</f>
        <v/>
      </c>
      <c r="F42" t="inlineStr">
        <is>
          <t>29/11/2021 12:55:27</t>
        </is>
      </c>
      <c r="G42" t="inlineStr">
        <is>
          <t>29/11/2021 12:55:27</t>
        </is>
      </c>
      <c r="H42" t="inlineStr">
        <is>
          <t>San Martín de Porres</t>
        </is>
      </c>
      <c r="I42" t="inlineStr">
        <is>
          <t>Teleorientación</t>
        </is>
      </c>
      <c r="J42" t="inlineStr">
        <is>
          <t>999 999 999</t>
        </is>
      </c>
      <c r="K42" t="inlineStr">
        <is>
          <t>Atendido</t>
        </is>
      </c>
      <c r="L42" t="inlineStr">
        <is>
          <t>Teleatiendo</t>
        </is>
      </c>
      <c r="M42" t="inlineStr">
        <is>
          <t xml:space="preserve">Z76.9 - Personas en contacto con los servicios de salud en circunstancias no especificadas [definitivo] </t>
        </is>
      </c>
    </row>
    <row r="43">
      <c r="A43" t="n">
        <v>39</v>
      </c>
      <c r="B43" t="inlineStr">
        <is>
          <t>DNI</t>
        </is>
      </c>
      <c r="C43" t="inlineStr">
        <is>
          <t>16736695</t>
        </is>
      </c>
      <c r="D43" t="inlineStr">
        <is>
          <t>LASTRA BRACAMONTE, CARLA ROSA DEL ROCIO</t>
        </is>
      </c>
      <c r="E43">
        <f>DATEDIF("03/04/1974",TODAY(),"Y")&amp;IF(DATEDIF("03/04/1974",TODAY(),"Y")=1," año, "," años, ")&amp;DATEDIF("03/04/1974",TODAY(),"YM")&amp;IF(DATEDIF("03/04/1974",TODAY(),"YM")=1," mes, "," meses, ")&amp;DATEDIF("03/04/1974",TODAY(),"MD")&amp;IF(DATEDIF("03/04/1974",TODAY(),"MD")=1," día"," días")</f>
        <v/>
      </c>
      <c r="F43" t="inlineStr">
        <is>
          <t>29/11/2021 13:00:15</t>
        </is>
      </c>
      <c r="G43" t="inlineStr">
        <is>
          <t>29/11/2021 13:00:15</t>
        </is>
      </c>
      <c r="H43" t="inlineStr">
        <is>
          <t>Barranca</t>
        </is>
      </c>
      <c r="I43" t="inlineStr">
        <is>
          <t>Teleorientación</t>
        </is>
      </c>
      <c r="J43" t="inlineStr">
        <is>
          <t>999 999 999</t>
        </is>
      </c>
      <c r="K43" t="inlineStr">
        <is>
          <t>Atendido</t>
        </is>
      </c>
      <c r="L43" t="inlineStr">
        <is>
          <t>Teleatiendo</t>
        </is>
      </c>
      <c r="M43" t="inlineStr">
        <is>
          <t xml:space="preserve">Z76.9 - Personas en contacto con los servicios de salud en circunstancias no especificadas [definitivo] </t>
        </is>
      </c>
    </row>
    <row r="44">
      <c r="A44" t="n">
        <v>40</v>
      </c>
      <c r="B44" t="inlineStr">
        <is>
          <t>DNI</t>
        </is>
      </c>
      <c r="C44" t="inlineStr">
        <is>
          <t>71643101</t>
        </is>
      </c>
      <c r="D44" t="inlineStr">
        <is>
          <t>PERALTA CASTILLO, GIANMARCO JESUS</t>
        </is>
      </c>
      <c r="E44">
        <f>DATEDIF("29/03/1991",TODAY(),"Y")&amp;IF(DATEDIF("29/03/1991",TODAY(),"Y")=1," año, "," años, ")&amp;DATEDIF("29/03/1991",TODAY(),"YM")&amp;IF(DATEDIF("29/03/1991",TODAY(),"YM")=1," mes, "," meses, ")&amp;DATEDIF("29/03/1991",TODAY(),"MD")&amp;IF(DATEDIF("29/03/1991",TODAY(),"MD")=1," día"," días")</f>
        <v/>
      </c>
      <c r="F44" t="inlineStr">
        <is>
          <t>29/11/2021 13:12:55</t>
        </is>
      </c>
      <c r="G44" t="inlineStr">
        <is>
          <t>29/11/2021 13:12:55</t>
        </is>
      </c>
      <c r="H44" t="inlineStr">
        <is>
          <t>Ancón</t>
        </is>
      </c>
      <c r="I44" t="inlineStr">
        <is>
          <t>Teleorientación</t>
        </is>
      </c>
      <c r="J44" t="inlineStr">
        <is>
          <t>999 999 999</t>
        </is>
      </c>
      <c r="K44" t="inlineStr">
        <is>
          <t>Atendido</t>
        </is>
      </c>
      <c r="L44" t="inlineStr">
        <is>
          <t>Teleatiendo</t>
        </is>
      </c>
      <c r="M44" t="inlineStr">
        <is>
          <t xml:space="preserve">Z76.9 - Personas en contacto con los servicios de salud en circunstancias no especificadas [definitivo] </t>
        </is>
      </c>
    </row>
    <row r="45">
      <c r="A45" t="n">
        <v>41</v>
      </c>
      <c r="B45" t="inlineStr">
        <is>
          <t>DNI</t>
        </is>
      </c>
      <c r="C45" t="inlineStr">
        <is>
          <t>09961140</t>
        </is>
      </c>
      <c r="D45" t="inlineStr">
        <is>
          <t>MONTEMAYOR DORADOR, IRIS TERESA</t>
        </is>
      </c>
      <c r="E45">
        <f>DATEDIF("14/10/1946",TODAY(),"Y")&amp;IF(DATEDIF("14/10/1946",TODAY(),"Y")=1," año, "," años, ")&amp;DATEDIF("14/10/1946",TODAY(),"YM")&amp;IF(DATEDIF("14/10/1946",TODAY(),"YM")=1," mes, "," meses, ")&amp;DATEDIF("14/10/1946",TODAY(),"MD")&amp;IF(DATEDIF("14/10/1946",TODAY(),"MD")=1," día"," días")</f>
        <v/>
      </c>
      <c r="F45" t="inlineStr">
        <is>
          <t>29/11/2021 13:16:42</t>
        </is>
      </c>
      <c r="G45" t="inlineStr">
        <is>
          <t>29/11/2021 13:16:42</t>
        </is>
      </c>
      <c r="H45" t="inlineStr">
        <is>
          <t>Breña</t>
        </is>
      </c>
      <c r="I45" t="inlineStr">
        <is>
          <t>Teleorientación</t>
        </is>
      </c>
      <c r="J45" t="inlineStr">
        <is>
          <t>999 999 999</t>
        </is>
      </c>
      <c r="K45" t="inlineStr">
        <is>
          <t>Atendido</t>
        </is>
      </c>
      <c r="L45" t="inlineStr">
        <is>
          <t>Teleatiendo</t>
        </is>
      </c>
      <c r="M45" t="inlineStr">
        <is>
          <t xml:space="preserve">Z76.9 - Personas en contacto con los servicios de salud en circunstancias no especificadas [definitivo] </t>
        </is>
      </c>
    </row>
    <row r="46">
      <c r="A46" t="n">
        <v>42</v>
      </c>
      <c r="B46" t="inlineStr">
        <is>
          <t>DNI</t>
        </is>
      </c>
      <c r="C46" t="inlineStr">
        <is>
          <t>25622947</t>
        </is>
      </c>
      <c r="D46" t="inlineStr">
        <is>
          <t>CORNEJO FOC, CARMEN CRISTINA</t>
        </is>
      </c>
      <c r="E46">
        <f>DATEDIF("04/12/1965",TODAY(),"Y")&amp;IF(DATEDIF("04/12/1965",TODAY(),"Y")=1," año, "," años, ")&amp;DATEDIF("04/12/1965",TODAY(),"YM")&amp;IF(DATEDIF("04/12/1965",TODAY(),"YM")=1," mes, "," meses, ")&amp;DATEDIF("04/12/1965",TODAY(),"MD")&amp;IF(DATEDIF("04/12/1965",TODAY(),"MD")=1," día"," días")</f>
        <v/>
      </c>
      <c r="F46" t="inlineStr">
        <is>
          <t>29/11/2021 13:24:26</t>
        </is>
      </c>
      <c r="G46" t="inlineStr">
        <is>
          <t>29/11/2021 13:24:26</t>
        </is>
      </c>
      <c r="H46" t="inlineStr">
        <is>
          <t>Lima</t>
        </is>
      </c>
      <c r="I46" t="inlineStr">
        <is>
          <t>Teleorientación</t>
        </is>
      </c>
      <c r="J46" t="inlineStr">
        <is>
          <t>999 999 999</t>
        </is>
      </c>
      <c r="K46" t="inlineStr">
        <is>
          <t>Atendido</t>
        </is>
      </c>
      <c r="L46" t="inlineStr">
        <is>
          <t>Teleatiendo</t>
        </is>
      </c>
      <c r="M46" t="inlineStr">
        <is>
          <t xml:space="preserve">Z76.9 - Personas en contacto con los servicios de salud en circunstancias no especificadas [definitivo] </t>
        </is>
      </c>
    </row>
    <row r="47">
      <c r="A47" t="n">
        <v>43</v>
      </c>
      <c r="B47" t="inlineStr">
        <is>
          <t>DNI</t>
        </is>
      </c>
      <c r="C47" t="inlineStr">
        <is>
          <t>07538087</t>
        </is>
      </c>
      <c r="D47" t="inlineStr">
        <is>
          <t>MESSARINA PHILIPPS DE CAMINO, ANGELICA M</t>
        </is>
      </c>
      <c r="E47">
        <f>DATEDIF("01/05/1948",TODAY(),"Y")&amp;IF(DATEDIF("01/05/1948",TODAY(),"Y")=1," año, "," años, ")&amp;DATEDIF("01/05/1948",TODAY(),"YM")&amp;IF(DATEDIF("01/05/1948",TODAY(),"YM")=1," mes, "," meses, ")&amp;DATEDIF("01/05/1948",TODAY(),"MD")&amp;IF(DATEDIF("01/05/1948",TODAY(),"MD")=1," día"," días")</f>
        <v/>
      </c>
      <c r="F47" t="inlineStr">
        <is>
          <t>29/11/2021 13:25:51</t>
        </is>
      </c>
      <c r="G47" t="inlineStr">
        <is>
          <t>29/11/2021 13:25:51</t>
        </is>
      </c>
      <c r="H47" t="inlineStr">
        <is>
          <t>San Miguel</t>
        </is>
      </c>
      <c r="I47" t="inlineStr">
        <is>
          <t>Teleorientación</t>
        </is>
      </c>
      <c r="J47" t="inlineStr">
        <is>
          <t>924 628 173</t>
        </is>
      </c>
      <c r="K47" t="inlineStr">
        <is>
          <t>Atendido</t>
        </is>
      </c>
      <c r="L47" t="inlineStr">
        <is>
          <t>Teleatiendo</t>
        </is>
      </c>
      <c r="M47" t="inlineStr">
        <is>
          <t xml:space="preserve">Z76.9 - Personas en contacto con los servicios de salud en circunstancias no especificadas [definitivo] </t>
        </is>
      </c>
    </row>
    <row r="48">
      <c r="A48" t="n">
        <v>44</v>
      </c>
      <c r="B48" t="inlineStr">
        <is>
          <t>DNI</t>
        </is>
      </c>
      <c r="C48" t="inlineStr">
        <is>
          <t>74453039</t>
        </is>
      </c>
      <c r="D48" t="inlineStr">
        <is>
          <t>CURO PONCE, NICOLE NISHEY</t>
        </is>
      </c>
      <c r="E48">
        <f>DATEDIF("24/06/1996",TODAY(),"Y")&amp;IF(DATEDIF("24/06/1996",TODAY(),"Y")=1," año, "," años, ")&amp;DATEDIF("24/06/1996",TODAY(),"YM")&amp;IF(DATEDIF("24/06/1996",TODAY(),"YM")=1," mes, "," meses, ")&amp;DATEDIF("24/06/1996",TODAY(),"MD")&amp;IF(DATEDIF("24/06/1996",TODAY(),"MD")=1," día"," días")</f>
        <v/>
      </c>
      <c r="F48" t="inlineStr">
        <is>
          <t>29/11/2021 13:32:19</t>
        </is>
      </c>
      <c r="G48" t="inlineStr">
        <is>
          <t>29/11/2021 13:32:19</t>
        </is>
      </c>
      <c r="H48" t="inlineStr">
        <is>
          <t>San Luis</t>
        </is>
      </c>
      <c r="I48" t="inlineStr">
        <is>
          <t>Teleorientación</t>
        </is>
      </c>
      <c r="J48" t="inlineStr">
        <is>
          <t>927 696 245</t>
        </is>
      </c>
      <c r="K48" t="inlineStr">
        <is>
          <t>Atendido</t>
        </is>
      </c>
      <c r="L48" t="inlineStr">
        <is>
          <t>Teleatiendo</t>
        </is>
      </c>
      <c r="M48" t="inlineStr">
        <is>
          <t xml:space="preserve">Z76.9 - Personas en contacto con los servicios de salud en circunstancias no especificadas [definitivo] </t>
        </is>
      </c>
    </row>
    <row r="49">
      <c r="A49" t="n">
        <v>45</v>
      </c>
      <c r="B49" t="inlineStr">
        <is>
          <t>DNI</t>
        </is>
      </c>
      <c r="C49" t="inlineStr">
        <is>
          <t>07719134</t>
        </is>
      </c>
      <c r="D49" t="inlineStr">
        <is>
          <t>GARCIA CARBONE, JOSE LUIS</t>
        </is>
      </c>
      <c r="E49">
        <f>DATEDIF("03/05/1947",TODAY(),"Y")&amp;IF(DATEDIF("03/05/1947",TODAY(),"Y")=1," año, "," años, ")&amp;DATEDIF("03/05/1947",TODAY(),"YM")&amp;IF(DATEDIF("03/05/1947",TODAY(),"YM")=1," mes, "," meses, ")&amp;DATEDIF("03/05/1947",TODAY(),"MD")&amp;IF(DATEDIF("03/05/1947",TODAY(),"MD")=1," día"," días")</f>
        <v/>
      </c>
      <c r="F49" t="inlineStr">
        <is>
          <t>29/11/2021 13:36:12</t>
        </is>
      </c>
      <c r="G49" t="inlineStr">
        <is>
          <t>29/11/2021 13:36:12</t>
        </is>
      </c>
      <c r="H49" t="inlineStr">
        <is>
          <t>Lima</t>
        </is>
      </c>
      <c r="I49" t="inlineStr">
        <is>
          <t>Teleorientación</t>
        </is>
      </c>
      <c r="J49" t="inlineStr">
        <is>
          <t>999 999 999</t>
        </is>
      </c>
      <c r="K49" t="inlineStr">
        <is>
          <t>Atendido</t>
        </is>
      </c>
      <c r="L49" t="inlineStr">
        <is>
          <t>Teleatiendo</t>
        </is>
      </c>
      <c r="M49" t="inlineStr">
        <is>
          <t xml:space="preserve">Z76.9 - Personas en contacto con los servicios de salud en circunstancias no especificadas [definitivo] </t>
        </is>
      </c>
    </row>
    <row r="50">
      <c r="A50" t="n">
        <v>46</v>
      </c>
      <c r="B50" t="inlineStr">
        <is>
          <t>DNI</t>
        </is>
      </c>
      <c r="C50" t="inlineStr">
        <is>
          <t>07638610</t>
        </is>
      </c>
      <c r="D50" t="inlineStr">
        <is>
          <t>CHAVEZ CONDORI, GERMAN ALEJANDRO</t>
        </is>
      </c>
      <c r="E50">
        <f>DATEDIF("12/05/1976",TODAY(),"Y")&amp;IF(DATEDIF("12/05/1976",TODAY(),"Y")=1," año, "," años, ")&amp;DATEDIF("12/05/1976",TODAY(),"YM")&amp;IF(DATEDIF("12/05/1976",TODAY(),"YM")=1," mes, "," meses, ")&amp;DATEDIF("12/05/1976",TODAY(),"MD")&amp;IF(DATEDIF("12/05/1976",TODAY(),"MD")=1," día"," días")</f>
        <v/>
      </c>
      <c r="F50" t="inlineStr">
        <is>
          <t>29/11/2021 13:38:05</t>
        </is>
      </c>
      <c r="G50" t="inlineStr">
        <is>
          <t>29/11/2021 13:38:05</t>
        </is>
      </c>
      <c r="H50" t="inlineStr">
        <is>
          <t>Lince</t>
        </is>
      </c>
      <c r="I50" t="inlineStr">
        <is>
          <t>Teleorientación</t>
        </is>
      </c>
      <c r="J50" t="inlineStr">
        <is>
          <t>992 962 232</t>
        </is>
      </c>
      <c r="K50" t="inlineStr">
        <is>
          <t>Atendido</t>
        </is>
      </c>
      <c r="L50" t="inlineStr">
        <is>
          <t>Teleatiendo</t>
        </is>
      </c>
      <c r="M50" t="inlineStr">
        <is>
          <t xml:space="preserve">Z76.9 - Personas en contacto con los servicios de salud en circunstancias no especificadas [definitivo] </t>
        </is>
      </c>
    </row>
    <row r="51">
      <c r="A51" t="n">
        <v>47</v>
      </c>
      <c r="B51" t="inlineStr">
        <is>
          <t>DNI</t>
        </is>
      </c>
      <c r="C51" t="inlineStr">
        <is>
          <t>06235867</t>
        </is>
      </c>
      <c r="D51" t="inlineStr">
        <is>
          <t>CHIMOY EFFIO, VICTOR MANUEL</t>
        </is>
      </c>
      <c r="E51">
        <f>DATEDIF("03/12/1949",TODAY(),"Y")&amp;IF(DATEDIF("03/12/1949",TODAY(),"Y")=1," año, "," años, ")&amp;DATEDIF("03/12/1949",TODAY(),"YM")&amp;IF(DATEDIF("03/12/1949",TODAY(),"YM")=1," mes, "," meses, ")&amp;DATEDIF("03/12/1949",TODAY(),"MD")&amp;IF(DATEDIF("03/12/1949",TODAY(),"MD")=1," día"," días")</f>
        <v/>
      </c>
      <c r="F51" t="inlineStr">
        <is>
          <t>29/11/2021 14:12:53</t>
        </is>
      </c>
      <c r="G51" t="inlineStr">
        <is>
          <t>29/11/2021 14:12:53</t>
        </is>
      </c>
      <c r="H51" t="inlineStr">
        <is>
          <t>Lima</t>
        </is>
      </c>
      <c r="I51" t="inlineStr">
        <is>
          <t>Teleorientación</t>
        </is>
      </c>
      <c r="J51" t="inlineStr">
        <is>
          <t>999 999 999</t>
        </is>
      </c>
      <c r="K51" t="inlineStr">
        <is>
          <t>Atendido</t>
        </is>
      </c>
      <c r="L51" t="inlineStr">
        <is>
          <t>Teleatiendo</t>
        </is>
      </c>
      <c r="M51" t="inlineStr">
        <is>
          <t xml:space="preserve">Z76.9 - Personas en contacto con los servicios de salud en circunstancias no especificadas [definitivo] </t>
        </is>
      </c>
    </row>
    <row r="52">
      <c r="A52" t="n">
        <v>48</v>
      </c>
      <c r="B52" t="inlineStr">
        <is>
          <t>DNI</t>
        </is>
      </c>
      <c r="C52" t="inlineStr">
        <is>
          <t>40469085</t>
        </is>
      </c>
      <c r="D52" t="inlineStr">
        <is>
          <t>MUÑOZ SENISSE, VERONICA</t>
        </is>
      </c>
      <c r="E52">
        <f>DATEDIF("06/10/1971",TODAY(),"Y")&amp;IF(DATEDIF("06/10/1971",TODAY(),"Y")=1," año, "," años, ")&amp;DATEDIF("06/10/1971",TODAY(),"YM")&amp;IF(DATEDIF("06/10/1971",TODAY(),"YM")=1," mes, "," meses, ")&amp;DATEDIF("06/10/1971",TODAY(),"MD")&amp;IF(DATEDIF("06/10/1971",TODAY(),"MD")=1," día"," días")</f>
        <v/>
      </c>
      <c r="F52" t="inlineStr">
        <is>
          <t>29/11/2021 14:14:43</t>
        </is>
      </c>
      <c r="G52" t="inlineStr">
        <is>
          <t>29/11/2021 14:14:43</t>
        </is>
      </c>
      <c r="H52" t="inlineStr">
        <is>
          <t>La Victoria</t>
        </is>
      </c>
      <c r="I52" t="inlineStr">
        <is>
          <t>Teleorientación</t>
        </is>
      </c>
      <c r="J52" t="inlineStr">
        <is>
          <t>999 999 999</t>
        </is>
      </c>
      <c r="K52" t="inlineStr">
        <is>
          <t>Atendido</t>
        </is>
      </c>
      <c r="L52" t="inlineStr">
        <is>
          <t>Teleatiendo</t>
        </is>
      </c>
      <c r="M52" t="inlineStr">
        <is>
          <t xml:space="preserve">Z76.9 - Personas en contacto con los servicios de salud en circunstancias no especificadas [definitivo] </t>
        </is>
      </c>
    </row>
    <row r="53">
      <c r="A53" s="4" t="inlineStr">
        <is>
          <t>DATOS CONFIDENCIALES</t>
        </is>
      </c>
    </row>
  </sheetData>
  <mergeCells count="4">
    <mergeCell ref="A1:M1"/>
    <mergeCell ref="A2:M2"/>
    <mergeCell ref="A3:M3"/>
    <mergeCell ref="A53:M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2021-11-29T18:14:55Z</dcterms:created>
  <dcterms:modified xsi:type="dcterms:W3CDTF">2021-11-29T18:14:55Z</dcterms:modified>
</cp:coreProperties>
</file>