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F5209106-C215-4E25-857A-86A4C791E1EF}" xr6:coauthVersionLast="47" xr6:coauthVersionMax="47" xr10:uidLastSave="{00000000-0000-0000-0000-000000000000}"/>
  <bookViews>
    <workbookView xWindow="105" yWindow="1245" windowWidth="20385" windowHeight="102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<sst xmlns="http://schemas.openxmlformats.org/spreadsheetml/2006/main" count="166" uniqueCount="73">
  <si>
    <t>MINISTERIO DE SALUD</t>
  </si>
  <si>
    <t>SOLICITUDES DE ATENCIÓN PENDIENTES - EXPORTADO 13/04/2022 20:54</t>
  </si>
  <si>
    <t>FECHA INICIO: 13/04/2022 FECHA FINAL: 13/04/2022</t>
  </si>
  <si>
    <t>N°</t>
  </si>
  <si>
    <t>TIPO DOC.</t>
  </si>
  <si>
    <t>PACIENTE (NRO. DOCUMENTO)</t>
  </si>
  <si>
    <t>PACIENTE (APELLIDOS Y NOMBRES)</t>
  </si>
  <si>
    <t>PACIENTE (EDAD)</t>
  </si>
  <si>
    <t>FECHA Y HORA DE LA SOLICITUD</t>
  </si>
  <si>
    <t>FECHA Y HORA DE ASIGNACIÓN</t>
  </si>
  <si>
    <t>DISTRITO DE RESIDENCIA</t>
  </si>
  <si>
    <t>TIPO DE SERVICIO</t>
  </si>
  <si>
    <t>TELÉFONO / CELULAR</t>
  </si>
  <si>
    <t>ESTADO</t>
  </si>
  <si>
    <t>RENIPRESS</t>
  </si>
  <si>
    <t>ESTABLECIMIENTO</t>
  </si>
  <si>
    <t>DIRESA</t>
  </si>
  <si>
    <t>RED</t>
  </si>
  <si>
    <t>MICRORED</t>
  </si>
  <si>
    <t>PLATAFORMA DE ATENCIÓN</t>
  </si>
  <si>
    <t>DIAGNÓSTICO</t>
  </si>
  <si>
    <t>DNI</t>
  </si>
  <si>
    <t>44793422</t>
  </si>
  <si>
    <t>HUAIRA PARE, MITCHEL CHRISTIAN</t>
  </si>
  <si>
    <t>13/04/2022 20:06:07</t>
  </si>
  <si>
    <t>San Martín de Porres</t>
  </si>
  <si>
    <t>Teleorientación</t>
  </si>
  <si>
    <t>922 236 109</t>
  </si>
  <si>
    <t>Atendido</t>
  </si>
  <si>
    <t>00005197</t>
  </si>
  <si>
    <t>IRO</t>
  </si>
  <si>
    <t>LA LIBERTAD</t>
  </si>
  <si>
    <t>NO PERTENECE A NINGUNA RED</t>
  </si>
  <si>
    <t>NO PERTENECE A NINGUNA MICRORED</t>
  </si>
  <si>
    <t>Teleatiendo</t>
  </si>
  <si>
    <t xml:space="preserve">Z76.9 - Personas en contacto con los servicios de salud en circunstancias no especificadas [definitivo] </t>
  </si>
  <si>
    <t>07964038</t>
  </si>
  <si>
    <t>TEMOCHE MERCADO, NELLY CLARA</t>
  </si>
  <si>
    <t>13/04/2022 20:08:41</t>
  </si>
  <si>
    <t>San Miguel</t>
  </si>
  <si>
    <t>999 046 033</t>
  </si>
  <si>
    <t>43613192</t>
  </si>
  <si>
    <t>AGUIRRE GARAY, RUSEL RONAL</t>
  </si>
  <si>
    <t>13/04/2022 20:10:51</t>
  </si>
  <si>
    <t>Urpay</t>
  </si>
  <si>
    <t>980 885 647</t>
  </si>
  <si>
    <t>06670814</t>
  </si>
  <si>
    <t>CALDERON GAMARRA, JESSICA CECILIA</t>
  </si>
  <si>
    <t>13/04/2022 20:13:16</t>
  </si>
  <si>
    <t>Barranco</t>
  </si>
  <si>
    <t>934 745 085/919 588 487</t>
  </si>
  <si>
    <t>08636499</t>
  </si>
  <si>
    <t>DIAZ RODRIGUEZ, OSCAR RAUL</t>
  </si>
  <si>
    <t>13/04/2022 20:36:32</t>
  </si>
  <si>
    <t>971 446 250</t>
  </si>
  <si>
    <t>25608841</t>
  </si>
  <si>
    <t>TORRES ALBITRES, ROSA ELENA</t>
  </si>
  <si>
    <t>13/04/2022 20:40:39</t>
  </si>
  <si>
    <t>Callao</t>
  </si>
  <si>
    <t>984 339 277</t>
  </si>
  <si>
    <t>46433987</t>
  </si>
  <si>
    <t>VERA SANCHEZ, RENZO MANUEL</t>
  </si>
  <si>
    <t>13/04/2022 20:43:34</t>
  </si>
  <si>
    <t>Barranca</t>
  </si>
  <si>
    <t>999 999 999</t>
  </si>
  <si>
    <t>CARNET DE EXTRANJERIA</t>
  </si>
  <si>
    <t>000949534</t>
  </si>
  <si>
    <t>MANTILLA JIMENEZ, ANA DEL CARMEN</t>
  </si>
  <si>
    <t>13/04/2022 20:46:25</t>
  </si>
  <si>
    <t>Paijan</t>
  </si>
  <si>
    <t>921 141 400</t>
  </si>
  <si>
    <t>13/04/2022 20:50:18</t>
  </si>
  <si>
    <t>DATOS CONFIDENCIALES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</si>
</sst>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3"/>
      <name val="Calibri"/>
    </font>
    <font>
      <b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D9DE"/>
        <bgColor rgb="FF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sqref="A1:R1"/>
    </sheetView>
  </sheetViews>
  <sheetFormatPr baseColWidth="10" defaultColWidth="9.140625" defaultRowHeight="15" x14ac:dyDescent="0.25"/>
  <cols>
    <col min="1" max="1" width="5" customWidth="1"/>
    <col min="2" max="2" width="10" customWidth="1"/>
    <col min="3" max="3" width="15" customWidth="1"/>
    <col min="4" max="4" width="45" customWidth="1"/>
    <col min="5" max="5" width="26" customWidth="1"/>
    <col min="6" max="7" width="20" customWidth="1"/>
    <col min="8" max="9" width="15" customWidth="1"/>
    <col min="10" max="10" width="20" customWidth="1"/>
    <col min="11" max="12" width="10" customWidth="1"/>
    <col min="13" max="18" width="20" customWidth="1"/>
  </cols>
  <sheetData>
    <row r="1" spans="1:18" ht="15.7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7.25" x14ac:dyDescent="0.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5.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</row>
    <row r="5" spans="1:18" x14ac:dyDescent="0.25">
      <c r="A5">
        <v>1</v>
      </c>
      <c r="B5" t="s">
        <v>21</v>
      </c>
      <c r="C5" t="s">
        <v>22</v>
      </c>
      <c r="D5" t="s">
        <v>23</v>
      </c>
      <c r="E5" t="str">
        <f ca="1">DATEDIF("09/08/1984",TODAY(),"Y")&amp;IF(DATEDIF("09/08/1984",TODAY(),"Y")=1," año, "," años, ")&amp;DATEDIF("09/08/1984",TODAY(),"YM")&amp;IF(DATEDIF("09/08/1984",TODAY(),"YM")=1," mes, "," meses, ")&amp;DATEDIF("09/08/1984",TODAY(),"MD")&amp;IF(DATEDIF("09/08/1984",TODAY(),"MD")=1," día"," días")</f>
        <v>37 años, 8 meses, 4 días</v>
      </c>
      <c r="F5" t="s">
        <v>24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</row>
    <row r="6" spans="1:18" x14ac:dyDescent="0.25">
      <c r="A6">
        <v>2</v>
      </c>
      <c r="B6" t="s">
        <v>21</v>
      </c>
      <c r="C6" t="s">
        <v>36</v>
      </c>
      <c r="D6" t="s">
        <v>37</v>
      </c>
      <c r="E6" t="str">
        <f ca="1">DATEDIF("20/08/1934",TODAY(),"Y")&amp;IF(DATEDIF("20/08/1934",TODAY(),"Y")=1," año, "," años, ")&amp;DATEDIF("20/08/1934",TODAY(),"YM")&amp;IF(DATEDIF("20/08/1934",TODAY(),"YM")=1," mes, "," meses, ")&amp;DATEDIF("20/08/1934",TODAY(),"MD")&amp;IF(DATEDIF("20/08/1934",TODAY(),"MD")=1," día"," días")</f>
        <v>87 años, 7 meses, 24 días</v>
      </c>
      <c r="F6" t="s">
        <v>38</v>
      </c>
      <c r="G6" t="s">
        <v>38</v>
      </c>
      <c r="H6" t="s">
        <v>39</v>
      </c>
      <c r="I6" t="s">
        <v>26</v>
      </c>
      <c r="J6" t="s">
        <v>40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</row>
    <row r="7" spans="1:18" x14ac:dyDescent="0.25">
      <c r="A7">
        <v>3</v>
      </c>
      <c r="B7" t="s">
        <v>21</v>
      </c>
      <c r="C7" t="s">
        <v>41</v>
      </c>
      <c r="D7" t="s">
        <v>42</v>
      </c>
      <c r="E7" t="str">
        <f ca="1">DATEDIF("06/07/1985",TODAY(),"Y")&amp;IF(DATEDIF("06/07/1985",TODAY(),"Y")=1," año, "," años, ")&amp;DATEDIF("06/07/1985",TODAY(),"YM")&amp;IF(DATEDIF("06/07/1985",TODAY(),"YM")=1," mes, "," meses, ")&amp;DATEDIF("06/07/1985",TODAY(),"MD")&amp;IF(DATEDIF("06/07/1985",TODAY(),"MD")=1," día"," días")</f>
        <v>36 años, 9 meses, 7 días</v>
      </c>
      <c r="F7" t="s">
        <v>43</v>
      </c>
      <c r="G7" t="s">
        <v>43</v>
      </c>
      <c r="H7" t="s">
        <v>44</v>
      </c>
      <c r="I7" t="s">
        <v>26</v>
      </c>
      <c r="J7" t="s">
        <v>45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  <c r="R7" t="s">
        <v>35</v>
      </c>
    </row>
    <row r="8" spans="1:18" x14ac:dyDescent="0.25">
      <c r="A8">
        <v>4</v>
      </c>
      <c r="B8" t="s">
        <v>21</v>
      </c>
      <c r="C8" t="s">
        <v>46</v>
      </c>
      <c r="D8" t="s">
        <v>47</v>
      </c>
      <c r="E8" t="str">
        <f ca="1">DATEDIF("14/04/1974",TODAY(),"Y")&amp;IF(DATEDIF("14/04/1974",TODAY(),"Y")=1," año, "," años, ")&amp;DATEDIF("14/04/1974",TODAY(),"YM")&amp;IF(DATEDIF("14/04/1974",TODAY(),"YM")=1," mes, "," meses, ")&amp;DATEDIF("14/04/1974",TODAY(),"MD")&amp;IF(DATEDIF("14/04/1974",TODAY(),"MD")=1," día"," días")</f>
        <v>47 años, 11 meses, 30 días</v>
      </c>
      <c r="F8" t="s">
        <v>48</v>
      </c>
      <c r="G8" t="s">
        <v>48</v>
      </c>
      <c r="H8" t="s">
        <v>49</v>
      </c>
      <c r="I8" t="s">
        <v>26</v>
      </c>
      <c r="J8" t="s">
        <v>50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P8" t="s">
        <v>33</v>
      </c>
      <c r="Q8" t="s">
        <v>34</v>
      </c>
      <c r="R8" t="s">
        <v>35</v>
      </c>
    </row>
    <row r="9" spans="1:18" x14ac:dyDescent="0.25">
      <c r="A9">
        <v>5</v>
      </c>
      <c r="B9" t="s">
        <v>21</v>
      </c>
      <c r="C9" t="s">
        <v>51</v>
      </c>
      <c r="D9" t="s">
        <v>52</v>
      </c>
      <c r="E9" t="str">
        <f ca="1">DATEDIF("10/11/1955",TODAY(),"Y")&amp;IF(DATEDIF("10/11/1955",TODAY(),"Y")=1," año, "," años, ")&amp;DATEDIF("10/11/1955",TODAY(),"YM")&amp;IF(DATEDIF("10/11/1955",TODAY(),"YM")=1," mes, "," meses, ")&amp;DATEDIF("10/11/1955",TODAY(),"MD")&amp;IF(DATEDIF("10/11/1955",TODAY(),"MD")=1," día"," días")</f>
        <v>66 años, 5 meses, 3 días</v>
      </c>
      <c r="F9" t="s">
        <v>53</v>
      </c>
      <c r="G9" t="s">
        <v>53</v>
      </c>
      <c r="H9" t="s">
        <v>25</v>
      </c>
      <c r="I9" t="s">
        <v>26</v>
      </c>
      <c r="J9" t="s">
        <v>54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 t="s">
        <v>34</v>
      </c>
      <c r="R9" t="s">
        <v>35</v>
      </c>
    </row>
    <row r="10" spans="1:18" x14ac:dyDescent="0.25">
      <c r="A10">
        <v>6</v>
      </c>
      <c r="B10" t="s">
        <v>21</v>
      </c>
      <c r="C10" t="s">
        <v>55</v>
      </c>
      <c r="D10" t="s">
        <v>56</v>
      </c>
      <c r="E10" t="str">
        <f ca="1">DATEDIF("10/01/1939",TODAY(),"Y")&amp;IF(DATEDIF("10/01/1939",TODAY(),"Y")=1," año, "," años, ")&amp;DATEDIF("10/01/1939",TODAY(),"YM")&amp;IF(DATEDIF("10/01/1939",TODAY(),"YM")=1," mes, "," meses, ")&amp;DATEDIF("10/01/1939",TODAY(),"MD")&amp;IF(DATEDIF("10/01/1939",TODAY(),"MD")=1," día"," días")</f>
        <v>83 años, 3 meses, 3 días</v>
      </c>
      <c r="F10" t="s">
        <v>57</v>
      </c>
      <c r="G10" t="s">
        <v>57</v>
      </c>
      <c r="H10" t="s">
        <v>58</v>
      </c>
      <c r="I10" t="s">
        <v>26</v>
      </c>
      <c r="J10" t="s">
        <v>59</v>
      </c>
      <c r="K10" t="s">
        <v>28</v>
      </c>
      <c r="L10" t="s">
        <v>29</v>
      </c>
      <c r="M10" t="s">
        <v>30</v>
      </c>
      <c r="N10" t="s">
        <v>31</v>
      </c>
      <c r="O10" t="s">
        <v>32</v>
      </c>
      <c r="P10" t="s">
        <v>33</v>
      </c>
      <c r="Q10" t="s">
        <v>34</v>
      </c>
      <c r="R10" t="s">
        <v>35</v>
      </c>
    </row>
    <row r="11" spans="1:18" x14ac:dyDescent="0.25">
      <c r="A11">
        <v>7</v>
      </c>
      <c r="B11" t="s">
        <v>21</v>
      </c>
      <c r="C11" t="s">
        <v>60</v>
      </c>
      <c r="D11" t="s">
        <v>61</v>
      </c>
      <c r="E11" t="str">
        <f ca="1">DATEDIF("15/07/1990",TODAY(),"Y")&amp;IF(DATEDIF("15/07/1990",TODAY(),"Y")=1," año, "," años, ")&amp;DATEDIF("15/07/1990",TODAY(),"YM")&amp;IF(DATEDIF("15/07/1990",TODAY(),"YM")=1," mes, "," meses, ")&amp;DATEDIF("15/07/1990",TODAY(),"MD")&amp;IF(DATEDIF("15/07/1990",TODAY(),"MD")=1," día"," días")</f>
        <v>31 años, 8 meses, 29 días</v>
      </c>
      <c r="F11" t="s">
        <v>62</v>
      </c>
      <c r="G11" t="s">
        <v>62</v>
      </c>
      <c r="H11" t="s">
        <v>63</v>
      </c>
      <c r="I11" t="s">
        <v>26</v>
      </c>
      <c r="J11" t="s">
        <v>64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P11" t="s">
        <v>33</v>
      </c>
      <c r="Q11" t="s">
        <v>34</v>
      </c>
      <c r="R11" t="s">
        <v>35</v>
      </c>
    </row>
    <row r="12" spans="1:18" x14ac:dyDescent="0.25">
      <c r="A12">
        <v>8</v>
      </c>
      <c r="B12" t="s">
        <v>65</v>
      </c>
      <c r="C12" t="s">
        <v>66</v>
      </c>
      <c r="D12" t="s">
        <v>67</v>
      </c>
      <c r="E12" t="str">
        <f ca="1">DATEDIF("01/11/1964",TODAY(),"Y")&amp;IF(DATEDIF("01/11/1964",TODAY(),"Y")=1," año, "," años, ")&amp;DATEDIF("01/11/1964",TODAY(),"YM")&amp;IF(DATEDIF("01/11/1964",TODAY(),"YM")=1," mes, "," meses, ")&amp;DATEDIF("01/11/1964",TODAY(),"MD")&amp;IF(DATEDIF("01/11/1964",TODAY(),"MD")=1," día"," días")</f>
        <v>57 años, 5 meses, 12 días</v>
      </c>
      <c r="F12" t="s">
        <v>68</v>
      </c>
      <c r="G12" t="s">
        <v>68</v>
      </c>
      <c r="H12" t="s">
        <v>69</v>
      </c>
      <c r="I12" t="s">
        <v>26</v>
      </c>
      <c r="J12" t="s">
        <v>70</v>
      </c>
      <c r="K12" t="s">
        <v>28</v>
      </c>
      <c r="L12" t="s">
        <v>29</v>
      </c>
      <c r="M12" t="s">
        <v>30</v>
      </c>
      <c r="N12" t="s">
        <v>31</v>
      </c>
      <c r="O12" t="s">
        <v>32</v>
      </c>
      <c r="P12" t="s">
        <v>33</v>
      </c>
      <c r="Q12" t="s">
        <v>34</v>
      </c>
      <c r="R12" t="s">
        <v>35</v>
      </c>
    </row>
    <row r="13" spans="1:18" x14ac:dyDescent="0.25">
      <c r="A13">
        <v>9</v>
      </c>
      <c r="B13" t="s">
        <v>65</v>
      </c>
      <c r="C13" t="s">
        <v>66</v>
      </c>
      <c r="D13" t="s">
        <v>67</v>
      </c>
      <c r="E13" t="str">
        <f ca="1">DATEDIF("01/11/1964",TODAY(),"Y")&amp;IF(DATEDIF("01/11/1964",TODAY(),"Y")=1," año, "," años, ")&amp;DATEDIF("01/11/1964",TODAY(),"YM")&amp;IF(DATEDIF("01/11/1964",TODAY(),"YM")=1," mes, "," meses, ")&amp;DATEDIF("01/11/1964",TODAY(),"MD")&amp;IF(DATEDIF("01/11/1964",TODAY(),"MD")=1," día"," días")</f>
        <v>57 años, 5 meses, 12 días</v>
      </c>
      <c r="F13" t="s">
        <v>71</v>
      </c>
      <c r="G13" t="s">
        <v>71</v>
      </c>
      <c r="H13" t="s">
        <v>69</v>
      </c>
      <c r="I13" t="s">
        <v>26</v>
      </c>
      <c r="J13" t="s">
        <v>70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  <c r="P13" t="s">
        <v>33</v>
      </c>
      <c r="Q13" t="s">
        <v>34</v>
      </c>
      <c r="R13" t="s">
        <v>35</v>
      </c>
    </row>
    <row r="14" spans="1:18" ht="15.75" x14ac:dyDescent="0.25">
      <c r="A14" s="5" t="s">
        <v>72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</sheetData>
  <mergeCells count="4">
    <mergeCell ref="A1:R1"/>
    <mergeCell ref="A2:R2"/>
    <mergeCell ref="A3:R3"/>
    <mergeCell ref="A14:R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2022-04-14T01:26:37Z</dcterms:created>
  <dcterms:modified xsi:type="dcterms:W3CDTF">2022-04-14T01:55:06Z</dcterms:modified>
</cp:coreProperties>
</file>