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imistemignon/Desktop/EXCEL/"/>
    </mc:Choice>
  </mc:AlternateContent>
  <xr:revisionPtr revIDLastSave="0" documentId="13_ncr:1_{D7677CAC-39FF-6A4C-BBEE-E60830891CBA}" xr6:coauthVersionLast="47" xr6:coauthVersionMax="47" xr10:uidLastSave="{00000000-0000-0000-0000-000000000000}"/>
  <bookViews>
    <workbookView xWindow="11420" yWindow="500" windowWidth="18120" windowHeight="16800" activeTab="2" xr2:uid="{83761B46-32DB-4F43-AA78-21E0F5ACC1EE}"/>
  </bookViews>
  <sheets>
    <sheet name="Base data" sheetId="1" r:id="rId1"/>
    <sheet name="Base data draft" sheetId="8" r:id="rId2"/>
    <sheet name="Flat_table" sheetId="3" r:id="rId3"/>
    <sheet name="Dashbord_draft" sheetId="11" r:id="rId4"/>
  </sheets>
  <calcPr calcId="181029" iterate="1"/>
  <pivotCaches>
    <pivotCache cacheId="2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Q16" i="8"/>
  <c r="P16" i="8"/>
  <c r="M16" i="8"/>
  <c r="L16" i="8"/>
  <c r="I16" i="8"/>
  <c r="H16" i="8"/>
  <c r="C16" i="8"/>
  <c r="B16" i="8"/>
  <c r="Q15" i="8"/>
  <c r="P15" i="8"/>
  <c r="M15" i="8"/>
  <c r="L15" i="8"/>
  <c r="I15" i="8"/>
  <c r="H15" i="8"/>
  <c r="C15" i="8"/>
  <c r="B15" i="8"/>
  <c r="E15" i="8" s="1"/>
  <c r="Q14" i="8"/>
  <c r="P14" i="8"/>
  <c r="M14" i="8"/>
  <c r="L14" i="8"/>
  <c r="I14" i="8"/>
  <c r="H14" i="8"/>
  <c r="C14" i="8"/>
  <c r="B14" i="8"/>
  <c r="Q13" i="8"/>
  <c r="P13" i="8"/>
  <c r="M13" i="8"/>
  <c r="L13" i="8"/>
  <c r="I13" i="8"/>
  <c r="H13" i="8"/>
  <c r="C13" i="8"/>
  <c r="B13" i="8"/>
  <c r="Q12" i="8"/>
  <c r="P12" i="8"/>
  <c r="M12" i="8"/>
  <c r="L12" i="8"/>
  <c r="I12" i="8"/>
  <c r="H12" i="8"/>
  <c r="C12" i="8"/>
  <c r="B12" i="8"/>
  <c r="Q11" i="8"/>
  <c r="P11" i="8"/>
  <c r="M11" i="8"/>
  <c r="L11" i="8"/>
  <c r="I11" i="8"/>
  <c r="H11" i="8"/>
  <c r="C11" i="8"/>
  <c r="B11" i="8"/>
  <c r="Q10" i="8"/>
  <c r="P10" i="8"/>
  <c r="M10" i="8"/>
  <c r="L10" i="8"/>
  <c r="I10" i="8"/>
  <c r="H10" i="8"/>
  <c r="C10" i="8"/>
  <c r="B10" i="8"/>
  <c r="Q9" i="8"/>
  <c r="P9" i="8"/>
  <c r="M9" i="8"/>
  <c r="L9" i="8"/>
  <c r="I9" i="8"/>
  <c r="H9" i="8"/>
  <c r="C9" i="8"/>
  <c r="B9" i="8"/>
  <c r="Q8" i="8"/>
  <c r="P8" i="8"/>
  <c r="M8" i="8"/>
  <c r="L8" i="8"/>
  <c r="I8" i="8"/>
  <c r="H8" i="8"/>
  <c r="C8" i="8"/>
  <c r="B8" i="8"/>
  <c r="Q7" i="8"/>
  <c r="P7" i="8"/>
  <c r="M7" i="8"/>
  <c r="L7" i="8"/>
  <c r="I7" i="8"/>
  <c r="H7" i="8"/>
  <c r="C7" i="8"/>
  <c r="B7" i="8"/>
  <c r="T6" i="8"/>
  <c r="Q6" i="8"/>
  <c r="P6" i="8"/>
  <c r="M6" i="8"/>
  <c r="L6" i="8"/>
  <c r="I6" i="8"/>
  <c r="H6" i="8"/>
  <c r="C6" i="8"/>
  <c r="B6" i="8"/>
  <c r="Q5" i="8"/>
  <c r="P5" i="8"/>
  <c r="M5" i="8"/>
  <c r="L5" i="8"/>
  <c r="I5" i="8"/>
  <c r="H5" i="8"/>
  <c r="C5" i="8"/>
  <c r="B5" i="8"/>
  <c r="Q4" i="8"/>
  <c r="P4" i="8"/>
  <c r="M4" i="8"/>
  <c r="L4" i="8"/>
  <c r="I4" i="8"/>
  <c r="H4" i="8"/>
  <c r="C4" i="8"/>
  <c r="B4" i="8"/>
  <c r="T9" i="1"/>
  <c r="E9" i="8" l="1"/>
  <c r="D9" i="8"/>
  <c r="E13" i="8"/>
  <c r="E7" i="8"/>
  <c r="D7" i="8"/>
  <c r="E5" i="8"/>
  <c r="E10" i="8"/>
  <c r="D13" i="8"/>
  <c r="E6" i="8"/>
  <c r="E14" i="8"/>
  <c r="E16" i="8"/>
  <c r="E4" i="8"/>
  <c r="E8" i="8"/>
  <c r="E12" i="8"/>
  <c r="D11" i="8"/>
  <c r="D10" i="8"/>
  <c r="D16" i="8"/>
  <c r="D8" i="8"/>
  <c r="E11" i="8"/>
  <c r="D6" i="8"/>
  <c r="D4" i="8"/>
  <c r="D14" i="8"/>
  <c r="D5" i="8"/>
  <c r="D12" i="8"/>
  <c r="D15" i="8"/>
  <c r="B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4" i="1"/>
  <c r="C22" i="1"/>
  <c r="B22" i="1"/>
  <c r="C21" i="1"/>
  <c r="B21" i="1"/>
  <c r="C20" i="1"/>
  <c r="E20" i="1" s="1"/>
  <c r="B20" i="1"/>
  <c r="C19" i="1"/>
  <c r="B19" i="1"/>
  <c r="C18" i="1"/>
  <c r="B18" i="1"/>
  <c r="C17" i="1"/>
  <c r="B17" i="1"/>
  <c r="C16" i="1"/>
  <c r="B16" i="1"/>
  <c r="C15" i="1"/>
  <c r="B15" i="1"/>
  <c r="C14" i="1"/>
  <c r="E14" i="1" s="1"/>
  <c r="B14" i="1"/>
  <c r="C13" i="1"/>
  <c r="E13" i="1" s="1"/>
  <c r="B13" i="1"/>
  <c r="C12" i="1"/>
  <c r="B12" i="1"/>
  <c r="E12" i="1" s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E8" i="1" l="1"/>
  <c r="E18" i="1"/>
  <c r="E22" i="1"/>
  <c r="E19" i="1"/>
  <c r="E16" i="1"/>
  <c r="E7" i="1"/>
  <c r="E10" i="1"/>
  <c r="E5" i="1"/>
  <c r="E4" i="1"/>
  <c r="D17" i="1"/>
  <c r="E9" i="1"/>
  <c r="E6" i="1"/>
  <c r="E21" i="1"/>
  <c r="E15" i="1"/>
  <c r="E11" i="1"/>
  <c r="E17" i="1"/>
  <c r="D19" i="1"/>
  <c r="D20" i="1"/>
  <c r="D7" i="1"/>
  <c r="D16" i="1"/>
  <c r="D11" i="1"/>
  <c r="D5" i="1"/>
  <c r="D18" i="1"/>
  <c r="D12" i="1"/>
  <c r="D9" i="1"/>
  <c r="D6" i="1"/>
  <c r="D22" i="1"/>
  <c r="D13" i="1"/>
  <c r="D10" i="1"/>
  <c r="D14" i="1"/>
  <c r="D8" i="1"/>
  <c r="D21" i="1"/>
  <c r="D15" i="1"/>
  <c r="D4" i="1"/>
</calcChain>
</file>

<file path=xl/sharedStrings.xml><?xml version="1.0" encoding="utf-8"?>
<sst xmlns="http://schemas.openxmlformats.org/spreadsheetml/2006/main" count="257" uniqueCount="56">
  <si>
    <t>Quarter 1</t>
  </si>
  <si>
    <t>January</t>
  </si>
  <si>
    <t>February</t>
  </si>
  <si>
    <t>Mars</t>
  </si>
  <si>
    <t>Articles</t>
  </si>
  <si>
    <t>Cash inflow, total</t>
  </si>
  <si>
    <t xml:space="preserve">Foam blocks export </t>
  </si>
  <si>
    <t>Steel domestic market</t>
  </si>
  <si>
    <t>Steel export</t>
  </si>
  <si>
    <t>Proceeds from sales of works and services, domestic market</t>
  </si>
  <si>
    <t>Other income</t>
  </si>
  <si>
    <t>Other cash receipts (including refunds)</t>
  </si>
  <si>
    <t>Foam blocks for the domestic market</t>
  </si>
  <si>
    <t>other sales revenue</t>
  </si>
  <si>
    <t xml:space="preserve"> lease  of property revenue</t>
  </si>
  <si>
    <t>sale of marble revenue</t>
  </si>
  <si>
    <t>Sales of apartments</t>
  </si>
  <si>
    <t xml:space="preserve">Percentage variance </t>
  </si>
  <si>
    <t>Dollar variance formula</t>
  </si>
  <si>
    <t>Actual</t>
  </si>
  <si>
    <t>Budget</t>
  </si>
  <si>
    <t xml:space="preserve"> Budget </t>
  </si>
  <si>
    <t xml:space="preserve"> Actual </t>
  </si>
  <si>
    <t>Foam blocks, Total</t>
  </si>
  <si>
    <t>Assembly foam sales , domestic market</t>
  </si>
  <si>
    <t xml:space="preserve"> plywood sales , exports</t>
  </si>
  <si>
    <t xml:space="preserve"> steel sales </t>
  </si>
  <si>
    <t xml:space="preserve"> red bricks sales , domestic market</t>
  </si>
  <si>
    <t>full-body bricks sales , exports</t>
  </si>
  <si>
    <t xml:space="preserve">Cash receipts quarter  1 , 2022, RUB </t>
  </si>
  <si>
    <t xml:space="preserve">Finished  Product </t>
  </si>
  <si>
    <t>other sales</t>
  </si>
  <si>
    <t xml:space="preserve">other sales </t>
  </si>
  <si>
    <t>expenses</t>
  </si>
  <si>
    <t xml:space="preserve">Type </t>
  </si>
  <si>
    <t>Foam blocks</t>
  </si>
  <si>
    <t>market</t>
  </si>
  <si>
    <t xml:space="preserve">Steel </t>
  </si>
  <si>
    <t>export</t>
  </si>
  <si>
    <t>other</t>
  </si>
  <si>
    <t>Month</t>
  </si>
  <si>
    <t xml:space="preserve">Foam blocks </t>
  </si>
  <si>
    <t xml:space="preserve">Assembly foam </t>
  </si>
  <si>
    <t>Steel</t>
  </si>
  <si>
    <t>works and services</t>
  </si>
  <si>
    <t xml:space="preserve">marble </t>
  </si>
  <si>
    <t xml:space="preserve"> Plywood</t>
  </si>
  <si>
    <t xml:space="preserve"> Red bricks</t>
  </si>
  <si>
    <t>Full-body bricks</t>
  </si>
  <si>
    <t xml:space="preserve"> Lease  of property </t>
  </si>
  <si>
    <t>Grand Total</t>
  </si>
  <si>
    <t>january</t>
  </si>
  <si>
    <t>february</t>
  </si>
  <si>
    <t>march</t>
  </si>
  <si>
    <t xml:space="preserve">Budget </t>
  </si>
  <si>
    <t xml:space="preserve">Actual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</si>
</sst>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US$&quot;_ ;_ * \(#,##0.00\)\ &quot;US$&quot;_ ;_ * &quot;-&quot;??_)\ &quot;US$&quot;_ ;_ @_ "/>
    <numFmt numFmtId="43" formatCode="_ * #,##0.00_)_ ;_ * \(#,##0.00\)_ ;_ * &quot;-&quot;??_)_ ;_ @_ "/>
    <numFmt numFmtId="165" formatCode="_-* #,##0\ _₽_-;\-* #,##0\ _₽_-;_-* &quot;-&quot;??\ _₽_-;_-@_-"/>
  </numFmts>
  <fonts count="20" x14ac:knownFonts="1">
    <font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6"/>
      <color theme="1"/>
      <name val="Arial"/>
      <family val="2"/>
      <charset val="204"/>
      <scheme val="minor"/>
    </font>
    <font>
      <b/>
      <sz val="14"/>
      <name val="Arial"/>
      <family val="2"/>
      <charset val="204"/>
      <scheme val="minor"/>
    </font>
    <font>
      <b/>
      <sz val="14"/>
      <color theme="1"/>
      <name val="Arial"/>
      <family val="2"/>
      <charset val="204"/>
      <scheme val="minor"/>
    </font>
    <font>
      <b/>
      <sz val="14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name val="Arial"/>
      <family val="2"/>
      <scheme val="major"/>
    </font>
    <font>
      <i/>
      <sz val="14"/>
      <name val="Arial"/>
      <family val="2"/>
      <scheme val="major"/>
    </font>
    <font>
      <b/>
      <sz val="14"/>
      <name val="Arial"/>
      <family val="2"/>
      <scheme val="major"/>
    </font>
    <font>
      <b/>
      <sz val="14"/>
      <color theme="1"/>
      <name val="Arial"/>
      <family val="2"/>
      <scheme val="major"/>
    </font>
    <font>
      <sz val="14"/>
      <color theme="1"/>
      <name val="Arial"/>
      <family val="2"/>
      <scheme val="major"/>
    </font>
    <font>
      <i/>
      <sz val="14"/>
      <color theme="1"/>
      <name val="Arial"/>
      <family val="2"/>
      <scheme val="major"/>
    </font>
    <font>
      <sz val="16"/>
      <name val="Arial"/>
      <family val="2"/>
      <scheme val="major"/>
    </font>
    <font>
      <i/>
      <sz val="16"/>
      <name val="Arial"/>
      <family val="2"/>
      <scheme val="major"/>
    </font>
    <font>
      <b/>
      <sz val="16"/>
      <name val="Arial"/>
      <family val="2"/>
      <scheme val="major"/>
    </font>
    <font>
      <b/>
      <sz val="16"/>
      <color theme="1"/>
      <name val="Arial"/>
      <family val="2"/>
      <scheme val="maj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CEB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7">
    <xf numFmtId="0" fontId="0" fillId="0" borderId="0" xfId="0"/>
    <xf numFmtId="43" fontId="3" fillId="2" borderId="0" xfId="1" applyFont="1" applyFill="1" applyBorder="1" applyAlignment="1">
      <alignment horizontal="center" wrapText="1"/>
    </xf>
    <xf numFmtId="43" fontId="3" fillId="2" borderId="0" xfId="1" applyFont="1" applyFill="1" applyBorder="1" applyAlignment="1">
      <alignment horizontal="center" wrapText="1"/>
    </xf>
    <xf numFmtId="0" fontId="0" fillId="2" borderId="0" xfId="0" applyFill="1"/>
    <xf numFmtId="0" fontId="6" fillId="0" borderId="0" xfId="0" applyFont="1"/>
    <xf numFmtId="0" fontId="7" fillId="0" borderId="0" xfId="0" applyFont="1"/>
    <xf numFmtId="9" fontId="0" fillId="0" borderId="0" xfId="3" applyFont="1" applyFill="1" applyBorder="1" applyAlignment="1">
      <alignment horizontal="center"/>
    </xf>
    <xf numFmtId="9" fontId="0" fillId="0" borderId="0" xfId="3" applyFont="1" applyFill="1" applyBorder="1"/>
    <xf numFmtId="9" fontId="0" fillId="0" borderId="0" xfId="3" applyFont="1" applyBorder="1" applyAlignment="1">
      <alignment horizontal="center"/>
    </xf>
    <xf numFmtId="9" fontId="0" fillId="0" borderId="0" xfId="3" applyFont="1" applyBorder="1"/>
    <xf numFmtId="43" fontId="4" fillId="2" borderId="0" xfId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43" fontId="4" fillId="2" borderId="7" xfId="1" applyFont="1" applyFill="1" applyBorder="1" applyAlignment="1">
      <alignment horizontal="center"/>
    </xf>
    <xf numFmtId="43" fontId="3" fillId="2" borderId="7" xfId="1" applyFont="1" applyFill="1" applyBorder="1" applyAlignment="1">
      <alignment horizontal="center" wrapText="1"/>
    </xf>
    <xf numFmtId="43" fontId="2" fillId="2" borderId="0" xfId="1" applyFont="1" applyFill="1" applyAlignment="1">
      <alignment horizontal="center" vertical="center" wrapText="1"/>
    </xf>
    <xf numFmtId="43" fontId="5" fillId="3" borderId="1" xfId="1" applyFont="1" applyFill="1" applyBorder="1" applyAlignment="1">
      <alignment horizontal="center" vertical="center" wrapText="1"/>
    </xf>
    <xf numFmtId="165" fontId="5" fillId="3" borderId="0" xfId="1" applyNumberFormat="1" applyFont="1" applyFill="1" applyBorder="1" applyAlignment="1">
      <alignment horizontal="center" vertical="center" wrapText="1"/>
    </xf>
    <xf numFmtId="43" fontId="5" fillId="2" borderId="2" xfId="1" applyFont="1" applyFill="1" applyBorder="1" applyAlignment="1">
      <alignment horizontal="center" vertical="center" wrapText="1"/>
    </xf>
    <xf numFmtId="43" fontId="5" fillId="2" borderId="3" xfId="1" applyFont="1" applyFill="1" applyBorder="1" applyAlignment="1">
      <alignment horizontal="center" vertical="center" wrapText="1"/>
    </xf>
    <xf numFmtId="43" fontId="3" fillId="2" borderId="7" xfId="1" applyFont="1" applyFill="1" applyBorder="1" applyAlignment="1">
      <alignment horizontal="center" wrapText="1"/>
    </xf>
    <xf numFmtId="9" fontId="5" fillId="3" borderId="0" xfId="3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5" fontId="8" fillId="3" borderId="0" xfId="1" applyNumberFormat="1" applyFont="1" applyFill="1" applyBorder="1" applyAlignment="1">
      <alignment horizontal="center" vertical="center"/>
    </xf>
    <xf numFmtId="9" fontId="8" fillId="3" borderId="0" xfId="3" applyFont="1" applyFill="1" applyBorder="1" applyAlignment="1">
      <alignment horizontal="center" vertical="center"/>
    </xf>
    <xf numFmtId="43" fontId="2" fillId="2" borderId="0" xfId="1" applyFont="1" applyFill="1" applyAlignment="1">
      <alignment horizontal="center" vertical="center" wrapText="1"/>
    </xf>
    <xf numFmtId="43" fontId="5" fillId="5" borderId="3" xfId="0" applyNumberFormat="1" applyFont="1" applyFill="1" applyBorder="1" applyAlignment="1">
      <alignment horizontal="center" vertical="center" wrapText="1"/>
    </xf>
    <xf numFmtId="9" fontId="13" fillId="0" borderId="9" xfId="3" applyFont="1" applyFill="1" applyBorder="1" applyAlignment="1">
      <alignment horizontal="center"/>
    </xf>
    <xf numFmtId="9" fontId="14" fillId="0" borderId="9" xfId="3" applyFont="1" applyFill="1" applyBorder="1" applyAlignment="1">
      <alignment horizontal="center"/>
    </xf>
    <xf numFmtId="165" fontId="9" fillId="0" borderId="9" xfId="1" applyNumberFormat="1" applyFont="1" applyFill="1" applyBorder="1" applyAlignment="1">
      <alignment horizontal="center" wrapText="1"/>
    </xf>
    <xf numFmtId="9" fontId="9" fillId="0" borderId="9" xfId="3" applyFont="1" applyFill="1" applyBorder="1" applyAlignment="1">
      <alignment horizontal="center" wrapText="1"/>
    </xf>
    <xf numFmtId="0" fontId="9" fillId="0" borderId="9" xfId="3" applyNumberFormat="1" applyFont="1" applyFill="1" applyBorder="1" applyAlignment="1">
      <alignment horizontal="center" wrapText="1"/>
    </xf>
    <xf numFmtId="165" fontId="13" fillId="0" borderId="9" xfId="1" applyNumberFormat="1" applyFont="1" applyFill="1" applyBorder="1" applyAlignment="1">
      <alignment horizontal="center"/>
    </xf>
    <xf numFmtId="0" fontId="13" fillId="0" borderId="9" xfId="3" applyNumberFormat="1" applyFont="1" applyFill="1" applyBorder="1" applyAlignment="1">
      <alignment horizontal="center"/>
    </xf>
    <xf numFmtId="165" fontId="10" fillId="0" borderId="9" xfId="1" applyNumberFormat="1" applyFont="1" applyFill="1" applyBorder="1" applyAlignment="1">
      <alignment horizontal="center" wrapText="1"/>
    </xf>
    <xf numFmtId="9" fontId="10" fillId="0" borderId="9" xfId="3" applyFont="1" applyFill="1" applyBorder="1" applyAlignment="1">
      <alignment horizontal="center" wrapText="1"/>
    </xf>
    <xf numFmtId="0" fontId="10" fillId="0" borderId="9" xfId="3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/>
    </xf>
    <xf numFmtId="0" fontId="14" fillId="0" borderId="9" xfId="3" applyNumberFormat="1" applyFont="1" applyFill="1" applyBorder="1" applyAlignment="1">
      <alignment horizontal="center"/>
    </xf>
    <xf numFmtId="43" fontId="15" fillId="0" borderId="9" xfId="1" applyFont="1" applyFill="1" applyBorder="1" applyAlignment="1">
      <alignment horizontal="center" vertical="center" wrapText="1"/>
    </xf>
    <xf numFmtId="43" fontId="16" fillId="0" borderId="9" xfId="1" applyFont="1" applyFill="1" applyBorder="1" applyAlignment="1">
      <alignment horizontal="center" vertical="center" wrapText="1"/>
    </xf>
    <xf numFmtId="43" fontId="17" fillId="4" borderId="9" xfId="1" applyFont="1" applyFill="1" applyBorder="1" applyAlignment="1">
      <alignment horizontal="center" vertical="center" wrapText="1"/>
    </xf>
    <xf numFmtId="43" fontId="18" fillId="4" borderId="9" xfId="1" applyFont="1" applyFill="1" applyBorder="1" applyAlignment="1">
      <alignment horizontal="center" vertical="center" wrapText="1"/>
    </xf>
    <xf numFmtId="9" fontId="8" fillId="2" borderId="3" xfId="3" applyFont="1" applyFill="1" applyBorder="1" applyAlignment="1">
      <alignment horizontal="center" vertical="center" wrapText="1"/>
    </xf>
    <xf numFmtId="9" fontId="8" fillId="2" borderId="4" xfId="3" applyFont="1" applyFill="1" applyBorder="1" applyAlignment="1">
      <alignment horizontal="center" vertical="center" wrapText="1"/>
    </xf>
    <xf numFmtId="9" fontId="8" fillId="5" borderId="3" xfId="0" applyNumberFormat="1" applyFont="1" applyFill="1" applyBorder="1" applyAlignment="1">
      <alignment horizontal="center" vertical="center" wrapText="1"/>
    </xf>
    <xf numFmtId="9" fontId="8" fillId="5" borderId="4" xfId="0" applyNumberFormat="1" applyFont="1" applyFill="1" applyBorder="1" applyAlignment="1">
      <alignment horizontal="center" vertical="center" wrapText="1"/>
    </xf>
    <xf numFmtId="165" fontId="11" fillId="4" borderId="11" xfId="1" applyNumberFormat="1" applyFont="1" applyFill="1" applyBorder="1" applyAlignment="1">
      <alignment horizontal="center" wrapText="1"/>
    </xf>
    <xf numFmtId="165" fontId="11" fillId="4" borderId="10" xfId="1" applyNumberFormat="1" applyFont="1" applyFill="1" applyBorder="1" applyAlignment="1">
      <alignment horizontal="center" wrapText="1"/>
    </xf>
    <xf numFmtId="9" fontId="11" fillId="4" borderId="10" xfId="3" applyFont="1" applyFill="1" applyBorder="1" applyAlignment="1">
      <alignment horizontal="center" wrapText="1"/>
    </xf>
    <xf numFmtId="165" fontId="12" fillId="4" borderId="10" xfId="1" applyNumberFormat="1" applyFont="1" applyFill="1" applyBorder="1" applyAlignment="1">
      <alignment horizontal="center"/>
    </xf>
    <xf numFmtId="9" fontId="12" fillId="4" borderId="10" xfId="3" applyFont="1" applyFill="1" applyBorder="1" applyAlignment="1">
      <alignment horizontal="center"/>
    </xf>
    <xf numFmtId="0" fontId="12" fillId="4" borderId="12" xfId="3" applyNumberFormat="1" applyFont="1" applyFill="1" applyBorder="1" applyAlignment="1">
      <alignment horizontal="center"/>
    </xf>
    <xf numFmtId="165" fontId="12" fillId="4" borderId="11" xfId="1" applyNumberFormat="1" applyFont="1" applyFill="1" applyBorder="1" applyAlignment="1">
      <alignment horizontal="center" wrapText="1"/>
    </xf>
    <xf numFmtId="165" fontId="12" fillId="4" borderId="10" xfId="1" applyNumberFormat="1" applyFont="1" applyFill="1" applyBorder="1" applyAlignment="1">
      <alignment horizontal="center" wrapText="1"/>
    </xf>
    <xf numFmtId="9" fontId="12" fillId="4" borderId="10" xfId="3" applyFont="1" applyFill="1" applyBorder="1" applyAlignment="1">
      <alignment horizontal="center" wrapText="1"/>
    </xf>
    <xf numFmtId="165" fontId="13" fillId="0" borderId="12" xfId="1" applyNumberFormat="1" applyFont="1" applyFill="1" applyBorder="1" applyAlignment="1">
      <alignment horizontal="center"/>
    </xf>
    <xf numFmtId="165" fontId="14" fillId="0" borderId="12" xfId="1" applyNumberFormat="1" applyFont="1" applyFill="1" applyBorder="1" applyAlignment="1">
      <alignment horizontal="center"/>
    </xf>
    <xf numFmtId="0" fontId="11" fillId="4" borderId="12" xfId="3" applyNumberFormat="1" applyFont="1" applyFill="1" applyBorder="1" applyAlignment="1">
      <alignment horizontal="center" wrapText="1"/>
    </xf>
    <xf numFmtId="0" fontId="12" fillId="4" borderId="12" xfId="3" applyNumberFormat="1" applyFont="1" applyFill="1" applyBorder="1" applyAlignment="1">
      <alignment horizontal="center" wrapText="1"/>
    </xf>
    <xf numFmtId="43" fontId="5" fillId="4" borderId="6" xfId="1" applyFont="1" applyFill="1" applyBorder="1" applyAlignment="1">
      <alignment horizontal="center" vertical="center" wrapText="1"/>
    </xf>
    <xf numFmtId="0" fontId="5" fillId="3" borderId="5" xfId="3" applyNumberFormat="1" applyFont="1" applyFill="1" applyBorder="1" applyAlignment="1">
      <alignment horizontal="center" vertical="center" wrapText="1"/>
    </xf>
    <xf numFmtId="165" fontId="5" fillId="4" borderId="7" xfId="1" applyNumberFormat="1" applyFont="1" applyFill="1" applyBorder="1" applyAlignment="1">
      <alignment horizontal="center" wrapText="1"/>
    </xf>
    <xf numFmtId="9" fontId="5" fillId="4" borderId="7" xfId="3" applyFont="1" applyFill="1" applyBorder="1" applyAlignment="1">
      <alignment horizontal="center" wrapText="1"/>
    </xf>
    <xf numFmtId="0" fontId="5" fillId="4" borderId="8" xfId="3" applyNumberFormat="1" applyFont="1" applyFill="1" applyBorder="1" applyAlignment="1">
      <alignment horizontal="center" wrapText="1"/>
    </xf>
    <xf numFmtId="43" fontId="5" fillId="5" borderId="2" xfId="0" applyNumberFormat="1" applyFont="1" applyFill="1" applyBorder="1" applyAlignment="1">
      <alignment horizontal="center" vertical="center" wrapText="1"/>
    </xf>
    <xf numFmtId="0" fontId="8" fillId="3" borderId="5" xfId="3" applyNumberFormat="1" applyFont="1" applyFill="1" applyBorder="1" applyAlignment="1">
      <alignment horizontal="center" vertical="center"/>
    </xf>
    <xf numFmtId="165" fontId="8" fillId="4" borderId="6" xfId="1" applyNumberFormat="1" applyFont="1" applyFill="1" applyBorder="1" applyAlignment="1">
      <alignment horizontal="center"/>
    </xf>
    <xf numFmtId="165" fontId="8" fillId="4" borderId="7" xfId="1" applyNumberFormat="1" applyFont="1" applyFill="1" applyBorder="1" applyAlignment="1">
      <alignment horizontal="center"/>
    </xf>
    <xf numFmtId="9" fontId="8" fillId="4" borderId="7" xfId="3" applyFont="1" applyFill="1" applyBorder="1" applyAlignment="1">
      <alignment horizontal="center"/>
    </xf>
    <xf numFmtId="0" fontId="8" fillId="4" borderId="8" xfId="3" applyNumberFormat="1" applyFont="1" applyFill="1" applyBorder="1" applyAlignment="1">
      <alignment horizontal="center"/>
    </xf>
    <xf numFmtId="0" fontId="13" fillId="0" borderId="12" xfId="2" applyNumberFormat="1" applyFont="1" applyFill="1" applyBorder="1" applyAlignment="1">
      <alignment horizontal="right"/>
    </xf>
    <xf numFmtId="165" fontId="0" fillId="0" borderId="0" xfId="0" applyNumberFormat="1"/>
    <xf numFmtId="43" fontId="5" fillId="2" borderId="1" xfId="1" applyFont="1" applyFill="1" applyBorder="1" applyAlignment="1">
      <alignment horizontal="center" vertical="center" wrapText="1"/>
    </xf>
    <xf numFmtId="43" fontId="5" fillId="5" borderId="1" xfId="0" applyNumberFormat="1" applyFont="1" applyFill="1" applyBorder="1" applyAlignment="1">
      <alignment horizontal="center" vertical="center" wrapText="1"/>
    </xf>
    <xf numFmtId="43" fontId="5" fillId="5" borderId="0" xfId="0" applyNumberFormat="1" applyFont="1" applyFill="1" applyBorder="1" applyAlignment="1">
      <alignment horizontal="center" vertical="center" wrapText="1"/>
    </xf>
    <xf numFmtId="9" fontId="8" fillId="5" borderId="0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5" fillId="4" borderId="6" xfId="1" applyFont="1" applyFill="1" applyBorder="1" applyAlignment="1">
      <alignment vertical="center" wrapText="1"/>
    </xf>
    <xf numFmtId="43" fontId="16" fillId="0" borderId="9" xfId="1" applyFont="1" applyFill="1" applyBorder="1" applyAlignment="1">
      <alignment vertical="center" wrapText="1"/>
    </xf>
    <xf numFmtId="43" fontId="16" fillId="0" borderId="12" xfId="1" applyFont="1" applyFill="1" applyBorder="1" applyAlignment="1">
      <alignment vertical="center" wrapText="1"/>
    </xf>
    <xf numFmtId="165" fontId="14" fillId="0" borderId="12" xfId="1" applyNumberFormat="1" applyFont="1" applyFill="1" applyBorder="1" applyAlignment="1">
      <alignment vertical="center"/>
    </xf>
    <xf numFmtId="165" fontId="14" fillId="0" borderId="9" xfId="1" applyNumberFormat="1" applyFont="1" applyFill="1" applyBorder="1" applyAlignment="1">
      <alignment vertical="center"/>
    </xf>
    <xf numFmtId="9" fontId="14" fillId="0" borderId="9" xfId="3" applyFont="1" applyFill="1" applyBorder="1" applyAlignment="1">
      <alignment vertical="center"/>
    </xf>
    <xf numFmtId="165" fontId="14" fillId="0" borderId="9" xfId="3" applyNumberFormat="1" applyFont="1" applyFill="1" applyBorder="1" applyAlignment="1">
      <alignment vertical="center"/>
    </xf>
    <xf numFmtId="43" fontId="15" fillId="0" borderId="9" xfId="1" applyFont="1" applyFill="1" applyBorder="1" applyAlignment="1">
      <alignment vertical="center" wrapText="1"/>
    </xf>
    <xf numFmtId="43" fontId="15" fillId="0" borderId="12" xfId="1" applyFont="1" applyFill="1" applyBorder="1" applyAlignment="1">
      <alignment vertical="center" wrapText="1"/>
    </xf>
    <xf numFmtId="165" fontId="13" fillId="0" borderId="12" xfId="1" applyNumberFormat="1" applyFont="1" applyFill="1" applyBorder="1" applyAlignment="1">
      <alignment vertical="center"/>
    </xf>
    <xf numFmtId="165" fontId="13" fillId="0" borderId="9" xfId="1" applyNumberFormat="1" applyFont="1" applyFill="1" applyBorder="1" applyAlignment="1">
      <alignment vertical="center"/>
    </xf>
    <xf numFmtId="9" fontId="13" fillId="0" borderId="9" xfId="3" applyFont="1" applyFill="1" applyBorder="1" applyAlignment="1">
      <alignment vertical="center"/>
    </xf>
    <xf numFmtId="165" fontId="13" fillId="0" borderId="9" xfId="3" applyNumberFormat="1" applyFont="1" applyFill="1" applyBorder="1" applyAlignment="1">
      <alignment vertical="center"/>
    </xf>
    <xf numFmtId="43" fontId="17" fillId="4" borderId="9" xfId="1" applyFont="1" applyFill="1" applyBorder="1" applyAlignment="1">
      <alignment vertical="center" wrapText="1"/>
    </xf>
    <xf numFmtId="43" fontId="18" fillId="4" borderId="9" xfId="1" applyFont="1" applyFill="1" applyBorder="1" applyAlignment="1">
      <alignment vertical="center" wrapText="1"/>
    </xf>
    <xf numFmtId="0" fontId="14" fillId="0" borderId="9" xfId="3" applyNumberFormat="1" applyFont="1" applyFill="1" applyBorder="1" applyAlignment="1">
      <alignment vertical="center"/>
    </xf>
    <xf numFmtId="0" fontId="13" fillId="0" borderId="9" xfId="3" applyNumberFormat="1" applyFont="1" applyFill="1" applyBorder="1" applyAlignment="1">
      <alignment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0"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ajor"/>
      </font>
      <numFmt numFmtId="13" formatCode="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ajor"/>
      </font>
      <numFmt numFmtId="165" formatCode="_-* #,##0\ _₽_-;\-* #,##0\ _₽_-;_-* &quot;-&quot;??\ _₽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ajor"/>
      </font>
      <numFmt numFmtId="165" formatCode="_-* #,##0\ _₽_-;\-* #,##0\ _₽_-;_-* &quot;-&quot;??\ _₽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 outline="0"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ere" refreshedDate="45211.098142361108" createdVersion="8" refreshedVersion="8" minRefreshableVersion="3" recordCount="39" xr:uid="{91BEB2A8-03ED-BA43-BA17-6A247225A4AE}">
  <cacheSource type="worksheet">
    <worksheetSource name="Table7"/>
  </cacheSource>
  <cacheFields count="8">
    <cacheField name="expenses" numFmtId="43">
      <sharedItems/>
    </cacheField>
    <cacheField name="Articles" numFmtId="43">
      <sharedItems count="13">
        <s v="Foam blocks"/>
        <s v="Foam blocks "/>
        <s v="Assembly foam "/>
        <s v=" Plywood"/>
        <s v="Steel "/>
        <s v="Steel"/>
        <s v=" Red bricks"/>
        <s v="Full-body bricks"/>
        <s v="works and services"/>
        <s v=" Lease  of property "/>
        <s v="marble "/>
        <s v="Other cash receipts (including refunds)"/>
        <s v="Sales of apartments"/>
      </sharedItems>
    </cacheField>
    <cacheField name="Type " numFmtId="43">
      <sharedItems/>
    </cacheField>
    <cacheField name="Month" numFmtId="43">
      <sharedItems/>
    </cacheField>
    <cacheField name=" Budget " numFmtId="165">
      <sharedItems containsSemiMixedTypes="0" containsString="0" containsNumber="1" containsInteger="1" minValue="10116" maxValue="198420"/>
    </cacheField>
    <cacheField name=" Actual " numFmtId="165">
      <sharedItems containsSemiMixedTypes="0" containsString="0" containsNumber="1" containsInteger="1" minValue="13474" maxValue="191719"/>
    </cacheField>
    <cacheField name="Percentage variance " numFmtId="9">
      <sharedItems containsSemiMixedTypes="0" containsString="0" containsNumber="1" minValue="-0.87145241034484899" maxValue="14.928430209568999"/>
    </cacheField>
    <cacheField name="Dollar variance formula" numFmtId="0">
      <sharedItems containsSemiMixedTypes="0" containsString="0" containsNumber="1" containsInteger="1" minValue="-144094" maxValue="1510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s v="Finished  Product "/>
    <x v="0"/>
    <s v="market"/>
    <s v="january"/>
    <n v="21910"/>
    <n v="141901"/>
    <n v="5.476540392514833"/>
    <n v="119991"/>
  </r>
  <r>
    <s v="Finished  Product "/>
    <x v="1"/>
    <s v="export"/>
    <s v="january"/>
    <n v="156207"/>
    <n v="99982"/>
    <n v="-0.35993905522799874"/>
    <n v="-56225"/>
  </r>
  <r>
    <s v="Finished  Product "/>
    <x v="2"/>
    <s v="market"/>
    <s v="january"/>
    <n v="143083"/>
    <n v="29198"/>
    <n v="-0.79593662419714428"/>
    <n v="-113885"/>
  </r>
  <r>
    <s v="Finished  Product "/>
    <x v="3"/>
    <s v="export"/>
    <s v="january"/>
    <n v="197525"/>
    <n v="152401"/>
    <n v="-0.22844703202126315"/>
    <n v="-45124"/>
  </r>
  <r>
    <s v="Finished  Product "/>
    <x v="4"/>
    <s v="market"/>
    <s v="january"/>
    <n v="102720"/>
    <n v="82208"/>
    <n v="-0.19968847352024921"/>
    <n v="-20512"/>
  </r>
  <r>
    <s v="Finished  Product "/>
    <x v="5"/>
    <s v="export"/>
    <s v="january"/>
    <n v="29667"/>
    <n v="63671"/>
    <n v="1.1461893686587792"/>
    <n v="34004"/>
  </r>
  <r>
    <s v="Finished  Product "/>
    <x v="6"/>
    <s v="market"/>
    <s v="january"/>
    <n v="56899"/>
    <n v="78233"/>
    <n v="0.37494507812088096"/>
    <n v="21334"/>
  </r>
  <r>
    <s v="Finished  Product "/>
    <x v="7"/>
    <s v="export"/>
    <s v="january"/>
    <n v="142263"/>
    <n v="70092"/>
    <n v="-0.50730688935281831"/>
    <n v="-72171"/>
  </r>
  <r>
    <s v="Finished  Product "/>
    <x v="8"/>
    <s v="market"/>
    <s v="january"/>
    <n v="36229"/>
    <n v="94423"/>
    <n v="1.6062822600679012"/>
    <n v="58194"/>
  </r>
  <r>
    <s v="other sales"/>
    <x v="9"/>
    <s v="other"/>
    <s v="january"/>
    <n v="113757"/>
    <n v="68746"/>
    <n v="-0.3956767495626643"/>
    <n v="-45011"/>
  </r>
  <r>
    <s v="other sales "/>
    <x v="10"/>
    <s v="other"/>
    <s v="january"/>
    <n v="135705"/>
    <n v="111053"/>
    <n v="-0.18165874507203128"/>
    <n v="-24652"/>
  </r>
  <r>
    <s v="Other income"/>
    <x v="11"/>
    <s v="other"/>
    <s v="january"/>
    <n v="103655"/>
    <n v="143812"/>
    <n v="0.38741015869953199"/>
    <n v="40157"/>
  </r>
  <r>
    <s v="Other income"/>
    <x v="12"/>
    <s v="other"/>
    <s v="january"/>
    <n v="73458"/>
    <n v="177804"/>
    <n v="1.4204851752021561"/>
    <n v="104346"/>
  </r>
  <r>
    <s v="Finished  Product "/>
    <x v="0"/>
    <s v="market"/>
    <s v="february"/>
    <n v="110391"/>
    <n v="191719"/>
    <n v="0.73672672591062671"/>
    <n v="81328"/>
  </r>
  <r>
    <s v="Finished  Product "/>
    <x v="1"/>
    <s v="export"/>
    <s v="february"/>
    <n v="161201"/>
    <n v="20722"/>
    <n v="-0.87145241034484899"/>
    <n v="-140479"/>
  </r>
  <r>
    <s v="Finished  Product "/>
    <x v="2"/>
    <s v="market"/>
    <s v="february"/>
    <n v="193279"/>
    <n v="92658"/>
    <n v="-0.52059975475866493"/>
    <n v="-100621"/>
  </r>
  <r>
    <s v="Finished  Product "/>
    <x v="3"/>
    <s v="export"/>
    <s v="february"/>
    <n v="166502"/>
    <n v="22408"/>
    <n v="-0.8654190340055975"/>
    <n v="-144094"/>
  </r>
  <r>
    <s v="Finished  Product "/>
    <x v="4"/>
    <s v="market"/>
    <s v="february"/>
    <n v="12298"/>
    <n v="158923"/>
    <n v="11.922670352902911"/>
    <n v="146625"/>
  </r>
  <r>
    <s v="Finished  Product "/>
    <x v="5"/>
    <s v="export"/>
    <s v="february"/>
    <n v="151802"/>
    <n v="176214"/>
    <n v="0.16081474552377428"/>
    <n v="24412"/>
  </r>
  <r>
    <s v="Finished  Product "/>
    <x v="6"/>
    <s v="market"/>
    <s v="february"/>
    <n v="45922"/>
    <n v="65093"/>
    <n v="0.41746875136100337"/>
    <n v="19171"/>
  </r>
  <r>
    <s v="Finished  Product "/>
    <x v="7"/>
    <s v="export"/>
    <s v="february"/>
    <n v="179076"/>
    <n v="87798"/>
    <n v="-0.509716544930644"/>
    <n v="-91278"/>
  </r>
  <r>
    <s v="Finished  Product "/>
    <x v="8"/>
    <s v="market"/>
    <s v="february"/>
    <n v="198420"/>
    <n v="133704"/>
    <n v="-0.32615663743574241"/>
    <n v="-64716"/>
  </r>
  <r>
    <s v="other sales"/>
    <x v="9"/>
    <s v="other"/>
    <s v="february"/>
    <n v="31983"/>
    <n v="18288"/>
    <n v="-0.42819622924678735"/>
    <n v="-13695"/>
  </r>
  <r>
    <s v="other sales "/>
    <x v="10"/>
    <s v="other"/>
    <s v="february"/>
    <n v="144013"/>
    <n v="137854"/>
    <n v="-4.2766972426100391E-2"/>
    <n v="-6159"/>
  </r>
  <r>
    <s v="Other income"/>
    <x v="11"/>
    <s v="other"/>
    <s v="february"/>
    <n v="135445"/>
    <n v="164714"/>
    <n v="0.2160950939495736"/>
    <n v="29269"/>
  </r>
  <r>
    <s v="Other income"/>
    <x v="12"/>
    <s v="other"/>
    <s v="february"/>
    <n v="189387"/>
    <n v="141810"/>
    <n v="-0.2512157645456129"/>
    <n v="-47577"/>
  </r>
  <r>
    <s v="Finished  Product "/>
    <x v="0"/>
    <s v="market"/>
    <s v="march"/>
    <n v="195909"/>
    <n v="166300"/>
    <n v="-0.15113649704709842"/>
    <n v="-29609"/>
  </r>
  <r>
    <s v="Finished  Product "/>
    <x v="1"/>
    <s v="export"/>
    <s v="march"/>
    <n v="15917"/>
    <n v="37619"/>
    <n v="1.3634478859081485"/>
    <n v="21702"/>
  </r>
  <r>
    <s v="Finished  Product "/>
    <x v="2"/>
    <s v="market"/>
    <s v="march"/>
    <n v="169843"/>
    <n v="142936"/>
    <n v="-0.15842277868384336"/>
    <n v="-26907"/>
  </r>
  <r>
    <s v="Finished  Product "/>
    <x v="3"/>
    <s v="export"/>
    <s v="march"/>
    <n v="69599"/>
    <n v="71052"/>
    <n v="2.0876736734723123E-2"/>
    <n v="1453"/>
  </r>
  <r>
    <s v="Finished  Product "/>
    <x v="4"/>
    <s v="market"/>
    <s v="march"/>
    <n v="187035"/>
    <n v="142737"/>
    <n v="-0.2368433715614725"/>
    <n v="-44298"/>
  </r>
  <r>
    <s v="Finished  Product "/>
    <x v="5"/>
    <s v="export"/>
    <s v="march"/>
    <n v="165314"/>
    <n v="73593"/>
    <n v="-0.55482899209988257"/>
    <n v="-91721"/>
  </r>
  <r>
    <s v="Finished  Product "/>
    <x v="6"/>
    <s v="market"/>
    <s v="march"/>
    <n v="82698"/>
    <n v="13474"/>
    <n v="-0.83706982031004373"/>
    <n v="-69224"/>
  </r>
  <r>
    <s v="Finished  Product "/>
    <x v="7"/>
    <s v="export"/>
    <s v="march"/>
    <n v="179294"/>
    <n v="102131"/>
    <n v="-0.43037134538802191"/>
    <n v="-77163"/>
  </r>
  <r>
    <s v="Finished  Product "/>
    <x v="8"/>
    <s v="market"/>
    <s v="march"/>
    <n v="10116"/>
    <n v="161132"/>
    <n v="14.928430209568999"/>
    <n v="151016"/>
  </r>
  <r>
    <s v="other sales"/>
    <x v="9"/>
    <s v="other"/>
    <s v="march"/>
    <n v="94937"/>
    <n v="177537"/>
    <n v="0.87005066517796004"/>
    <n v="82600"/>
  </r>
  <r>
    <s v="other sales "/>
    <x v="10"/>
    <s v="other"/>
    <s v="march"/>
    <n v="141087"/>
    <n v="64374"/>
    <n v="-0.54372833783410235"/>
    <n v="-76713"/>
  </r>
  <r>
    <s v="Other income"/>
    <x v="11"/>
    <s v="other"/>
    <s v="march"/>
    <n v="193726"/>
    <n v="188468"/>
    <n v="-2.7141426550901793E-2"/>
    <n v="-5258"/>
  </r>
  <r>
    <s v="Other income"/>
    <x v="12"/>
    <s v="other"/>
    <s v="march"/>
    <n v="124205"/>
    <n v="140877"/>
    <n v="0.13422970089770936"/>
    <n v="166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77E7D-52D5-C843-BA0A-19E9F61687F3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rticles">
  <location ref="A3:C17" firstHeaderRow="0" firstDataRow="1" firstDataCol="1"/>
  <pivotFields count="8">
    <pivotField showAll="0"/>
    <pivotField axis="axisRow" showAll="0">
      <items count="14">
        <item x="9"/>
        <item x="3"/>
        <item x="6"/>
        <item x="2"/>
        <item x="0"/>
        <item x="1"/>
        <item x="7"/>
        <item x="10"/>
        <item x="11"/>
        <item x="12"/>
        <item x="5"/>
        <item x="4"/>
        <item x="8"/>
        <item t="default"/>
      </items>
    </pivotField>
    <pivotField showAll="0"/>
    <pivotField showAll="0"/>
    <pivotField dataField="1" numFmtId="165" showAll="0"/>
    <pivotField dataField="1" numFmtId="165" showAll="0"/>
    <pivotField numFmtId="9" showAll="0"/>
    <pivotField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Budget " fld="4" baseField="0" baseItem="0"/>
    <dataField name="Actu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50A4FD-3185-2246-97A7-695EE56894AE}" name="Table7" displayName="Table7" ref="A1:H40" totalsRowShown="0" dataDxfId="0" tableBorderDxfId="9">
  <autoFilter ref="A1:H40" xr:uid="{F050A4FD-3185-2246-97A7-695EE56894AE}"/>
  <tableColumns count="8">
    <tableColumn id="1" xr3:uid="{D7713663-927D-C54F-976C-17C0E297B5B4}" name="expenses" dataDxfId="8"/>
    <tableColumn id="2" xr3:uid="{A66EBF68-275E-6C47-9CDB-A8C27B778B8A}" name="Articles" dataDxfId="7" dataCellStyle="Comma"/>
    <tableColumn id="3" xr3:uid="{5D509D95-4D4E-3C49-98F1-1FD17E741A61}" name="Type " dataDxfId="6" dataCellStyle="Comma"/>
    <tableColumn id="4" xr3:uid="{AC5E67D8-A250-3F41-B977-5FFB3AE38E81}" name="Month" dataDxfId="5" dataCellStyle="Comma"/>
    <tableColumn id="5" xr3:uid="{44361C50-C0E5-9C47-B9F3-B16E5525DFFB}" name=" Budget " dataDxfId="4" dataCellStyle="Comma"/>
    <tableColumn id="6" xr3:uid="{557188D6-A857-C142-97F7-84773B408D0F}" name=" Actual " dataDxfId="3" dataCellStyle="Comma"/>
    <tableColumn id="7" xr3:uid="{47F19D56-F83F-2046-ABB2-90B71F8F0E07}" name="Percentage variance " dataDxfId="2" dataCellStyle="Percent">
      <calculatedColumnFormula>F2/E2-1</calculatedColumnFormula>
    </tableColumn>
    <tableColumn id="8" xr3:uid="{05F2F1FA-E2FA-9B40-A897-A4A678F85747}" name="Dollar variance formula" dataDxfId="1" dataCellStyle="Percent">
      <calculatedColumnFormula>F2-E2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ba">
  <a:themeElements>
    <a:clrScheme name="ИБА">
      <a:dk1>
        <a:srgbClr val="1F1A1A"/>
      </a:dk1>
      <a:lt1>
        <a:srgbClr val="FFFCEB"/>
      </a:lt1>
      <a:dk2>
        <a:srgbClr val="1F1A1A"/>
      </a:dk2>
      <a:lt2>
        <a:srgbClr val="FFFCEB"/>
      </a:lt2>
      <a:accent1>
        <a:srgbClr val="F8C845"/>
      </a:accent1>
      <a:accent2>
        <a:srgbClr val="CB5033"/>
      </a:accent2>
      <a:accent3>
        <a:srgbClr val="2C4A94"/>
      </a:accent3>
      <a:accent4>
        <a:srgbClr val="008864"/>
      </a:accent4>
      <a:accent5>
        <a:srgbClr val="FFFFFF"/>
      </a:accent5>
      <a:accent6>
        <a:srgbClr val="FFFFFF"/>
      </a:accent6>
      <a:hlink>
        <a:srgbClr val="3B62C5"/>
      </a:hlink>
      <a:folHlink>
        <a:srgbClr val="008864"/>
      </a:folHlink>
    </a:clrScheme>
    <a:fontScheme name="Стандартная">
      <a:maj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Корпоративный стиль" id="{D6D5F553-B89D-204A-AC10-5C1B96181584}" vid="{86A6889F-8E89-F649-AB69-88E4DD5685B5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F93B-F21A-5B44-931E-F541B1664A03}">
  <sheetPr>
    <tabColor theme="4"/>
  </sheetPr>
  <dimension ref="A1:T73"/>
  <sheetViews>
    <sheetView topLeftCell="A5" zoomScale="63" workbookViewId="0">
      <selection activeCell="F21" sqref="F21"/>
    </sheetView>
  </sheetViews>
  <sheetFormatPr baseColWidth="10" defaultColWidth="8.5546875" defaultRowHeight="20" outlineLevelRow="3" outlineLevelCol="1" x14ac:dyDescent="0.2"/>
  <cols>
    <col min="1" max="1" width="25.88671875" customWidth="1"/>
    <col min="2" max="2" width="15.109375" customWidth="1"/>
    <col min="3" max="3" width="18" customWidth="1"/>
    <col min="4" max="5" width="12.77734375" style="8" customWidth="1"/>
    <col min="6" max="6" width="16.109375" bestFit="1" customWidth="1" outlineLevel="1"/>
    <col min="7" max="7" width="15.109375" customWidth="1" outlineLevel="1"/>
    <col min="8" max="9" width="11.5546875" style="9" customWidth="1" outlineLevel="1"/>
    <col min="10" max="10" width="11.109375" customWidth="1" outlineLevel="1"/>
    <col min="11" max="11" width="12" customWidth="1" outlineLevel="1"/>
    <col min="12" max="13" width="12.6640625" style="9" customWidth="1" outlineLevel="1"/>
    <col min="14" max="14" width="11.109375" customWidth="1" outlineLevel="1"/>
    <col min="15" max="15" width="12" customWidth="1" outlineLevel="1"/>
    <col min="16" max="17" width="12.88671875" style="9" customWidth="1" outlineLevel="1"/>
    <col min="20" max="20" width="21.33203125" customWidth="1"/>
  </cols>
  <sheetData>
    <row r="1" spans="1:20" ht="42" customHeight="1" x14ac:dyDescent="0.2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24"/>
    </row>
    <row r="2" spans="1:20" s="3" customFormat="1" ht="52" customHeight="1" x14ac:dyDescent="0.2">
      <c r="A2" s="1"/>
      <c r="B2" s="13" t="s">
        <v>0</v>
      </c>
      <c r="C2" s="13"/>
      <c r="D2" s="2"/>
      <c r="E2" s="19"/>
      <c r="F2" s="11" t="s">
        <v>1</v>
      </c>
      <c r="G2" s="12"/>
      <c r="H2" s="12"/>
      <c r="I2" s="10"/>
      <c r="J2" s="11" t="s">
        <v>2</v>
      </c>
      <c r="K2" s="12"/>
      <c r="L2" s="12"/>
      <c r="M2" s="10"/>
      <c r="N2" s="11" t="s">
        <v>3</v>
      </c>
      <c r="O2" s="12"/>
      <c r="P2" s="12"/>
      <c r="Q2" s="10"/>
    </row>
    <row r="3" spans="1:20" ht="59" customHeight="1" x14ac:dyDescent="0.2">
      <c r="A3" s="17" t="s">
        <v>4</v>
      </c>
      <c r="B3" s="18" t="s">
        <v>20</v>
      </c>
      <c r="C3" s="18" t="s">
        <v>19</v>
      </c>
      <c r="D3" s="42" t="s">
        <v>17</v>
      </c>
      <c r="E3" s="43" t="s">
        <v>18</v>
      </c>
      <c r="F3" s="64" t="s">
        <v>21</v>
      </c>
      <c r="G3" s="25" t="s">
        <v>22</v>
      </c>
      <c r="H3" s="44" t="s">
        <v>17</v>
      </c>
      <c r="I3" s="45" t="s">
        <v>18</v>
      </c>
      <c r="J3" s="64" t="s">
        <v>21</v>
      </c>
      <c r="K3" s="25" t="s">
        <v>22</v>
      </c>
      <c r="L3" s="44" t="s">
        <v>17</v>
      </c>
      <c r="M3" s="45" t="s">
        <v>18</v>
      </c>
      <c r="N3" s="64" t="s">
        <v>21</v>
      </c>
      <c r="O3" s="25" t="s">
        <v>22</v>
      </c>
      <c r="P3" s="44" t="s">
        <v>17</v>
      </c>
      <c r="Q3" s="45" t="s">
        <v>18</v>
      </c>
    </row>
    <row r="4" spans="1:20" s="4" customFormat="1" ht="55" customHeight="1" x14ac:dyDescent="0.15">
      <c r="A4" s="15" t="s">
        <v>5</v>
      </c>
      <c r="B4" s="16">
        <f>SUM(F4,J4,N4)</f>
        <v>4662477</v>
      </c>
      <c r="C4" s="16">
        <f>SUM(G4,K4,O4,)</f>
        <v>4207659</v>
      </c>
      <c r="D4" s="20">
        <f>C4/B4 -1</f>
        <v>-9.754857771952552E-2</v>
      </c>
      <c r="E4" s="60">
        <f>C4-B4</f>
        <v>-454818</v>
      </c>
      <c r="F4" s="21">
        <v>1313078</v>
      </c>
      <c r="G4" s="22">
        <v>1313524</v>
      </c>
      <c r="H4" s="23">
        <f>G4/F4 -1</f>
        <v>3.3965994403994948E-4</v>
      </c>
      <c r="I4" s="65">
        <f>G4-F4</f>
        <v>446</v>
      </c>
      <c r="J4" s="21">
        <v>1719719</v>
      </c>
      <c r="K4" s="22">
        <v>1411905</v>
      </c>
      <c r="L4" s="23">
        <f>K4/J4 -1</f>
        <v>-0.17899087002004399</v>
      </c>
      <c r="M4" s="65">
        <f>K4-J4</f>
        <v>-307814</v>
      </c>
      <c r="N4" s="21">
        <v>1629680</v>
      </c>
      <c r="O4" s="22">
        <v>1482230</v>
      </c>
      <c r="P4" s="23">
        <f>O4/N4-1</f>
        <v>-9.047788522900202E-2</v>
      </c>
      <c r="Q4" s="65">
        <f>O4-N4</f>
        <v>-147450</v>
      </c>
    </row>
    <row r="5" spans="1:20" s="4" customFormat="1" ht="46" customHeight="1" outlineLevel="1" x14ac:dyDescent="0.2">
      <c r="A5" s="59" t="s">
        <v>30</v>
      </c>
      <c r="B5" s="61">
        <f t="shared" ref="B5:B22" si="0">SUM(F5,J5,N5)</f>
        <v>3181119</v>
      </c>
      <c r="C5" s="61">
        <f t="shared" ref="C5:C22" si="1">SUM(G5,K5,O5,)</f>
        <v>2672322</v>
      </c>
      <c r="D5" s="62">
        <f>C5/B5 -1</f>
        <v>-0.1599427748537543</v>
      </c>
      <c r="E5" s="63">
        <f t="shared" ref="E5:E22" si="2">C5-B5</f>
        <v>-508797</v>
      </c>
      <c r="F5" s="66">
        <v>886503</v>
      </c>
      <c r="G5" s="67">
        <v>812109</v>
      </c>
      <c r="H5" s="68">
        <f t="shared" ref="H5:H22" si="3">G5/F5 -1</f>
        <v>-8.3918497737740294E-2</v>
      </c>
      <c r="I5" s="69">
        <f t="shared" ref="I5:I22" si="4">G5-F5</f>
        <v>-74394</v>
      </c>
      <c r="J5" s="66">
        <v>1218891</v>
      </c>
      <c r="K5" s="67">
        <v>949239</v>
      </c>
      <c r="L5" s="68">
        <f t="shared" ref="L5:L22" si="5">K5/J5 -1</f>
        <v>-0.22122732877673235</v>
      </c>
      <c r="M5" s="69">
        <f t="shared" ref="M5:M22" si="6">K5-J5</f>
        <v>-269652</v>
      </c>
      <c r="N5" s="66">
        <v>1075725</v>
      </c>
      <c r="O5" s="67">
        <v>910974</v>
      </c>
      <c r="P5" s="68">
        <f t="shared" ref="P5:P22" si="7">O5/N5-1</f>
        <v>-0.15315345464686603</v>
      </c>
      <c r="Q5" s="69">
        <f t="shared" ref="Q5:Q22" si="8">O5-N5</f>
        <v>-164751</v>
      </c>
    </row>
    <row r="6" spans="1:20" ht="40" customHeight="1" outlineLevel="2" x14ac:dyDescent="0.2">
      <c r="A6" s="38" t="s">
        <v>23</v>
      </c>
      <c r="B6" s="28">
        <f t="shared" si="0"/>
        <v>661535</v>
      </c>
      <c r="C6" s="28">
        <f t="shared" si="1"/>
        <v>658243</v>
      </c>
      <c r="D6" s="29">
        <f>C6/B6 -1</f>
        <v>-4.9763051085732757E-3</v>
      </c>
      <c r="E6" s="30">
        <f t="shared" si="2"/>
        <v>-3292</v>
      </c>
      <c r="F6" s="55">
        <v>178117</v>
      </c>
      <c r="G6" s="31">
        <v>241883</v>
      </c>
      <c r="H6" s="26">
        <f t="shared" si="3"/>
        <v>0.35800064002874521</v>
      </c>
      <c r="I6" s="32">
        <f t="shared" si="4"/>
        <v>63766</v>
      </c>
      <c r="J6" s="55">
        <v>271592</v>
      </c>
      <c r="K6" s="31">
        <v>212441</v>
      </c>
      <c r="L6" s="26">
        <f t="shared" si="5"/>
        <v>-0.21779360216795784</v>
      </c>
      <c r="M6" s="32">
        <f t="shared" si="6"/>
        <v>-59151</v>
      </c>
      <c r="N6" s="55">
        <v>211826</v>
      </c>
      <c r="O6" s="31">
        <v>203919</v>
      </c>
      <c r="P6" s="26">
        <f t="shared" si="7"/>
        <v>-3.7327806784813955E-2</v>
      </c>
      <c r="Q6" s="32">
        <f t="shared" si="8"/>
        <v>-7907</v>
      </c>
    </row>
    <row r="7" spans="1:20" s="5" customFormat="1" ht="40" customHeight="1" outlineLevel="3" x14ac:dyDescent="0.2">
      <c r="A7" s="39" t="s">
        <v>12</v>
      </c>
      <c r="B7" s="33">
        <f t="shared" si="0"/>
        <v>328210</v>
      </c>
      <c r="C7" s="33">
        <f t="shared" si="1"/>
        <v>499920</v>
      </c>
      <c r="D7" s="34">
        <f>C7/B7 -1</f>
        <v>0.52317114042838431</v>
      </c>
      <c r="E7" s="35">
        <f t="shared" si="2"/>
        <v>171710</v>
      </c>
      <c r="F7" s="56">
        <v>21910</v>
      </c>
      <c r="G7" s="36">
        <v>141901</v>
      </c>
      <c r="H7" s="27">
        <f t="shared" si="3"/>
        <v>5.476540392514833</v>
      </c>
      <c r="I7" s="37">
        <f t="shared" si="4"/>
        <v>119991</v>
      </c>
      <c r="J7" s="56">
        <v>110391</v>
      </c>
      <c r="K7" s="36">
        <v>191719</v>
      </c>
      <c r="L7" s="27">
        <f t="shared" si="5"/>
        <v>0.73672672591062671</v>
      </c>
      <c r="M7" s="37">
        <f t="shared" si="6"/>
        <v>81328</v>
      </c>
      <c r="N7" s="56">
        <v>195909</v>
      </c>
      <c r="O7" s="36">
        <v>166300</v>
      </c>
      <c r="P7" s="27">
        <f t="shared" si="7"/>
        <v>-0.15113649704709842</v>
      </c>
      <c r="Q7" s="37">
        <f t="shared" si="8"/>
        <v>-29609</v>
      </c>
    </row>
    <row r="8" spans="1:20" s="5" customFormat="1" ht="40" customHeight="1" outlineLevel="3" x14ac:dyDescent="0.2">
      <c r="A8" s="39" t="s">
        <v>6</v>
      </c>
      <c r="B8" s="33">
        <f t="shared" si="0"/>
        <v>333325</v>
      </c>
      <c r="C8" s="33">
        <f t="shared" si="1"/>
        <v>158323</v>
      </c>
      <c r="D8" s="34">
        <f>C8/B8 -1</f>
        <v>-0.52501912547813689</v>
      </c>
      <c r="E8" s="35">
        <f t="shared" si="2"/>
        <v>-175002</v>
      </c>
      <c r="F8" s="56">
        <v>156207</v>
      </c>
      <c r="G8" s="36">
        <v>99982</v>
      </c>
      <c r="H8" s="27">
        <f t="shared" si="3"/>
        <v>-0.35993905522799874</v>
      </c>
      <c r="I8" s="37">
        <f t="shared" si="4"/>
        <v>-56225</v>
      </c>
      <c r="J8" s="56">
        <v>161201</v>
      </c>
      <c r="K8" s="36">
        <v>20722</v>
      </c>
      <c r="L8" s="27">
        <f t="shared" si="5"/>
        <v>-0.87145241034484899</v>
      </c>
      <c r="M8" s="37">
        <f t="shared" si="6"/>
        <v>-140479</v>
      </c>
      <c r="N8" s="56">
        <v>15917</v>
      </c>
      <c r="O8" s="36">
        <v>37619</v>
      </c>
      <c r="P8" s="27">
        <f t="shared" si="7"/>
        <v>1.3634478859081485</v>
      </c>
      <c r="Q8" s="37">
        <f t="shared" si="8"/>
        <v>21702</v>
      </c>
    </row>
    <row r="9" spans="1:20" ht="40" customHeight="1" outlineLevel="2" x14ac:dyDescent="0.2">
      <c r="A9" s="38" t="s">
        <v>24</v>
      </c>
      <c r="B9" s="28">
        <f t="shared" si="0"/>
        <v>506205</v>
      </c>
      <c r="C9" s="28">
        <f t="shared" si="1"/>
        <v>264792</v>
      </c>
      <c r="D9" s="29">
        <f>C9/B9 -1</f>
        <v>-0.47690757696980468</v>
      </c>
      <c r="E9" s="30">
        <f t="shared" si="2"/>
        <v>-241413</v>
      </c>
      <c r="F9" s="55">
        <v>143083</v>
      </c>
      <c r="G9" s="31">
        <v>29198</v>
      </c>
      <c r="H9" s="26">
        <f t="shared" si="3"/>
        <v>-0.79593662419714428</v>
      </c>
      <c r="I9" s="32">
        <f t="shared" si="4"/>
        <v>-113885</v>
      </c>
      <c r="J9" s="55">
        <v>193279</v>
      </c>
      <c r="K9" s="31">
        <v>92658</v>
      </c>
      <c r="L9" s="26">
        <f t="shared" si="5"/>
        <v>-0.52059975475866493</v>
      </c>
      <c r="M9" s="32">
        <f t="shared" si="6"/>
        <v>-100621</v>
      </c>
      <c r="N9" s="55">
        <v>169843</v>
      </c>
      <c r="O9" s="31">
        <v>142936</v>
      </c>
      <c r="P9" s="26">
        <f t="shared" si="7"/>
        <v>-0.15842277868384336</v>
      </c>
      <c r="Q9" s="32">
        <f t="shared" si="8"/>
        <v>-26907</v>
      </c>
      <c r="T9" s="71">
        <f>SUM(F6:F16)</f>
        <v>1197007</v>
      </c>
    </row>
    <row r="10" spans="1:20" ht="40" customHeight="1" outlineLevel="2" x14ac:dyDescent="0.2">
      <c r="A10" s="38" t="s">
        <v>25</v>
      </c>
      <c r="B10" s="28">
        <f t="shared" si="0"/>
        <v>433626</v>
      </c>
      <c r="C10" s="28">
        <f t="shared" si="1"/>
        <v>245861</v>
      </c>
      <c r="D10" s="29">
        <f>C10/B10 -1</f>
        <v>-0.43301139691808144</v>
      </c>
      <c r="E10" s="30">
        <f t="shared" si="2"/>
        <v>-187765</v>
      </c>
      <c r="F10" s="55">
        <v>197525</v>
      </c>
      <c r="G10" s="31">
        <v>152401</v>
      </c>
      <c r="H10" s="26">
        <f t="shared" si="3"/>
        <v>-0.22844703202126315</v>
      </c>
      <c r="I10" s="32">
        <f t="shared" si="4"/>
        <v>-45124</v>
      </c>
      <c r="J10" s="55">
        <v>166502</v>
      </c>
      <c r="K10" s="31">
        <v>22408</v>
      </c>
      <c r="L10" s="26">
        <f t="shared" si="5"/>
        <v>-0.8654190340055975</v>
      </c>
      <c r="M10" s="32">
        <f t="shared" si="6"/>
        <v>-144094</v>
      </c>
      <c r="N10" s="55">
        <v>69599</v>
      </c>
      <c r="O10" s="31">
        <v>71052</v>
      </c>
      <c r="P10" s="26">
        <f t="shared" si="7"/>
        <v>2.0876736734723123E-2</v>
      </c>
      <c r="Q10" s="32">
        <f t="shared" si="8"/>
        <v>1453</v>
      </c>
    </row>
    <row r="11" spans="1:20" ht="40" customHeight="1" outlineLevel="2" x14ac:dyDescent="0.2">
      <c r="A11" s="38" t="s">
        <v>26</v>
      </c>
      <c r="B11" s="28">
        <f t="shared" si="0"/>
        <v>648836</v>
      </c>
      <c r="C11" s="28">
        <f t="shared" si="1"/>
        <v>697346</v>
      </c>
      <c r="D11" s="29">
        <f>C11/B11 -1</f>
        <v>7.4764655475343611E-2</v>
      </c>
      <c r="E11" s="30">
        <f t="shared" si="2"/>
        <v>48510</v>
      </c>
      <c r="F11" s="70">
        <v>132387</v>
      </c>
      <c r="G11" s="31">
        <v>145879</v>
      </c>
      <c r="H11" s="26">
        <f t="shared" si="3"/>
        <v>0.10191332985867185</v>
      </c>
      <c r="I11" s="32">
        <f t="shared" si="4"/>
        <v>13492</v>
      </c>
      <c r="J11" s="55">
        <v>164100</v>
      </c>
      <c r="K11" s="31">
        <v>335137</v>
      </c>
      <c r="L11" s="26">
        <f t="shared" si="5"/>
        <v>1.0422730042656916</v>
      </c>
      <c r="M11" s="32">
        <f t="shared" si="6"/>
        <v>171037</v>
      </c>
      <c r="N11" s="55">
        <v>352349</v>
      </c>
      <c r="O11" s="31">
        <v>216330</v>
      </c>
      <c r="P11" s="26">
        <f t="shared" si="7"/>
        <v>-0.3860348688374311</v>
      </c>
      <c r="Q11" s="32">
        <f t="shared" si="8"/>
        <v>-136019</v>
      </c>
    </row>
    <row r="12" spans="1:20" s="5" customFormat="1" ht="40" customHeight="1" outlineLevel="3" x14ac:dyDescent="0.2">
      <c r="A12" s="39" t="s">
        <v>7</v>
      </c>
      <c r="B12" s="33">
        <f t="shared" si="0"/>
        <v>302053</v>
      </c>
      <c r="C12" s="33">
        <f t="shared" si="1"/>
        <v>383868</v>
      </c>
      <c r="D12" s="34">
        <f>C12/B12 -1</f>
        <v>0.27086306045627762</v>
      </c>
      <c r="E12" s="35">
        <f t="shared" si="2"/>
        <v>81815</v>
      </c>
      <c r="F12" s="56">
        <v>102720</v>
      </c>
      <c r="G12" s="36">
        <v>82208</v>
      </c>
      <c r="H12" s="27">
        <f t="shared" si="3"/>
        <v>-0.19968847352024921</v>
      </c>
      <c r="I12" s="37">
        <f t="shared" si="4"/>
        <v>-20512</v>
      </c>
      <c r="J12" s="56">
        <v>12298</v>
      </c>
      <c r="K12" s="36">
        <v>158923</v>
      </c>
      <c r="L12" s="27">
        <f t="shared" si="5"/>
        <v>11.922670352902911</v>
      </c>
      <c r="M12" s="37">
        <f t="shared" si="6"/>
        <v>146625</v>
      </c>
      <c r="N12" s="56">
        <v>187035</v>
      </c>
      <c r="O12" s="36">
        <v>142737</v>
      </c>
      <c r="P12" s="27">
        <f t="shared" si="7"/>
        <v>-0.2368433715614725</v>
      </c>
      <c r="Q12" s="37">
        <f t="shared" si="8"/>
        <v>-44298</v>
      </c>
    </row>
    <row r="13" spans="1:20" s="5" customFormat="1" ht="40" customHeight="1" outlineLevel="3" x14ac:dyDescent="0.2">
      <c r="A13" s="39" t="s">
        <v>8</v>
      </c>
      <c r="B13" s="33">
        <f t="shared" si="0"/>
        <v>346783</v>
      </c>
      <c r="C13" s="33">
        <f t="shared" si="1"/>
        <v>313478</v>
      </c>
      <c r="D13" s="34">
        <f>C13/B13 -1</f>
        <v>-9.6039886614972425E-2</v>
      </c>
      <c r="E13" s="35">
        <f t="shared" si="2"/>
        <v>-33305</v>
      </c>
      <c r="F13" s="56">
        <v>29667</v>
      </c>
      <c r="G13" s="36">
        <v>63671</v>
      </c>
      <c r="H13" s="27">
        <f t="shared" si="3"/>
        <v>1.1461893686587792</v>
      </c>
      <c r="I13" s="37">
        <f t="shared" si="4"/>
        <v>34004</v>
      </c>
      <c r="J13" s="56">
        <v>151802</v>
      </c>
      <c r="K13" s="36">
        <v>176214</v>
      </c>
      <c r="L13" s="27">
        <f t="shared" si="5"/>
        <v>0.16081474552377428</v>
      </c>
      <c r="M13" s="37">
        <f t="shared" si="6"/>
        <v>24412</v>
      </c>
      <c r="N13" s="56">
        <v>165314</v>
      </c>
      <c r="O13" s="36">
        <v>73593</v>
      </c>
      <c r="P13" s="27">
        <f t="shared" si="7"/>
        <v>-0.55482899209988257</v>
      </c>
      <c r="Q13" s="37">
        <f t="shared" si="8"/>
        <v>-91721</v>
      </c>
    </row>
    <row r="14" spans="1:20" ht="40" customHeight="1" outlineLevel="2" x14ac:dyDescent="0.2">
      <c r="A14" s="38" t="s">
        <v>27</v>
      </c>
      <c r="B14" s="28">
        <f t="shared" si="0"/>
        <v>185519</v>
      </c>
      <c r="C14" s="28">
        <f t="shared" si="1"/>
        <v>156800</v>
      </c>
      <c r="D14" s="29">
        <f>C14/B14 -1</f>
        <v>-0.15480355111875332</v>
      </c>
      <c r="E14" s="30">
        <f t="shared" si="2"/>
        <v>-28719</v>
      </c>
      <c r="F14" s="55">
        <v>56899</v>
      </c>
      <c r="G14" s="31">
        <v>78233</v>
      </c>
      <c r="H14" s="26">
        <f t="shared" si="3"/>
        <v>0.37494507812088096</v>
      </c>
      <c r="I14" s="32">
        <f t="shared" si="4"/>
        <v>21334</v>
      </c>
      <c r="J14" s="55">
        <v>45922</v>
      </c>
      <c r="K14" s="31">
        <v>65093</v>
      </c>
      <c r="L14" s="26">
        <f t="shared" si="5"/>
        <v>0.41746875136100337</v>
      </c>
      <c r="M14" s="32">
        <f t="shared" si="6"/>
        <v>19171</v>
      </c>
      <c r="N14" s="55">
        <v>82698</v>
      </c>
      <c r="O14" s="31">
        <v>13474</v>
      </c>
      <c r="P14" s="26">
        <f t="shared" si="7"/>
        <v>-0.83706982031004373</v>
      </c>
      <c r="Q14" s="32">
        <f t="shared" si="8"/>
        <v>-69224</v>
      </c>
    </row>
    <row r="15" spans="1:20" ht="40" customHeight="1" outlineLevel="2" x14ac:dyDescent="0.2">
      <c r="A15" s="38" t="s">
        <v>28</v>
      </c>
      <c r="B15" s="28">
        <f t="shared" si="0"/>
        <v>500633</v>
      </c>
      <c r="C15" s="28">
        <f t="shared" si="1"/>
        <v>260021</v>
      </c>
      <c r="D15" s="29">
        <f>C15/B15 -1</f>
        <v>-0.48061554072544155</v>
      </c>
      <c r="E15" s="30">
        <f t="shared" si="2"/>
        <v>-240612</v>
      </c>
      <c r="F15" s="55">
        <v>142263</v>
      </c>
      <c r="G15" s="31">
        <v>70092</v>
      </c>
      <c r="H15" s="26">
        <f t="shared" si="3"/>
        <v>-0.50730688935281831</v>
      </c>
      <c r="I15" s="32">
        <f t="shared" si="4"/>
        <v>-72171</v>
      </c>
      <c r="J15" s="55">
        <v>179076</v>
      </c>
      <c r="K15" s="31">
        <v>87798</v>
      </c>
      <c r="L15" s="26">
        <f t="shared" si="5"/>
        <v>-0.509716544930644</v>
      </c>
      <c r="M15" s="32">
        <f t="shared" si="6"/>
        <v>-91278</v>
      </c>
      <c r="N15" s="55">
        <v>179294</v>
      </c>
      <c r="O15" s="31">
        <v>102131</v>
      </c>
      <c r="P15" s="26">
        <f t="shared" si="7"/>
        <v>-0.43037134538802191</v>
      </c>
      <c r="Q15" s="32">
        <f t="shared" si="8"/>
        <v>-77163</v>
      </c>
    </row>
    <row r="16" spans="1:20" ht="40" customHeight="1" outlineLevel="2" x14ac:dyDescent="0.2">
      <c r="A16" s="38" t="s">
        <v>9</v>
      </c>
      <c r="B16" s="28">
        <f t="shared" si="0"/>
        <v>244765</v>
      </c>
      <c r="C16" s="28">
        <f t="shared" si="1"/>
        <v>389259</v>
      </c>
      <c r="D16" s="29">
        <f>C16/B16 -1</f>
        <v>0.59033767082711996</v>
      </c>
      <c r="E16" s="30">
        <f t="shared" si="2"/>
        <v>144494</v>
      </c>
      <c r="F16" s="55">
        <v>36229</v>
      </c>
      <c r="G16" s="31">
        <v>94423</v>
      </c>
      <c r="H16" s="26">
        <f t="shared" si="3"/>
        <v>1.6062822600679012</v>
      </c>
      <c r="I16" s="32">
        <f t="shared" si="4"/>
        <v>58194</v>
      </c>
      <c r="J16" s="55">
        <v>198420</v>
      </c>
      <c r="K16" s="31">
        <v>133704</v>
      </c>
      <c r="L16" s="26">
        <f t="shared" si="5"/>
        <v>-0.32615663743574241</v>
      </c>
      <c r="M16" s="32">
        <f t="shared" si="6"/>
        <v>-64716</v>
      </c>
      <c r="N16" s="55">
        <v>10116</v>
      </c>
      <c r="O16" s="31">
        <v>161132</v>
      </c>
      <c r="P16" s="26">
        <f t="shared" si="7"/>
        <v>14.928430209568999</v>
      </c>
      <c r="Q16" s="32">
        <f t="shared" si="8"/>
        <v>151016</v>
      </c>
    </row>
    <row r="17" spans="1:17" s="4" customFormat="1" ht="40" customHeight="1" outlineLevel="1" x14ac:dyDescent="0.2">
      <c r="A17" s="40" t="s">
        <v>13</v>
      </c>
      <c r="B17" s="46">
        <f t="shared" si="0"/>
        <v>661482</v>
      </c>
      <c r="C17" s="47">
        <f t="shared" si="1"/>
        <v>577852</v>
      </c>
      <c r="D17" s="48">
        <f>C17/B17 -1</f>
        <v>-0.12642823236308776</v>
      </c>
      <c r="E17" s="57">
        <f t="shared" si="2"/>
        <v>-83630</v>
      </c>
      <c r="F17" s="49">
        <v>249462</v>
      </c>
      <c r="G17" s="49">
        <v>179799</v>
      </c>
      <c r="H17" s="50">
        <f t="shared" si="3"/>
        <v>-0.2792529523534647</v>
      </c>
      <c r="I17" s="51">
        <f t="shared" si="4"/>
        <v>-69663</v>
      </c>
      <c r="J17" s="49">
        <v>175996</v>
      </c>
      <c r="K17" s="49">
        <v>156142</v>
      </c>
      <c r="L17" s="50">
        <f t="shared" si="5"/>
        <v>-0.11280938203140978</v>
      </c>
      <c r="M17" s="51">
        <f t="shared" si="6"/>
        <v>-19854</v>
      </c>
      <c r="N17" s="49">
        <v>236024</v>
      </c>
      <c r="O17" s="49">
        <v>241911</v>
      </c>
      <c r="P17" s="50">
        <f t="shared" si="7"/>
        <v>2.494237874114491E-2</v>
      </c>
      <c r="Q17" s="51">
        <f t="shared" si="8"/>
        <v>5887</v>
      </c>
    </row>
    <row r="18" spans="1:17" ht="40" customHeight="1" outlineLevel="2" x14ac:dyDescent="0.2">
      <c r="A18" s="38" t="s">
        <v>14</v>
      </c>
      <c r="B18" s="28">
        <f t="shared" si="0"/>
        <v>240677</v>
      </c>
      <c r="C18" s="28">
        <f t="shared" si="1"/>
        <v>264571</v>
      </c>
      <c r="D18" s="29">
        <f>C18/B18 -1</f>
        <v>9.9278285835372682E-2</v>
      </c>
      <c r="E18" s="30">
        <f t="shared" si="2"/>
        <v>23894</v>
      </c>
      <c r="F18" s="55">
        <v>113757</v>
      </c>
      <c r="G18" s="31">
        <v>68746</v>
      </c>
      <c r="H18" s="26">
        <f t="shared" si="3"/>
        <v>-0.3956767495626643</v>
      </c>
      <c r="I18" s="32">
        <f t="shared" si="4"/>
        <v>-45011</v>
      </c>
      <c r="J18" s="55">
        <v>31983</v>
      </c>
      <c r="K18" s="31">
        <v>18288</v>
      </c>
      <c r="L18" s="26">
        <f t="shared" si="5"/>
        <v>-0.42819622924678735</v>
      </c>
      <c r="M18" s="32">
        <f t="shared" si="6"/>
        <v>-13695</v>
      </c>
      <c r="N18" s="55">
        <v>94937</v>
      </c>
      <c r="O18" s="31">
        <v>177537</v>
      </c>
      <c r="P18" s="26">
        <f t="shared" si="7"/>
        <v>0.87005066517796004</v>
      </c>
      <c r="Q18" s="32">
        <f t="shared" si="8"/>
        <v>82600</v>
      </c>
    </row>
    <row r="19" spans="1:17" ht="40" customHeight="1" outlineLevel="2" x14ac:dyDescent="0.2">
      <c r="A19" s="38" t="s">
        <v>15</v>
      </c>
      <c r="B19" s="28">
        <f t="shared" si="0"/>
        <v>420805</v>
      </c>
      <c r="C19" s="28">
        <f t="shared" si="1"/>
        <v>313281</v>
      </c>
      <c r="D19" s="29">
        <f>C19/B19 -1</f>
        <v>-0.25551977756918287</v>
      </c>
      <c r="E19" s="30">
        <f t="shared" si="2"/>
        <v>-107524</v>
      </c>
      <c r="F19" s="55">
        <v>135705</v>
      </c>
      <c r="G19" s="31">
        <v>111053</v>
      </c>
      <c r="H19" s="26">
        <f t="shared" si="3"/>
        <v>-0.18165874507203128</v>
      </c>
      <c r="I19" s="32">
        <f t="shared" si="4"/>
        <v>-24652</v>
      </c>
      <c r="J19" s="55">
        <v>144013</v>
      </c>
      <c r="K19" s="31">
        <v>137854</v>
      </c>
      <c r="L19" s="26">
        <f t="shared" si="5"/>
        <v>-4.2766972426100391E-2</v>
      </c>
      <c r="M19" s="32">
        <f t="shared" si="6"/>
        <v>-6159</v>
      </c>
      <c r="N19" s="55">
        <v>141087</v>
      </c>
      <c r="O19" s="31">
        <v>64374</v>
      </c>
      <c r="P19" s="26">
        <f t="shared" si="7"/>
        <v>-0.54372833783410235</v>
      </c>
      <c r="Q19" s="32">
        <f t="shared" si="8"/>
        <v>-76713</v>
      </c>
    </row>
    <row r="20" spans="1:17" s="4" customFormat="1" ht="40" customHeight="1" outlineLevel="1" x14ac:dyDescent="0.2">
      <c r="A20" s="41" t="s">
        <v>10</v>
      </c>
      <c r="B20" s="52">
        <f t="shared" si="0"/>
        <v>819876</v>
      </c>
      <c r="C20" s="53">
        <f t="shared" si="1"/>
        <v>957485</v>
      </c>
      <c r="D20" s="54">
        <f>C20/B20 -1</f>
        <v>0.16784123452814814</v>
      </c>
      <c r="E20" s="58">
        <f t="shared" si="2"/>
        <v>137609</v>
      </c>
      <c r="F20" s="49">
        <v>177113</v>
      </c>
      <c r="G20" s="49">
        <v>321616</v>
      </c>
      <c r="H20" s="50">
        <f t="shared" si="3"/>
        <v>0.81588025723690527</v>
      </c>
      <c r="I20" s="51">
        <f t="shared" si="4"/>
        <v>144503</v>
      </c>
      <c r="J20" s="49">
        <v>324832</v>
      </c>
      <c r="K20" s="49">
        <v>306524</v>
      </c>
      <c r="L20" s="50">
        <f t="shared" si="5"/>
        <v>-5.6361442222441105E-2</v>
      </c>
      <c r="M20" s="51">
        <f t="shared" si="6"/>
        <v>-18308</v>
      </c>
      <c r="N20" s="49">
        <v>317931</v>
      </c>
      <c r="O20" s="49">
        <v>329345</v>
      </c>
      <c r="P20" s="50">
        <f t="shared" si="7"/>
        <v>3.5900871572762671E-2</v>
      </c>
      <c r="Q20" s="51">
        <f t="shared" si="8"/>
        <v>11414</v>
      </c>
    </row>
    <row r="21" spans="1:17" ht="40" customHeight="1" outlineLevel="2" x14ac:dyDescent="0.2">
      <c r="A21" s="38" t="s">
        <v>11</v>
      </c>
      <c r="B21" s="28">
        <f t="shared" si="0"/>
        <v>432826</v>
      </c>
      <c r="C21" s="28">
        <f t="shared" si="1"/>
        <v>496994</v>
      </c>
      <c r="D21" s="29">
        <f>C21/B21 -1</f>
        <v>0.1482535707189494</v>
      </c>
      <c r="E21" s="30">
        <f t="shared" si="2"/>
        <v>64168</v>
      </c>
      <c r="F21" s="55">
        <v>103655</v>
      </c>
      <c r="G21" s="31">
        <v>143812</v>
      </c>
      <c r="H21" s="26">
        <f t="shared" si="3"/>
        <v>0.38741015869953199</v>
      </c>
      <c r="I21" s="32">
        <f t="shared" si="4"/>
        <v>40157</v>
      </c>
      <c r="J21" s="55">
        <v>135445</v>
      </c>
      <c r="K21" s="31">
        <v>164714</v>
      </c>
      <c r="L21" s="26">
        <f t="shared" si="5"/>
        <v>0.2160950939495736</v>
      </c>
      <c r="M21" s="32">
        <f t="shared" si="6"/>
        <v>29269</v>
      </c>
      <c r="N21" s="55">
        <v>193726</v>
      </c>
      <c r="O21" s="31">
        <v>188468</v>
      </c>
      <c r="P21" s="26">
        <f t="shared" si="7"/>
        <v>-2.7141426550901793E-2</v>
      </c>
      <c r="Q21" s="32">
        <f t="shared" si="8"/>
        <v>-5258</v>
      </c>
    </row>
    <row r="22" spans="1:17" ht="40" customHeight="1" outlineLevel="2" x14ac:dyDescent="0.2">
      <c r="A22" s="38" t="s">
        <v>16</v>
      </c>
      <c r="B22" s="28">
        <f t="shared" si="0"/>
        <v>387050</v>
      </c>
      <c r="C22" s="28">
        <f t="shared" si="1"/>
        <v>460491</v>
      </c>
      <c r="D22" s="29">
        <f>C22/B22 -1</f>
        <v>0.1897455109159023</v>
      </c>
      <c r="E22" s="30">
        <f t="shared" si="2"/>
        <v>73441</v>
      </c>
      <c r="F22" s="55">
        <v>73458</v>
      </c>
      <c r="G22" s="31">
        <v>177804</v>
      </c>
      <c r="H22" s="26">
        <f t="shared" si="3"/>
        <v>1.4204851752021561</v>
      </c>
      <c r="I22" s="32">
        <f t="shared" si="4"/>
        <v>104346</v>
      </c>
      <c r="J22" s="55">
        <v>189387</v>
      </c>
      <c r="K22" s="31">
        <v>141810</v>
      </c>
      <c r="L22" s="26">
        <f t="shared" si="5"/>
        <v>-0.2512157645456129</v>
      </c>
      <c r="M22" s="32">
        <f t="shared" si="6"/>
        <v>-47577</v>
      </c>
      <c r="N22" s="55">
        <v>124205</v>
      </c>
      <c r="O22" s="31">
        <v>140877</v>
      </c>
      <c r="P22" s="26">
        <f t="shared" si="7"/>
        <v>0.13422970089770936</v>
      </c>
      <c r="Q22" s="32">
        <f t="shared" si="8"/>
        <v>16672</v>
      </c>
    </row>
    <row r="23" spans="1:17" outlineLevel="1" x14ac:dyDescent="0.2">
      <c r="D23" s="6"/>
      <c r="E23" s="6"/>
      <c r="H23" s="7"/>
      <c r="I23" s="7"/>
      <c r="L23" s="7"/>
      <c r="M23" s="7"/>
      <c r="P23" s="7"/>
      <c r="Q23" s="7"/>
    </row>
    <row r="24" spans="1:17" x14ac:dyDescent="0.2">
      <c r="D24" s="6"/>
      <c r="E24" s="6"/>
      <c r="H24" s="7"/>
      <c r="I24" s="7"/>
      <c r="L24" s="7"/>
      <c r="M24" s="7"/>
      <c r="P24" s="7"/>
      <c r="Q24" s="7"/>
    </row>
    <row r="25" spans="1:17" x14ac:dyDescent="0.2">
      <c r="D25" s="6"/>
      <c r="E25" s="6"/>
      <c r="H25" s="7"/>
      <c r="I25" s="7"/>
      <c r="L25" s="7"/>
      <c r="M25" s="7"/>
      <c r="P25" s="7"/>
      <c r="Q25" s="7"/>
    </row>
    <row r="26" spans="1:17" x14ac:dyDescent="0.2">
      <c r="D26" s="6"/>
      <c r="E26" s="6"/>
      <c r="H26" s="7"/>
      <c r="I26" s="7"/>
      <c r="L26" s="7"/>
      <c r="M26" s="7"/>
      <c r="P26" s="7"/>
      <c r="Q26" s="7"/>
    </row>
    <row r="27" spans="1:17" x14ac:dyDescent="0.2">
      <c r="D27" s="6"/>
      <c r="E27" s="6"/>
      <c r="H27" s="7"/>
      <c r="I27" s="7"/>
      <c r="L27" s="7"/>
      <c r="M27" s="7"/>
      <c r="P27" s="7"/>
      <c r="Q27" s="7"/>
    </row>
    <row r="28" spans="1:17" x14ac:dyDescent="0.2">
      <c r="D28" s="6"/>
      <c r="E28" s="6"/>
      <c r="H28" s="7"/>
      <c r="I28" s="7"/>
      <c r="L28" s="7"/>
      <c r="M28" s="7"/>
      <c r="P28" s="7"/>
      <c r="Q28" s="7"/>
    </row>
    <row r="29" spans="1:17" x14ac:dyDescent="0.2">
      <c r="D29" s="6"/>
      <c r="E29" s="6"/>
      <c r="H29" s="7"/>
      <c r="I29" s="7"/>
      <c r="L29" s="7"/>
      <c r="M29" s="7"/>
      <c r="P29" s="7"/>
      <c r="Q29" s="7"/>
    </row>
    <row r="30" spans="1:17" x14ac:dyDescent="0.2">
      <c r="D30" s="6"/>
      <c r="E30" s="6"/>
      <c r="H30" s="7"/>
      <c r="I30" s="7"/>
      <c r="L30" s="7"/>
      <c r="M30" s="7"/>
      <c r="P30" s="7"/>
      <c r="Q30" s="7"/>
    </row>
    <row r="31" spans="1:17" x14ac:dyDescent="0.2">
      <c r="D31" s="6"/>
      <c r="E31" s="6"/>
      <c r="H31" s="7"/>
      <c r="I31" s="7"/>
      <c r="L31" s="7"/>
      <c r="M31" s="7"/>
      <c r="P31" s="7"/>
      <c r="Q31" s="7"/>
    </row>
    <row r="32" spans="1:17" x14ac:dyDescent="0.2">
      <c r="D32" s="6"/>
      <c r="E32" s="6"/>
      <c r="H32" s="7"/>
      <c r="I32" s="7"/>
      <c r="L32" s="7"/>
      <c r="M32" s="7"/>
      <c r="P32" s="7"/>
      <c r="Q32" s="7"/>
    </row>
    <row r="33" spans="4:17" x14ac:dyDescent="0.2">
      <c r="D33" s="6"/>
      <c r="E33" s="6"/>
      <c r="H33" s="7"/>
      <c r="I33" s="7"/>
      <c r="L33" s="7"/>
      <c r="M33" s="7"/>
      <c r="P33" s="7"/>
      <c r="Q33" s="7"/>
    </row>
    <row r="34" spans="4:17" x14ac:dyDescent="0.2">
      <c r="D34" s="6"/>
      <c r="E34" s="6"/>
      <c r="H34" s="7"/>
      <c r="I34" s="7"/>
      <c r="L34" s="7"/>
      <c r="M34" s="7"/>
      <c r="P34" s="7"/>
      <c r="Q34" s="7"/>
    </row>
    <row r="35" spans="4:17" x14ac:dyDescent="0.2">
      <c r="D35" s="6"/>
      <c r="E35" s="6"/>
      <c r="H35" s="7"/>
      <c r="I35" s="7"/>
      <c r="L35" s="7"/>
      <c r="M35" s="7"/>
      <c r="P35" s="7"/>
      <c r="Q35" s="7"/>
    </row>
    <row r="36" spans="4:17" x14ac:dyDescent="0.2">
      <c r="D36" s="6"/>
      <c r="E36" s="6"/>
      <c r="H36" s="7"/>
      <c r="I36" s="7"/>
      <c r="L36" s="7"/>
      <c r="M36" s="7"/>
      <c r="P36" s="7"/>
      <c r="Q36" s="7"/>
    </row>
    <row r="37" spans="4:17" x14ac:dyDescent="0.2">
      <c r="D37" s="6"/>
      <c r="E37" s="6"/>
      <c r="H37" s="7"/>
      <c r="I37" s="7"/>
      <c r="L37" s="7"/>
      <c r="M37" s="7"/>
      <c r="P37" s="7"/>
      <c r="Q37" s="7"/>
    </row>
    <row r="38" spans="4:17" x14ac:dyDescent="0.2">
      <c r="D38" s="6"/>
      <c r="E38" s="6"/>
      <c r="H38" s="7"/>
      <c r="I38" s="7"/>
      <c r="L38" s="7"/>
      <c r="M38" s="7"/>
      <c r="P38" s="7"/>
      <c r="Q38" s="7"/>
    </row>
    <row r="39" spans="4:17" x14ac:dyDescent="0.2">
      <c r="D39" s="6"/>
      <c r="E39" s="6"/>
      <c r="H39" s="7"/>
      <c r="I39" s="7"/>
      <c r="L39" s="7"/>
      <c r="M39" s="7"/>
      <c r="P39" s="7"/>
      <c r="Q39" s="7"/>
    </row>
    <row r="40" spans="4:17" x14ac:dyDescent="0.2">
      <c r="D40" s="6"/>
      <c r="E40" s="6"/>
      <c r="H40" s="7"/>
      <c r="I40" s="7"/>
      <c r="L40" s="7"/>
      <c r="M40" s="7"/>
      <c r="P40" s="7"/>
      <c r="Q40" s="7"/>
    </row>
    <row r="41" spans="4:17" x14ac:dyDescent="0.2">
      <c r="D41" s="6"/>
      <c r="E41" s="6"/>
      <c r="H41" s="7"/>
      <c r="I41" s="7"/>
      <c r="L41" s="7"/>
      <c r="M41" s="7"/>
      <c r="P41" s="7"/>
      <c r="Q41" s="7"/>
    </row>
    <row r="42" spans="4:17" x14ac:dyDescent="0.2">
      <c r="D42" s="6"/>
      <c r="E42" s="6"/>
      <c r="H42" s="7"/>
      <c r="I42" s="7"/>
      <c r="L42" s="7"/>
      <c r="M42" s="7"/>
      <c r="P42" s="7"/>
      <c r="Q42" s="7"/>
    </row>
    <row r="43" spans="4:17" x14ac:dyDescent="0.2">
      <c r="D43" s="6"/>
      <c r="E43" s="6"/>
      <c r="H43" s="7"/>
      <c r="I43" s="7"/>
      <c r="L43" s="7"/>
      <c r="M43" s="7"/>
      <c r="P43" s="7"/>
      <c r="Q43" s="7"/>
    </row>
    <row r="44" spans="4:17" x14ac:dyDescent="0.2">
      <c r="D44" s="6"/>
      <c r="E44" s="6"/>
      <c r="H44" s="7"/>
      <c r="I44" s="7"/>
      <c r="L44" s="7"/>
      <c r="M44" s="7"/>
      <c r="P44" s="7"/>
      <c r="Q44" s="7"/>
    </row>
    <row r="45" spans="4:17" x14ac:dyDescent="0.2">
      <c r="D45" s="6"/>
      <c r="E45" s="6"/>
      <c r="H45" s="7"/>
      <c r="I45" s="7"/>
      <c r="L45" s="7"/>
      <c r="M45" s="7"/>
      <c r="P45" s="7"/>
      <c r="Q45" s="7"/>
    </row>
    <row r="46" spans="4:17" x14ac:dyDescent="0.2">
      <c r="D46" s="6"/>
      <c r="E46" s="6"/>
      <c r="H46" s="7"/>
      <c r="I46" s="7"/>
      <c r="L46" s="7"/>
      <c r="M46" s="7"/>
      <c r="P46" s="7"/>
      <c r="Q46" s="7"/>
    </row>
    <row r="47" spans="4:17" x14ac:dyDescent="0.2">
      <c r="D47" s="6"/>
      <c r="E47" s="6"/>
      <c r="H47" s="7"/>
      <c r="I47" s="7"/>
      <c r="L47" s="7"/>
      <c r="M47" s="7"/>
      <c r="P47" s="7"/>
      <c r="Q47" s="7"/>
    </row>
    <row r="48" spans="4:17" x14ac:dyDescent="0.2">
      <c r="D48" s="6"/>
      <c r="E48" s="6"/>
      <c r="H48" s="7"/>
      <c r="I48" s="7"/>
      <c r="L48" s="7"/>
      <c r="M48" s="7"/>
      <c r="P48" s="7"/>
      <c r="Q48" s="7"/>
    </row>
    <row r="49" spans="4:17" x14ac:dyDescent="0.2">
      <c r="D49" s="6"/>
      <c r="E49" s="6"/>
      <c r="H49" s="7"/>
      <c r="I49" s="7"/>
      <c r="L49" s="7"/>
      <c r="M49" s="7"/>
      <c r="P49" s="7"/>
      <c r="Q49" s="7"/>
    </row>
    <row r="50" spans="4:17" x14ac:dyDescent="0.2">
      <c r="D50" s="6"/>
      <c r="E50" s="6"/>
      <c r="H50" s="7"/>
      <c r="I50" s="7"/>
      <c r="L50" s="7"/>
      <c r="M50" s="7"/>
      <c r="P50" s="7"/>
      <c r="Q50" s="7"/>
    </row>
    <row r="51" spans="4:17" x14ac:dyDescent="0.2">
      <c r="D51" s="6"/>
      <c r="E51" s="6"/>
      <c r="H51" s="7"/>
      <c r="I51" s="7"/>
      <c r="L51" s="7"/>
      <c r="M51" s="7"/>
      <c r="P51" s="7"/>
      <c r="Q51" s="7"/>
    </row>
    <row r="52" spans="4:17" x14ac:dyDescent="0.2">
      <c r="D52" s="6"/>
      <c r="E52" s="6"/>
      <c r="H52" s="7"/>
      <c r="I52" s="7"/>
      <c r="L52" s="7"/>
      <c r="M52" s="7"/>
      <c r="P52" s="7"/>
      <c r="Q52" s="7"/>
    </row>
    <row r="53" spans="4:17" x14ac:dyDescent="0.2">
      <c r="D53" s="6"/>
      <c r="E53" s="6"/>
      <c r="H53" s="7"/>
      <c r="I53" s="7"/>
      <c r="L53" s="7"/>
      <c r="M53" s="7"/>
      <c r="P53" s="7"/>
      <c r="Q53" s="7"/>
    </row>
    <row r="54" spans="4:17" x14ac:dyDescent="0.2">
      <c r="D54" s="6"/>
      <c r="E54" s="6"/>
      <c r="H54" s="7"/>
      <c r="I54" s="7"/>
      <c r="L54" s="7"/>
      <c r="M54" s="7"/>
      <c r="P54" s="7"/>
      <c r="Q54" s="7"/>
    </row>
    <row r="55" spans="4:17" x14ac:dyDescent="0.2">
      <c r="D55" s="6"/>
      <c r="E55" s="6"/>
      <c r="H55" s="7"/>
      <c r="I55" s="7"/>
      <c r="L55" s="7"/>
      <c r="M55" s="7"/>
      <c r="P55" s="7"/>
      <c r="Q55" s="7"/>
    </row>
    <row r="56" spans="4:17" x14ac:dyDescent="0.2">
      <c r="D56" s="6"/>
      <c r="E56" s="6"/>
      <c r="H56" s="7"/>
      <c r="I56" s="7"/>
      <c r="L56" s="7"/>
      <c r="M56" s="7"/>
      <c r="P56" s="7"/>
      <c r="Q56" s="7"/>
    </row>
    <row r="57" spans="4:17" x14ac:dyDescent="0.2">
      <c r="D57" s="6"/>
      <c r="E57" s="6"/>
      <c r="H57" s="7"/>
      <c r="I57" s="7"/>
      <c r="L57" s="7"/>
      <c r="M57" s="7"/>
      <c r="P57" s="7"/>
      <c r="Q57" s="7"/>
    </row>
    <row r="58" spans="4:17" x14ac:dyDescent="0.2">
      <c r="D58" s="6"/>
      <c r="E58" s="6"/>
      <c r="H58" s="7"/>
      <c r="I58" s="7"/>
      <c r="L58" s="7"/>
      <c r="M58" s="7"/>
      <c r="P58" s="7"/>
      <c r="Q58" s="7"/>
    </row>
    <row r="59" spans="4:17" x14ac:dyDescent="0.2">
      <c r="D59" s="6"/>
      <c r="E59" s="6"/>
      <c r="H59" s="7"/>
      <c r="I59" s="7"/>
      <c r="L59" s="7"/>
      <c r="M59" s="7"/>
      <c r="P59" s="7"/>
      <c r="Q59" s="7"/>
    </row>
    <row r="60" spans="4:17" x14ac:dyDescent="0.2">
      <c r="D60" s="6"/>
      <c r="E60" s="6"/>
      <c r="H60" s="7"/>
      <c r="I60" s="7"/>
      <c r="L60" s="7"/>
      <c r="M60" s="7"/>
      <c r="P60" s="7"/>
      <c r="Q60" s="7"/>
    </row>
    <row r="61" spans="4:17" x14ac:dyDescent="0.2">
      <c r="D61" s="6"/>
      <c r="E61" s="6"/>
      <c r="H61" s="7"/>
      <c r="I61" s="7"/>
      <c r="L61" s="7"/>
      <c r="M61" s="7"/>
      <c r="P61" s="7"/>
      <c r="Q61" s="7"/>
    </row>
    <row r="62" spans="4:17" x14ac:dyDescent="0.2">
      <c r="D62" s="6"/>
      <c r="E62" s="6"/>
      <c r="H62" s="7"/>
      <c r="I62" s="7"/>
      <c r="L62" s="7"/>
      <c r="M62" s="7"/>
      <c r="P62" s="7"/>
      <c r="Q62" s="7"/>
    </row>
    <row r="63" spans="4:17" x14ac:dyDescent="0.2">
      <c r="D63" s="6"/>
      <c r="E63" s="6"/>
      <c r="H63" s="7"/>
      <c r="I63" s="7"/>
      <c r="L63" s="7"/>
      <c r="M63" s="7"/>
      <c r="P63" s="7"/>
      <c r="Q63" s="7"/>
    </row>
    <row r="64" spans="4:17" x14ac:dyDescent="0.2">
      <c r="D64" s="6"/>
      <c r="E64" s="6"/>
      <c r="H64" s="7"/>
      <c r="I64" s="7"/>
      <c r="L64" s="7"/>
      <c r="M64" s="7"/>
      <c r="P64" s="7"/>
      <c r="Q64" s="7"/>
    </row>
    <row r="65" spans="4:17" x14ac:dyDescent="0.2">
      <c r="D65" s="6"/>
      <c r="E65" s="6"/>
      <c r="H65" s="7"/>
      <c r="I65" s="7"/>
      <c r="L65" s="7"/>
      <c r="M65" s="7"/>
      <c r="P65" s="7"/>
      <c r="Q65" s="7"/>
    </row>
    <row r="66" spans="4:17" x14ac:dyDescent="0.2">
      <c r="D66" s="6"/>
      <c r="E66" s="6"/>
      <c r="H66" s="7"/>
      <c r="I66" s="7"/>
      <c r="L66" s="7"/>
      <c r="M66" s="7"/>
      <c r="P66" s="7"/>
      <c r="Q66" s="7"/>
    </row>
    <row r="67" spans="4:17" x14ac:dyDescent="0.2">
      <c r="D67" s="6"/>
      <c r="E67" s="6"/>
      <c r="H67" s="7"/>
      <c r="I67" s="7"/>
      <c r="L67" s="7"/>
      <c r="M67" s="7"/>
      <c r="P67" s="7"/>
      <c r="Q67" s="7"/>
    </row>
    <row r="68" spans="4:17" x14ac:dyDescent="0.2">
      <c r="D68" s="6"/>
      <c r="E68" s="6"/>
      <c r="H68" s="7"/>
      <c r="I68" s="7"/>
      <c r="L68" s="7"/>
      <c r="M68" s="7"/>
      <c r="P68" s="7"/>
      <c r="Q68" s="7"/>
    </row>
    <row r="69" spans="4:17" x14ac:dyDescent="0.2">
      <c r="D69" s="6"/>
      <c r="E69" s="6"/>
      <c r="H69" s="7"/>
      <c r="I69" s="7"/>
      <c r="L69" s="7"/>
      <c r="M69" s="7"/>
      <c r="P69" s="7"/>
      <c r="Q69" s="7"/>
    </row>
    <row r="70" spans="4:17" x14ac:dyDescent="0.2">
      <c r="D70" s="6"/>
      <c r="E70" s="6"/>
      <c r="H70" s="7"/>
      <c r="I70" s="7"/>
      <c r="L70" s="7"/>
      <c r="M70" s="7"/>
      <c r="P70" s="7"/>
      <c r="Q70" s="7"/>
    </row>
    <row r="71" spans="4:17" x14ac:dyDescent="0.2">
      <c r="D71" s="6"/>
      <c r="E71" s="6"/>
      <c r="H71" s="7"/>
      <c r="I71" s="7"/>
      <c r="L71" s="7"/>
      <c r="M71" s="7"/>
      <c r="P71" s="7"/>
      <c r="Q71" s="7"/>
    </row>
    <row r="72" spans="4:17" x14ac:dyDescent="0.2">
      <c r="D72" s="6"/>
      <c r="E72" s="6"/>
      <c r="H72" s="7"/>
      <c r="I72" s="7"/>
      <c r="L72" s="7"/>
      <c r="M72" s="7"/>
      <c r="P72" s="7"/>
      <c r="Q72" s="7"/>
    </row>
    <row r="73" spans="4:17" x14ac:dyDescent="0.2">
      <c r="D73" s="6"/>
      <c r="E73" s="6"/>
      <c r="H73" s="7"/>
      <c r="I73" s="7"/>
      <c r="L73" s="7"/>
      <c r="M73" s="7"/>
      <c r="P73" s="7"/>
      <c r="Q73" s="7"/>
    </row>
  </sheetData>
  <mergeCells count="5">
    <mergeCell ref="A1:P1"/>
    <mergeCell ref="B2:D2"/>
    <mergeCell ref="F2:H2"/>
    <mergeCell ref="J2:L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7B54-7EE4-6044-8E71-962EEECB7730}">
  <sheetPr>
    <tabColor theme="4"/>
  </sheetPr>
  <dimension ref="A1:T67"/>
  <sheetViews>
    <sheetView zoomScale="50" workbookViewId="0">
      <selection activeCell="N4" sqref="N4:Q16"/>
    </sheetView>
  </sheetViews>
  <sheetFormatPr baseColWidth="10" defaultColWidth="8.5546875" defaultRowHeight="20" outlineLevelRow="3" outlineLevelCol="1" x14ac:dyDescent="0.2"/>
  <cols>
    <col min="1" max="1" width="25.88671875" customWidth="1"/>
    <col min="2" max="2" width="15.109375" customWidth="1"/>
    <col min="3" max="3" width="18" customWidth="1"/>
    <col min="4" max="5" width="12.77734375" style="8" customWidth="1"/>
    <col min="6" max="6" width="16.109375" bestFit="1" customWidth="1" outlineLevel="1"/>
    <col min="7" max="7" width="15.109375" customWidth="1" outlineLevel="1"/>
    <col min="8" max="9" width="11.5546875" style="9" customWidth="1" outlineLevel="1"/>
    <col min="10" max="10" width="11.109375" customWidth="1" outlineLevel="1"/>
    <col min="11" max="11" width="12" customWidth="1" outlineLevel="1"/>
    <col min="12" max="13" width="12.6640625" style="9" customWidth="1" outlineLevel="1"/>
    <col min="14" max="14" width="11.109375" customWidth="1" outlineLevel="1"/>
    <col min="15" max="15" width="12" customWidth="1" outlineLevel="1"/>
    <col min="16" max="17" width="12.88671875" style="9" customWidth="1" outlineLevel="1"/>
    <col min="20" max="20" width="21.33203125" customWidth="1"/>
  </cols>
  <sheetData>
    <row r="1" spans="1:20" ht="42" customHeight="1" x14ac:dyDescent="0.2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24"/>
    </row>
    <row r="2" spans="1:20" s="3" customFormat="1" ht="52" customHeight="1" x14ac:dyDescent="0.2">
      <c r="A2" s="1"/>
      <c r="B2" s="13" t="s">
        <v>0</v>
      </c>
      <c r="C2" s="13"/>
      <c r="D2" s="2"/>
      <c r="E2" s="19"/>
      <c r="F2" s="11" t="s">
        <v>1</v>
      </c>
      <c r="G2" s="12"/>
      <c r="H2" s="12"/>
      <c r="I2" s="10"/>
      <c r="J2" s="11" t="s">
        <v>2</v>
      </c>
      <c r="K2" s="12"/>
      <c r="L2" s="12"/>
      <c r="M2" s="10"/>
      <c r="N2" s="11" t="s">
        <v>3</v>
      </c>
      <c r="O2" s="12"/>
      <c r="P2" s="12"/>
      <c r="Q2" s="10"/>
    </row>
    <row r="3" spans="1:20" ht="59" customHeight="1" x14ac:dyDescent="0.2">
      <c r="A3" s="17" t="s">
        <v>4</v>
      </c>
      <c r="B3" s="18" t="s">
        <v>20</v>
      </c>
      <c r="C3" s="18" t="s">
        <v>19</v>
      </c>
      <c r="D3" s="42" t="s">
        <v>17</v>
      </c>
      <c r="E3" s="43" t="s">
        <v>18</v>
      </c>
      <c r="F3" s="64" t="s">
        <v>21</v>
      </c>
      <c r="G3" s="25" t="s">
        <v>22</v>
      </c>
      <c r="H3" s="44" t="s">
        <v>17</v>
      </c>
      <c r="I3" s="45" t="s">
        <v>18</v>
      </c>
      <c r="J3" s="64" t="s">
        <v>21</v>
      </c>
      <c r="K3" s="25" t="s">
        <v>22</v>
      </c>
      <c r="L3" s="44" t="s">
        <v>17</v>
      </c>
      <c r="M3" s="45" t="s">
        <v>18</v>
      </c>
      <c r="N3" s="64" t="s">
        <v>21</v>
      </c>
      <c r="O3" s="25" t="s">
        <v>22</v>
      </c>
      <c r="P3" s="44" t="s">
        <v>17</v>
      </c>
      <c r="Q3" s="45" t="s">
        <v>18</v>
      </c>
    </row>
    <row r="4" spans="1:20" s="5" customFormat="1" ht="40" customHeight="1" outlineLevel="3" x14ac:dyDescent="0.2">
      <c r="A4" s="39" t="s">
        <v>12</v>
      </c>
      <c r="B4" s="33">
        <f t="shared" ref="B4:B16" si="0">SUM(F4,J4,N4)</f>
        <v>328210</v>
      </c>
      <c r="C4" s="33">
        <f t="shared" ref="C4:C16" si="1">SUM(G4,K4,O4,)</f>
        <v>499920</v>
      </c>
      <c r="D4" s="34">
        <f>C4/B4 -1</f>
        <v>0.52317114042838431</v>
      </c>
      <c r="E4" s="35">
        <f t="shared" ref="E4:E16" si="2">C4-B4</f>
        <v>171710</v>
      </c>
      <c r="F4" s="56">
        <v>21910</v>
      </c>
      <c r="G4" s="36">
        <v>141901</v>
      </c>
      <c r="H4" s="27">
        <f t="shared" ref="H4:H16" si="3">G4/F4 -1</f>
        <v>5.476540392514833</v>
      </c>
      <c r="I4" s="37">
        <f t="shared" ref="I4:I16" si="4">G4-F4</f>
        <v>119991</v>
      </c>
      <c r="J4" s="56">
        <v>110391</v>
      </c>
      <c r="K4" s="36">
        <v>191719</v>
      </c>
      <c r="L4" s="27">
        <f t="shared" ref="L4:L16" si="5">K4/J4 -1</f>
        <v>0.73672672591062671</v>
      </c>
      <c r="M4" s="37">
        <f t="shared" ref="M4:M16" si="6">K4-J4</f>
        <v>81328</v>
      </c>
      <c r="N4" s="56">
        <v>195909</v>
      </c>
      <c r="O4" s="36">
        <v>166300</v>
      </c>
      <c r="P4" s="27">
        <f t="shared" ref="P4:P16" si="7">O4/N4-1</f>
        <v>-0.15113649704709842</v>
      </c>
      <c r="Q4" s="37">
        <f t="shared" ref="Q4:Q16" si="8">O4-N4</f>
        <v>-29609</v>
      </c>
    </row>
    <row r="5" spans="1:20" s="5" customFormat="1" ht="40" customHeight="1" outlineLevel="3" x14ac:dyDescent="0.2">
      <c r="A5" s="39" t="s">
        <v>6</v>
      </c>
      <c r="B5" s="33">
        <f t="shared" si="0"/>
        <v>333325</v>
      </c>
      <c r="C5" s="33">
        <f t="shared" si="1"/>
        <v>158323</v>
      </c>
      <c r="D5" s="34">
        <f>C5/B5 -1</f>
        <v>-0.52501912547813689</v>
      </c>
      <c r="E5" s="35">
        <f t="shared" si="2"/>
        <v>-175002</v>
      </c>
      <c r="F5" s="56">
        <v>156207</v>
      </c>
      <c r="G5" s="36">
        <v>99982</v>
      </c>
      <c r="H5" s="27">
        <f t="shared" si="3"/>
        <v>-0.35993905522799874</v>
      </c>
      <c r="I5" s="37">
        <f t="shared" si="4"/>
        <v>-56225</v>
      </c>
      <c r="J5" s="56">
        <v>161201</v>
      </c>
      <c r="K5" s="36">
        <v>20722</v>
      </c>
      <c r="L5" s="27">
        <f t="shared" si="5"/>
        <v>-0.87145241034484899</v>
      </c>
      <c r="M5" s="37">
        <f t="shared" si="6"/>
        <v>-140479</v>
      </c>
      <c r="N5" s="56">
        <v>15917</v>
      </c>
      <c r="O5" s="36">
        <v>37619</v>
      </c>
      <c r="P5" s="27">
        <f t="shared" si="7"/>
        <v>1.3634478859081485</v>
      </c>
      <c r="Q5" s="37">
        <f t="shared" si="8"/>
        <v>21702</v>
      </c>
    </row>
    <row r="6" spans="1:20" ht="40" customHeight="1" outlineLevel="2" x14ac:dyDescent="0.2">
      <c r="A6" s="38" t="s">
        <v>24</v>
      </c>
      <c r="B6" s="28">
        <f t="shared" si="0"/>
        <v>506205</v>
      </c>
      <c r="C6" s="28">
        <f t="shared" si="1"/>
        <v>264792</v>
      </c>
      <c r="D6" s="29">
        <f>C6/B6 -1</f>
        <v>-0.47690757696980468</v>
      </c>
      <c r="E6" s="30">
        <f t="shared" si="2"/>
        <v>-241413</v>
      </c>
      <c r="F6" s="55">
        <v>143083</v>
      </c>
      <c r="G6" s="31">
        <v>29198</v>
      </c>
      <c r="H6" s="26">
        <f t="shared" si="3"/>
        <v>-0.79593662419714428</v>
      </c>
      <c r="I6" s="32">
        <f t="shared" si="4"/>
        <v>-113885</v>
      </c>
      <c r="J6" s="55">
        <v>193279</v>
      </c>
      <c r="K6" s="31">
        <v>92658</v>
      </c>
      <c r="L6" s="26">
        <f t="shared" si="5"/>
        <v>-0.52059975475866493</v>
      </c>
      <c r="M6" s="32">
        <f t="shared" si="6"/>
        <v>-100621</v>
      </c>
      <c r="N6" s="55">
        <v>169843</v>
      </c>
      <c r="O6" s="31">
        <v>142936</v>
      </c>
      <c r="P6" s="26">
        <f t="shared" si="7"/>
        <v>-0.15842277868384336</v>
      </c>
      <c r="Q6" s="32">
        <f t="shared" si="8"/>
        <v>-26907</v>
      </c>
      <c r="T6" s="71">
        <f>SUM(F4:F12)</f>
        <v>886503</v>
      </c>
    </row>
    <row r="7" spans="1:20" ht="40" customHeight="1" outlineLevel="2" x14ac:dyDescent="0.2">
      <c r="A7" s="38" t="s">
        <v>25</v>
      </c>
      <c r="B7" s="28">
        <f t="shared" si="0"/>
        <v>433626</v>
      </c>
      <c r="C7" s="28">
        <f t="shared" si="1"/>
        <v>245861</v>
      </c>
      <c r="D7" s="29">
        <f>C7/B7 -1</f>
        <v>-0.43301139691808144</v>
      </c>
      <c r="E7" s="30">
        <f t="shared" si="2"/>
        <v>-187765</v>
      </c>
      <c r="F7" s="55">
        <v>197525</v>
      </c>
      <c r="G7" s="31">
        <v>152401</v>
      </c>
      <c r="H7" s="26">
        <f t="shared" si="3"/>
        <v>-0.22844703202126315</v>
      </c>
      <c r="I7" s="32">
        <f t="shared" si="4"/>
        <v>-45124</v>
      </c>
      <c r="J7" s="55">
        <v>166502</v>
      </c>
      <c r="K7" s="31">
        <v>22408</v>
      </c>
      <c r="L7" s="26">
        <f t="shared" si="5"/>
        <v>-0.8654190340055975</v>
      </c>
      <c r="M7" s="32">
        <f t="shared" si="6"/>
        <v>-144094</v>
      </c>
      <c r="N7" s="55">
        <v>69599</v>
      </c>
      <c r="O7" s="31">
        <v>71052</v>
      </c>
      <c r="P7" s="26">
        <f t="shared" si="7"/>
        <v>2.0876736734723123E-2</v>
      </c>
      <c r="Q7" s="32">
        <f t="shared" si="8"/>
        <v>1453</v>
      </c>
    </row>
    <row r="8" spans="1:20" s="5" customFormat="1" ht="40" customHeight="1" outlineLevel="3" x14ac:dyDescent="0.2">
      <c r="A8" s="39" t="s">
        <v>7</v>
      </c>
      <c r="B8" s="33">
        <f t="shared" si="0"/>
        <v>302053</v>
      </c>
      <c r="C8" s="33">
        <f t="shared" si="1"/>
        <v>383868</v>
      </c>
      <c r="D8" s="34">
        <f>C8/B8 -1</f>
        <v>0.27086306045627762</v>
      </c>
      <c r="E8" s="35">
        <f t="shared" si="2"/>
        <v>81815</v>
      </c>
      <c r="F8" s="56">
        <v>102720</v>
      </c>
      <c r="G8" s="36">
        <v>82208</v>
      </c>
      <c r="H8" s="27">
        <f t="shared" si="3"/>
        <v>-0.19968847352024921</v>
      </c>
      <c r="I8" s="37">
        <f t="shared" si="4"/>
        <v>-20512</v>
      </c>
      <c r="J8" s="56">
        <v>12298</v>
      </c>
      <c r="K8" s="36">
        <v>158923</v>
      </c>
      <c r="L8" s="27">
        <f t="shared" si="5"/>
        <v>11.922670352902911</v>
      </c>
      <c r="M8" s="37">
        <f t="shared" si="6"/>
        <v>146625</v>
      </c>
      <c r="N8" s="56">
        <v>187035</v>
      </c>
      <c r="O8" s="36">
        <v>142737</v>
      </c>
      <c r="P8" s="27">
        <f t="shared" si="7"/>
        <v>-0.2368433715614725</v>
      </c>
      <c r="Q8" s="37">
        <f t="shared" si="8"/>
        <v>-44298</v>
      </c>
    </row>
    <row r="9" spans="1:20" s="5" customFormat="1" ht="40" customHeight="1" outlineLevel="3" x14ac:dyDescent="0.2">
      <c r="A9" s="39" t="s">
        <v>8</v>
      </c>
      <c r="B9" s="33">
        <f t="shared" si="0"/>
        <v>346783</v>
      </c>
      <c r="C9" s="33">
        <f t="shared" si="1"/>
        <v>313478</v>
      </c>
      <c r="D9" s="34">
        <f>C9/B9 -1</f>
        <v>-9.6039886614972425E-2</v>
      </c>
      <c r="E9" s="35">
        <f t="shared" si="2"/>
        <v>-33305</v>
      </c>
      <c r="F9" s="56">
        <v>29667</v>
      </c>
      <c r="G9" s="36">
        <v>63671</v>
      </c>
      <c r="H9" s="27">
        <f t="shared" si="3"/>
        <v>1.1461893686587792</v>
      </c>
      <c r="I9" s="37">
        <f t="shared" si="4"/>
        <v>34004</v>
      </c>
      <c r="J9" s="56">
        <v>151802</v>
      </c>
      <c r="K9" s="36">
        <v>176214</v>
      </c>
      <c r="L9" s="27">
        <f t="shared" si="5"/>
        <v>0.16081474552377428</v>
      </c>
      <c r="M9" s="37">
        <f t="shared" si="6"/>
        <v>24412</v>
      </c>
      <c r="N9" s="56">
        <v>165314</v>
      </c>
      <c r="O9" s="36">
        <v>73593</v>
      </c>
      <c r="P9" s="27">
        <f t="shared" si="7"/>
        <v>-0.55482899209988257</v>
      </c>
      <c r="Q9" s="37">
        <f t="shared" si="8"/>
        <v>-91721</v>
      </c>
    </row>
    <row r="10" spans="1:20" ht="40" customHeight="1" outlineLevel="2" x14ac:dyDescent="0.2">
      <c r="A10" s="38" t="s">
        <v>27</v>
      </c>
      <c r="B10" s="28">
        <f t="shared" si="0"/>
        <v>185519</v>
      </c>
      <c r="C10" s="28">
        <f t="shared" si="1"/>
        <v>156800</v>
      </c>
      <c r="D10" s="29">
        <f>C10/B10 -1</f>
        <v>-0.15480355111875332</v>
      </c>
      <c r="E10" s="30">
        <f t="shared" si="2"/>
        <v>-28719</v>
      </c>
      <c r="F10" s="55">
        <v>56899</v>
      </c>
      <c r="G10" s="31">
        <v>78233</v>
      </c>
      <c r="H10" s="26">
        <f t="shared" si="3"/>
        <v>0.37494507812088096</v>
      </c>
      <c r="I10" s="32">
        <f t="shared" si="4"/>
        <v>21334</v>
      </c>
      <c r="J10" s="55">
        <v>45922</v>
      </c>
      <c r="K10" s="31">
        <v>65093</v>
      </c>
      <c r="L10" s="26">
        <f t="shared" si="5"/>
        <v>0.41746875136100337</v>
      </c>
      <c r="M10" s="32">
        <f t="shared" si="6"/>
        <v>19171</v>
      </c>
      <c r="N10" s="55">
        <v>82698</v>
      </c>
      <c r="O10" s="31">
        <v>13474</v>
      </c>
      <c r="P10" s="26">
        <f t="shared" si="7"/>
        <v>-0.83706982031004373</v>
      </c>
      <c r="Q10" s="32">
        <f t="shared" si="8"/>
        <v>-69224</v>
      </c>
    </row>
    <row r="11" spans="1:20" ht="40" customHeight="1" outlineLevel="2" x14ac:dyDescent="0.2">
      <c r="A11" s="38" t="s">
        <v>28</v>
      </c>
      <c r="B11" s="28">
        <f t="shared" si="0"/>
        <v>500633</v>
      </c>
      <c r="C11" s="28">
        <f t="shared" si="1"/>
        <v>260021</v>
      </c>
      <c r="D11" s="29">
        <f>C11/B11 -1</f>
        <v>-0.48061554072544155</v>
      </c>
      <c r="E11" s="30">
        <f t="shared" si="2"/>
        <v>-240612</v>
      </c>
      <c r="F11" s="55">
        <v>142263</v>
      </c>
      <c r="G11" s="31">
        <v>70092</v>
      </c>
      <c r="H11" s="26">
        <f t="shared" si="3"/>
        <v>-0.50730688935281831</v>
      </c>
      <c r="I11" s="32">
        <f t="shared" si="4"/>
        <v>-72171</v>
      </c>
      <c r="J11" s="55">
        <v>179076</v>
      </c>
      <c r="K11" s="31">
        <v>87798</v>
      </c>
      <c r="L11" s="26">
        <f t="shared" si="5"/>
        <v>-0.509716544930644</v>
      </c>
      <c r="M11" s="32">
        <f t="shared" si="6"/>
        <v>-91278</v>
      </c>
      <c r="N11" s="55">
        <v>179294</v>
      </c>
      <c r="O11" s="31">
        <v>102131</v>
      </c>
      <c r="P11" s="26">
        <f t="shared" si="7"/>
        <v>-0.43037134538802191</v>
      </c>
      <c r="Q11" s="32">
        <f t="shared" si="8"/>
        <v>-77163</v>
      </c>
    </row>
    <row r="12" spans="1:20" ht="40" customHeight="1" outlineLevel="2" x14ac:dyDescent="0.2">
      <c r="A12" s="38" t="s">
        <v>9</v>
      </c>
      <c r="B12" s="28">
        <f t="shared" si="0"/>
        <v>244765</v>
      </c>
      <c r="C12" s="28">
        <f t="shared" si="1"/>
        <v>389259</v>
      </c>
      <c r="D12" s="29">
        <f>C12/B12 -1</f>
        <v>0.59033767082711996</v>
      </c>
      <c r="E12" s="30">
        <f t="shared" si="2"/>
        <v>144494</v>
      </c>
      <c r="F12" s="55">
        <v>36229</v>
      </c>
      <c r="G12" s="31">
        <v>94423</v>
      </c>
      <c r="H12" s="26">
        <f t="shared" si="3"/>
        <v>1.6062822600679012</v>
      </c>
      <c r="I12" s="32">
        <f t="shared" si="4"/>
        <v>58194</v>
      </c>
      <c r="J12" s="55">
        <v>198420</v>
      </c>
      <c r="K12" s="31">
        <v>133704</v>
      </c>
      <c r="L12" s="26">
        <f t="shared" si="5"/>
        <v>-0.32615663743574241</v>
      </c>
      <c r="M12" s="32">
        <f t="shared" si="6"/>
        <v>-64716</v>
      </c>
      <c r="N12" s="55">
        <v>10116</v>
      </c>
      <c r="O12" s="31">
        <v>161132</v>
      </c>
      <c r="P12" s="26">
        <f t="shared" si="7"/>
        <v>14.928430209568999</v>
      </c>
      <c r="Q12" s="32">
        <f t="shared" si="8"/>
        <v>151016</v>
      </c>
    </row>
    <row r="13" spans="1:20" ht="40" customHeight="1" outlineLevel="2" x14ac:dyDescent="0.2">
      <c r="A13" s="38" t="s">
        <v>14</v>
      </c>
      <c r="B13" s="28">
        <f t="shared" si="0"/>
        <v>240677</v>
      </c>
      <c r="C13" s="28">
        <f t="shared" si="1"/>
        <v>264571</v>
      </c>
      <c r="D13" s="29">
        <f>C13/B13 -1</f>
        <v>9.9278285835372682E-2</v>
      </c>
      <c r="E13" s="30">
        <f t="shared" si="2"/>
        <v>23894</v>
      </c>
      <c r="F13" s="55">
        <v>113757</v>
      </c>
      <c r="G13" s="31">
        <v>68746</v>
      </c>
      <c r="H13" s="26">
        <f t="shared" si="3"/>
        <v>-0.3956767495626643</v>
      </c>
      <c r="I13" s="32">
        <f t="shared" si="4"/>
        <v>-45011</v>
      </c>
      <c r="J13" s="55">
        <v>31983</v>
      </c>
      <c r="K13" s="31">
        <v>18288</v>
      </c>
      <c r="L13" s="26">
        <f t="shared" si="5"/>
        <v>-0.42819622924678735</v>
      </c>
      <c r="M13" s="32">
        <f t="shared" si="6"/>
        <v>-13695</v>
      </c>
      <c r="N13" s="55">
        <v>94937</v>
      </c>
      <c r="O13" s="31">
        <v>177537</v>
      </c>
      <c r="P13" s="26">
        <f t="shared" si="7"/>
        <v>0.87005066517796004</v>
      </c>
      <c r="Q13" s="32">
        <f t="shared" si="8"/>
        <v>82600</v>
      </c>
    </row>
    <row r="14" spans="1:20" ht="40" customHeight="1" outlineLevel="2" x14ac:dyDescent="0.2">
      <c r="A14" s="38" t="s">
        <v>15</v>
      </c>
      <c r="B14" s="28">
        <f t="shared" si="0"/>
        <v>420805</v>
      </c>
      <c r="C14" s="28">
        <f t="shared" si="1"/>
        <v>313281</v>
      </c>
      <c r="D14" s="29">
        <f>C14/B14 -1</f>
        <v>-0.25551977756918287</v>
      </c>
      <c r="E14" s="30">
        <f t="shared" si="2"/>
        <v>-107524</v>
      </c>
      <c r="F14" s="55">
        <v>135705</v>
      </c>
      <c r="G14" s="31">
        <v>111053</v>
      </c>
      <c r="H14" s="26">
        <f t="shared" si="3"/>
        <v>-0.18165874507203128</v>
      </c>
      <c r="I14" s="32">
        <f t="shared" si="4"/>
        <v>-24652</v>
      </c>
      <c r="J14" s="55">
        <v>144013</v>
      </c>
      <c r="K14" s="31">
        <v>137854</v>
      </c>
      <c r="L14" s="26">
        <f t="shared" si="5"/>
        <v>-4.2766972426100391E-2</v>
      </c>
      <c r="M14" s="32">
        <f t="shared" si="6"/>
        <v>-6159</v>
      </c>
      <c r="N14" s="55">
        <v>141087</v>
      </c>
      <c r="O14" s="31">
        <v>64374</v>
      </c>
      <c r="P14" s="26">
        <f t="shared" si="7"/>
        <v>-0.54372833783410235</v>
      </c>
      <c r="Q14" s="32">
        <f t="shared" si="8"/>
        <v>-76713</v>
      </c>
    </row>
    <row r="15" spans="1:20" ht="40" customHeight="1" outlineLevel="2" x14ac:dyDescent="0.2">
      <c r="A15" s="38" t="s">
        <v>11</v>
      </c>
      <c r="B15" s="28">
        <f t="shared" si="0"/>
        <v>432826</v>
      </c>
      <c r="C15" s="28">
        <f t="shared" si="1"/>
        <v>496994</v>
      </c>
      <c r="D15" s="29">
        <f>C15/B15 -1</f>
        <v>0.1482535707189494</v>
      </c>
      <c r="E15" s="30">
        <f t="shared" si="2"/>
        <v>64168</v>
      </c>
      <c r="F15" s="55">
        <v>103655</v>
      </c>
      <c r="G15" s="31">
        <v>143812</v>
      </c>
      <c r="H15" s="26">
        <f t="shared" si="3"/>
        <v>0.38741015869953199</v>
      </c>
      <c r="I15" s="32">
        <f t="shared" si="4"/>
        <v>40157</v>
      </c>
      <c r="J15" s="55">
        <v>135445</v>
      </c>
      <c r="K15" s="31">
        <v>164714</v>
      </c>
      <c r="L15" s="26">
        <f t="shared" si="5"/>
        <v>0.2160950939495736</v>
      </c>
      <c r="M15" s="32">
        <f t="shared" si="6"/>
        <v>29269</v>
      </c>
      <c r="N15" s="55">
        <v>193726</v>
      </c>
      <c r="O15" s="31">
        <v>188468</v>
      </c>
      <c r="P15" s="26">
        <f t="shared" si="7"/>
        <v>-2.7141426550901793E-2</v>
      </c>
      <c r="Q15" s="32">
        <f t="shared" si="8"/>
        <v>-5258</v>
      </c>
    </row>
    <row r="16" spans="1:20" ht="40" customHeight="1" outlineLevel="2" x14ac:dyDescent="0.2">
      <c r="A16" s="38" t="s">
        <v>16</v>
      </c>
      <c r="B16" s="28">
        <f t="shared" si="0"/>
        <v>387050</v>
      </c>
      <c r="C16" s="28">
        <f t="shared" si="1"/>
        <v>460491</v>
      </c>
      <c r="D16" s="29">
        <f>C16/B16 -1</f>
        <v>0.1897455109159023</v>
      </c>
      <c r="E16" s="30">
        <f t="shared" si="2"/>
        <v>73441</v>
      </c>
      <c r="F16" s="55">
        <v>73458</v>
      </c>
      <c r="G16" s="31">
        <v>177804</v>
      </c>
      <c r="H16" s="26">
        <f t="shared" si="3"/>
        <v>1.4204851752021561</v>
      </c>
      <c r="I16" s="32">
        <f t="shared" si="4"/>
        <v>104346</v>
      </c>
      <c r="J16" s="55">
        <v>189387</v>
      </c>
      <c r="K16" s="31">
        <v>141810</v>
      </c>
      <c r="L16" s="26">
        <f t="shared" si="5"/>
        <v>-0.2512157645456129</v>
      </c>
      <c r="M16" s="32">
        <f t="shared" si="6"/>
        <v>-47577</v>
      </c>
      <c r="N16" s="55">
        <v>124205</v>
      </c>
      <c r="O16" s="31">
        <v>140877</v>
      </c>
      <c r="P16" s="26">
        <f t="shared" si="7"/>
        <v>0.13422970089770936</v>
      </c>
      <c r="Q16" s="32">
        <f t="shared" si="8"/>
        <v>16672</v>
      </c>
    </row>
    <row r="17" spans="4:17" outlineLevel="1" x14ac:dyDescent="0.2">
      <c r="D17" s="6"/>
      <c r="E17" s="6"/>
      <c r="H17" s="7"/>
      <c r="I17" s="7"/>
      <c r="L17" s="7"/>
      <c r="M17" s="7"/>
      <c r="P17" s="7"/>
      <c r="Q17" s="7"/>
    </row>
    <row r="18" spans="4:17" x14ac:dyDescent="0.2">
      <c r="D18" s="6"/>
      <c r="E18" s="6"/>
      <c r="H18" s="7"/>
      <c r="I18" s="7"/>
      <c r="L18" s="7"/>
      <c r="M18" s="7"/>
      <c r="P18" s="7"/>
      <c r="Q18" s="7"/>
    </row>
    <row r="19" spans="4:17" x14ac:dyDescent="0.2">
      <c r="D19" s="6"/>
      <c r="E19" s="6"/>
      <c r="H19" s="7"/>
      <c r="I19" s="7"/>
      <c r="L19" s="7"/>
      <c r="M19" s="7"/>
      <c r="P19" s="7"/>
      <c r="Q19" s="7"/>
    </row>
    <row r="20" spans="4:17" x14ac:dyDescent="0.2">
      <c r="D20" s="6"/>
      <c r="E20" s="6"/>
      <c r="H20" s="7"/>
      <c r="I20" s="7"/>
      <c r="L20" s="7"/>
      <c r="M20" s="7"/>
      <c r="P20" s="7"/>
      <c r="Q20" s="7"/>
    </row>
    <row r="21" spans="4:17" x14ac:dyDescent="0.2">
      <c r="D21" s="6"/>
      <c r="E21" s="6"/>
      <c r="H21" s="7"/>
      <c r="I21" s="7"/>
      <c r="L21" s="7"/>
      <c r="M21" s="7"/>
      <c r="P21" s="7"/>
      <c r="Q21" s="7"/>
    </row>
    <row r="22" spans="4:17" x14ac:dyDescent="0.2">
      <c r="D22" s="6"/>
      <c r="E22" s="6"/>
      <c r="H22" s="7"/>
      <c r="I22" s="7"/>
      <c r="L22" s="7"/>
      <c r="M22" s="7"/>
      <c r="P22" s="7"/>
      <c r="Q22" s="7"/>
    </row>
    <row r="23" spans="4:17" x14ac:dyDescent="0.2">
      <c r="D23" s="6"/>
      <c r="E23" s="6"/>
      <c r="H23" s="7"/>
      <c r="I23" s="7"/>
      <c r="L23" s="7"/>
      <c r="M23" s="7"/>
      <c r="P23" s="7"/>
      <c r="Q23" s="7"/>
    </row>
    <row r="24" spans="4:17" x14ac:dyDescent="0.2">
      <c r="D24" s="6"/>
      <c r="E24" s="6"/>
      <c r="H24" s="7"/>
      <c r="I24" s="7"/>
      <c r="L24" s="7"/>
      <c r="M24" s="7"/>
      <c r="P24" s="7"/>
      <c r="Q24" s="7"/>
    </row>
    <row r="25" spans="4:17" x14ac:dyDescent="0.2">
      <c r="D25" s="6"/>
      <c r="E25" s="6"/>
      <c r="H25" s="7"/>
      <c r="I25" s="7"/>
      <c r="L25" s="7"/>
      <c r="M25" s="7"/>
      <c r="P25" s="7"/>
      <c r="Q25" s="7"/>
    </row>
    <row r="26" spans="4:17" x14ac:dyDescent="0.2">
      <c r="D26" s="6"/>
      <c r="E26" s="6"/>
      <c r="H26" s="7"/>
      <c r="I26" s="7"/>
      <c r="L26" s="7"/>
      <c r="M26" s="7"/>
      <c r="P26" s="7"/>
      <c r="Q26" s="7"/>
    </row>
    <row r="27" spans="4:17" x14ac:dyDescent="0.2">
      <c r="D27" s="6"/>
      <c r="E27" s="6"/>
      <c r="H27" s="7"/>
      <c r="I27" s="7"/>
      <c r="L27" s="7"/>
      <c r="M27" s="7"/>
      <c r="P27" s="7"/>
      <c r="Q27" s="7"/>
    </row>
    <row r="28" spans="4:17" x14ac:dyDescent="0.2">
      <c r="D28" s="6"/>
      <c r="E28" s="6"/>
      <c r="H28" s="7"/>
      <c r="I28" s="7"/>
      <c r="L28" s="7"/>
      <c r="M28" s="7"/>
      <c r="P28" s="7"/>
      <c r="Q28" s="7"/>
    </row>
    <row r="29" spans="4:17" x14ac:dyDescent="0.2">
      <c r="D29" s="6"/>
      <c r="E29" s="6"/>
      <c r="H29" s="7"/>
      <c r="I29" s="7"/>
      <c r="L29" s="7"/>
      <c r="M29" s="7"/>
      <c r="P29" s="7"/>
      <c r="Q29" s="7"/>
    </row>
    <row r="30" spans="4:17" x14ac:dyDescent="0.2">
      <c r="D30" s="6"/>
      <c r="E30" s="6"/>
      <c r="H30" s="7"/>
      <c r="I30" s="7"/>
      <c r="L30" s="7"/>
      <c r="M30" s="7"/>
      <c r="P30" s="7"/>
      <c r="Q30" s="7"/>
    </row>
    <row r="31" spans="4:17" x14ac:dyDescent="0.2">
      <c r="D31" s="6"/>
      <c r="E31" s="6"/>
      <c r="H31" s="7"/>
      <c r="I31" s="7"/>
      <c r="L31" s="7"/>
      <c r="M31" s="7"/>
      <c r="P31" s="7"/>
      <c r="Q31" s="7"/>
    </row>
    <row r="32" spans="4:17" x14ac:dyDescent="0.2">
      <c r="D32" s="6"/>
      <c r="E32" s="6"/>
      <c r="H32" s="7"/>
      <c r="I32" s="7"/>
      <c r="L32" s="7"/>
      <c r="M32" s="7"/>
      <c r="P32" s="7"/>
      <c r="Q32" s="7"/>
    </row>
    <row r="33" spans="4:17" x14ac:dyDescent="0.2">
      <c r="D33" s="6"/>
      <c r="E33" s="6"/>
      <c r="H33" s="7"/>
      <c r="I33" s="7"/>
      <c r="L33" s="7"/>
      <c r="M33" s="7"/>
      <c r="P33" s="7"/>
      <c r="Q33" s="7"/>
    </row>
    <row r="34" spans="4:17" x14ac:dyDescent="0.2">
      <c r="D34" s="6"/>
      <c r="E34" s="6"/>
      <c r="H34" s="7"/>
      <c r="I34" s="7"/>
      <c r="L34" s="7"/>
      <c r="M34" s="7"/>
      <c r="P34" s="7"/>
      <c r="Q34" s="7"/>
    </row>
    <row r="35" spans="4:17" x14ac:dyDescent="0.2">
      <c r="D35" s="6"/>
      <c r="E35" s="6"/>
      <c r="H35" s="7"/>
      <c r="I35" s="7"/>
      <c r="L35" s="7"/>
      <c r="M35" s="7"/>
      <c r="P35" s="7"/>
      <c r="Q35" s="7"/>
    </row>
    <row r="36" spans="4:17" x14ac:dyDescent="0.2">
      <c r="D36" s="6"/>
      <c r="E36" s="6"/>
      <c r="H36" s="7"/>
      <c r="I36" s="7"/>
      <c r="L36" s="7"/>
      <c r="M36" s="7"/>
      <c r="P36" s="7"/>
      <c r="Q36" s="7"/>
    </row>
    <row r="37" spans="4:17" x14ac:dyDescent="0.2">
      <c r="D37" s="6"/>
      <c r="E37" s="6"/>
      <c r="H37" s="7"/>
      <c r="I37" s="7"/>
      <c r="L37" s="7"/>
      <c r="M37" s="7"/>
      <c r="P37" s="7"/>
      <c r="Q37" s="7"/>
    </row>
    <row r="38" spans="4:17" x14ac:dyDescent="0.2">
      <c r="D38" s="6"/>
      <c r="E38" s="6"/>
      <c r="H38" s="7"/>
      <c r="I38" s="7"/>
      <c r="L38" s="7"/>
      <c r="M38" s="7"/>
      <c r="P38" s="7"/>
      <c r="Q38" s="7"/>
    </row>
    <row r="39" spans="4:17" x14ac:dyDescent="0.2">
      <c r="D39" s="6"/>
      <c r="E39" s="6"/>
      <c r="H39" s="7"/>
      <c r="I39" s="7"/>
      <c r="L39" s="7"/>
      <c r="M39" s="7"/>
      <c r="P39" s="7"/>
      <c r="Q39" s="7"/>
    </row>
    <row r="40" spans="4:17" x14ac:dyDescent="0.2">
      <c r="D40" s="6"/>
      <c r="E40" s="6"/>
      <c r="H40" s="7"/>
      <c r="I40" s="7"/>
      <c r="L40" s="7"/>
      <c r="M40" s="7"/>
      <c r="P40" s="7"/>
      <c r="Q40" s="7"/>
    </row>
    <row r="41" spans="4:17" x14ac:dyDescent="0.2">
      <c r="D41" s="6"/>
      <c r="E41" s="6"/>
      <c r="H41" s="7"/>
      <c r="I41" s="7"/>
      <c r="L41" s="7"/>
      <c r="M41" s="7"/>
      <c r="P41" s="7"/>
      <c r="Q41" s="7"/>
    </row>
    <row r="42" spans="4:17" x14ac:dyDescent="0.2">
      <c r="D42" s="6"/>
      <c r="E42" s="6"/>
      <c r="H42" s="7"/>
      <c r="I42" s="7"/>
      <c r="L42" s="7"/>
      <c r="M42" s="7"/>
      <c r="P42" s="7"/>
      <c r="Q42" s="7"/>
    </row>
    <row r="43" spans="4:17" x14ac:dyDescent="0.2">
      <c r="D43" s="6"/>
      <c r="E43" s="6"/>
      <c r="H43" s="7"/>
      <c r="I43" s="7"/>
      <c r="L43" s="7"/>
      <c r="M43" s="7"/>
      <c r="P43" s="7"/>
      <c r="Q43" s="7"/>
    </row>
    <row r="44" spans="4:17" x14ac:dyDescent="0.2">
      <c r="D44" s="6"/>
      <c r="E44" s="6"/>
      <c r="H44" s="7"/>
      <c r="I44" s="7"/>
      <c r="L44" s="7"/>
      <c r="M44" s="7"/>
      <c r="P44" s="7"/>
      <c r="Q44" s="7"/>
    </row>
    <row r="45" spans="4:17" x14ac:dyDescent="0.2">
      <c r="D45" s="6"/>
      <c r="E45" s="6"/>
      <c r="H45" s="7"/>
      <c r="I45" s="7"/>
      <c r="L45" s="7"/>
      <c r="M45" s="7"/>
      <c r="P45" s="7"/>
      <c r="Q45" s="7"/>
    </row>
    <row r="46" spans="4:17" x14ac:dyDescent="0.2">
      <c r="D46" s="6"/>
      <c r="E46" s="6"/>
      <c r="H46" s="7"/>
      <c r="I46" s="7"/>
      <c r="L46" s="7"/>
      <c r="M46" s="7"/>
      <c r="P46" s="7"/>
      <c r="Q46" s="7"/>
    </row>
    <row r="47" spans="4:17" x14ac:dyDescent="0.2">
      <c r="D47" s="6"/>
      <c r="E47" s="6"/>
      <c r="H47" s="7"/>
      <c r="I47" s="7"/>
      <c r="L47" s="7"/>
      <c r="M47" s="7"/>
      <c r="P47" s="7"/>
      <c r="Q47" s="7"/>
    </row>
    <row r="48" spans="4:17" x14ac:dyDescent="0.2">
      <c r="D48" s="6"/>
      <c r="E48" s="6"/>
      <c r="H48" s="7"/>
      <c r="I48" s="7"/>
      <c r="L48" s="7"/>
      <c r="M48" s="7"/>
      <c r="P48" s="7"/>
      <c r="Q48" s="7"/>
    </row>
    <row r="49" spans="4:17" x14ac:dyDescent="0.2">
      <c r="D49" s="6"/>
      <c r="E49" s="6"/>
      <c r="H49" s="7"/>
      <c r="I49" s="7"/>
      <c r="L49" s="7"/>
      <c r="M49" s="7"/>
      <c r="P49" s="7"/>
      <c r="Q49" s="7"/>
    </row>
    <row r="50" spans="4:17" x14ac:dyDescent="0.2">
      <c r="D50" s="6"/>
      <c r="E50" s="6"/>
      <c r="H50" s="7"/>
      <c r="I50" s="7"/>
      <c r="L50" s="7"/>
      <c r="M50" s="7"/>
      <c r="P50" s="7"/>
      <c r="Q50" s="7"/>
    </row>
    <row r="51" spans="4:17" x14ac:dyDescent="0.2">
      <c r="D51" s="6"/>
      <c r="E51" s="6"/>
      <c r="H51" s="7"/>
      <c r="I51" s="7"/>
      <c r="L51" s="7"/>
      <c r="M51" s="7"/>
      <c r="P51" s="7"/>
      <c r="Q51" s="7"/>
    </row>
    <row r="52" spans="4:17" x14ac:dyDescent="0.2">
      <c r="D52" s="6"/>
      <c r="E52" s="6"/>
      <c r="H52" s="7"/>
      <c r="I52" s="7"/>
      <c r="L52" s="7"/>
      <c r="M52" s="7"/>
      <c r="P52" s="7"/>
      <c r="Q52" s="7"/>
    </row>
    <row r="53" spans="4:17" x14ac:dyDescent="0.2">
      <c r="D53" s="6"/>
      <c r="E53" s="6"/>
      <c r="H53" s="7"/>
      <c r="I53" s="7"/>
      <c r="L53" s="7"/>
      <c r="M53" s="7"/>
      <c r="P53" s="7"/>
      <c r="Q53" s="7"/>
    </row>
    <row r="54" spans="4:17" x14ac:dyDescent="0.2">
      <c r="D54" s="6"/>
      <c r="E54" s="6"/>
      <c r="H54" s="7"/>
      <c r="I54" s="7"/>
      <c r="L54" s="7"/>
      <c r="M54" s="7"/>
      <c r="P54" s="7"/>
      <c r="Q54" s="7"/>
    </row>
    <row r="55" spans="4:17" x14ac:dyDescent="0.2">
      <c r="D55" s="6"/>
      <c r="E55" s="6"/>
      <c r="H55" s="7"/>
      <c r="I55" s="7"/>
      <c r="L55" s="7"/>
      <c r="M55" s="7"/>
      <c r="P55" s="7"/>
      <c r="Q55" s="7"/>
    </row>
    <row r="56" spans="4:17" x14ac:dyDescent="0.2">
      <c r="D56" s="6"/>
      <c r="E56" s="6"/>
      <c r="H56" s="7"/>
      <c r="I56" s="7"/>
      <c r="L56" s="7"/>
      <c r="M56" s="7"/>
      <c r="P56" s="7"/>
      <c r="Q56" s="7"/>
    </row>
    <row r="57" spans="4:17" x14ac:dyDescent="0.2">
      <c r="D57" s="6"/>
      <c r="E57" s="6"/>
      <c r="H57" s="7"/>
      <c r="I57" s="7"/>
      <c r="L57" s="7"/>
      <c r="M57" s="7"/>
      <c r="P57" s="7"/>
      <c r="Q57" s="7"/>
    </row>
    <row r="58" spans="4:17" x14ac:dyDescent="0.2">
      <c r="D58" s="6"/>
      <c r="E58" s="6"/>
      <c r="H58" s="7"/>
      <c r="I58" s="7"/>
      <c r="L58" s="7"/>
      <c r="M58" s="7"/>
      <c r="P58" s="7"/>
      <c r="Q58" s="7"/>
    </row>
    <row r="59" spans="4:17" x14ac:dyDescent="0.2">
      <c r="D59" s="6"/>
      <c r="E59" s="6"/>
      <c r="H59" s="7"/>
      <c r="I59" s="7"/>
      <c r="L59" s="7"/>
      <c r="M59" s="7"/>
      <c r="P59" s="7"/>
      <c r="Q59" s="7"/>
    </row>
    <row r="60" spans="4:17" x14ac:dyDescent="0.2">
      <c r="D60" s="6"/>
      <c r="E60" s="6"/>
      <c r="H60" s="7"/>
      <c r="I60" s="7"/>
      <c r="L60" s="7"/>
      <c r="M60" s="7"/>
      <c r="P60" s="7"/>
      <c r="Q60" s="7"/>
    </row>
    <row r="61" spans="4:17" x14ac:dyDescent="0.2">
      <c r="D61" s="6"/>
      <c r="E61" s="6"/>
      <c r="H61" s="7"/>
      <c r="I61" s="7"/>
      <c r="L61" s="7"/>
      <c r="M61" s="7"/>
      <c r="P61" s="7"/>
      <c r="Q61" s="7"/>
    </row>
    <row r="62" spans="4:17" x14ac:dyDescent="0.2">
      <c r="D62" s="6"/>
      <c r="E62" s="6"/>
      <c r="H62" s="7"/>
      <c r="I62" s="7"/>
      <c r="L62" s="7"/>
      <c r="M62" s="7"/>
      <c r="P62" s="7"/>
      <c r="Q62" s="7"/>
    </row>
    <row r="63" spans="4:17" x14ac:dyDescent="0.2">
      <c r="D63" s="6"/>
      <c r="E63" s="6"/>
      <c r="H63" s="7"/>
      <c r="I63" s="7"/>
      <c r="L63" s="7"/>
      <c r="M63" s="7"/>
      <c r="P63" s="7"/>
      <c r="Q63" s="7"/>
    </row>
    <row r="64" spans="4:17" x14ac:dyDescent="0.2">
      <c r="D64" s="6"/>
      <c r="E64" s="6"/>
      <c r="H64" s="7"/>
      <c r="I64" s="7"/>
      <c r="L64" s="7"/>
      <c r="M64" s="7"/>
      <c r="P64" s="7"/>
      <c r="Q64" s="7"/>
    </row>
    <row r="65" spans="4:17" x14ac:dyDescent="0.2">
      <c r="D65" s="6"/>
      <c r="E65" s="6"/>
      <c r="H65" s="7"/>
      <c r="I65" s="7"/>
      <c r="L65" s="7"/>
      <c r="M65" s="7"/>
      <c r="P65" s="7"/>
      <c r="Q65" s="7"/>
    </row>
    <row r="66" spans="4:17" x14ac:dyDescent="0.2">
      <c r="D66" s="6"/>
      <c r="E66" s="6"/>
      <c r="H66" s="7"/>
      <c r="I66" s="7"/>
      <c r="L66" s="7"/>
      <c r="M66" s="7"/>
      <c r="P66" s="7"/>
      <c r="Q66" s="7"/>
    </row>
    <row r="67" spans="4:17" x14ac:dyDescent="0.2">
      <c r="D67" s="6"/>
      <c r="E67" s="6"/>
      <c r="H67" s="7"/>
      <c r="I67" s="7"/>
      <c r="L67" s="7"/>
      <c r="M67" s="7"/>
      <c r="P67" s="7"/>
      <c r="Q67" s="7"/>
    </row>
  </sheetData>
  <mergeCells count="5">
    <mergeCell ref="A1:P1"/>
    <mergeCell ref="B2:D2"/>
    <mergeCell ref="F2:H2"/>
    <mergeCell ref="J2:L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A4DF-7B11-D042-AA3A-617E519DF333}">
  <sheetPr>
    <tabColor theme="4"/>
  </sheetPr>
  <dimension ref="A1:S52"/>
  <sheetViews>
    <sheetView tabSelected="1" topLeftCell="A2" zoomScale="45" zoomScaleNormal="50" workbookViewId="0">
      <selection activeCell="E28" sqref="E28"/>
    </sheetView>
  </sheetViews>
  <sheetFormatPr baseColWidth="10" defaultColWidth="8.5546875" defaultRowHeight="20" outlineLevelRow="3" outlineLevelCol="1" x14ac:dyDescent="0.2"/>
  <cols>
    <col min="1" max="1" width="24.44140625" customWidth="1"/>
    <col min="2" max="4" width="25.88671875" customWidth="1"/>
    <col min="5" max="5" width="16.109375" bestFit="1" customWidth="1" outlineLevel="1"/>
    <col min="6" max="6" width="15.109375" customWidth="1" outlineLevel="1"/>
    <col min="7" max="7" width="22.6640625" style="9" customWidth="1" outlineLevel="1"/>
    <col min="8" max="8" width="28.21875" style="9" customWidth="1" outlineLevel="1"/>
    <col min="9" max="9" width="11.109375" customWidth="1" outlineLevel="1"/>
    <col min="10" max="10" width="12" customWidth="1" outlineLevel="1"/>
    <col min="11" max="12" width="12.6640625" style="9" customWidth="1" outlineLevel="1"/>
    <col min="13" max="13" width="11.109375" customWidth="1" outlineLevel="1"/>
    <col min="14" max="14" width="12" customWidth="1" outlineLevel="1"/>
    <col min="15" max="16" width="12.88671875" style="9" customWidth="1" outlineLevel="1"/>
    <col min="19" max="19" width="21.33203125" customWidth="1"/>
  </cols>
  <sheetData>
    <row r="1" spans="1:19" ht="50" customHeight="1" x14ac:dyDescent="0.2">
      <c r="A1" s="76" t="s">
        <v>33</v>
      </c>
      <c r="B1" s="72" t="s">
        <v>4</v>
      </c>
      <c r="C1" s="72" t="s">
        <v>34</v>
      </c>
      <c r="D1" s="72" t="s">
        <v>40</v>
      </c>
      <c r="E1" s="73" t="s">
        <v>21</v>
      </c>
      <c r="F1" s="74" t="s">
        <v>22</v>
      </c>
      <c r="G1" s="75" t="s">
        <v>17</v>
      </c>
      <c r="H1" s="75" t="s">
        <v>18</v>
      </c>
      <c r="K1"/>
      <c r="L1"/>
      <c r="O1"/>
      <c r="P1"/>
    </row>
    <row r="2" spans="1:19" s="5" customFormat="1" ht="50" customHeight="1" outlineLevel="3" x14ac:dyDescent="0.15">
      <c r="A2" s="80" t="s">
        <v>30</v>
      </c>
      <c r="B2" s="81" t="s">
        <v>35</v>
      </c>
      <c r="C2" s="82" t="s">
        <v>36</v>
      </c>
      <c r="D2" s="82" t="s">
        <v>51</v>
      </c>
      <c r="E2" s="83">
        <v>21910</v>
      </c>
      <c r="F2" s="84">
        <v>141901</v>
      </c>
      <c r="G2" s="85">
        <f t="shared" ref="G2:G40" si="0">F2/E2-1</f>
        <v>5.476540392514833</v>
      </c>
      <c r="H2" s="86">
        <f t="shared" ref="H2:H40" si="1">F2-E2</f>
        <v>119991</v>
      </c>
    </row>
    <row r="3" spans="1:19" s="5" customFormat="1" ht="50" customHeight="1" outlineLevel="3" x14ac:dyDescent="0.15">
      <c r="A3" s="80" t="s">
        <v>30</v>
      </c>
      <c r="B3" s="81" t="s">
        <v>41</v>
      </c>
      <c r="C3" s="82" t="s">
        <v>38</v>
      </c>
      <c r="D3" s="82" t="s">
        <v>51</v>
      </c>
      <c r="E3" s="83">
        <v>156207</v>
      </c>
      <c r="F3" s="84">
        <v>99982</v>
      </c>
      <c r="G3" s="85">
        <f t="shared" si="0"/>
        <v>-0.35993905522799874</v>
      </c>
      <c r="H3" s="86">
        <f t="shared" si="1"/>
        <v>-56225</v>
      </c>
    </row>
    <row r="4" spans="1:19" ht="50" customHeight="1" outlineLevel="2" x14ac:dyDescent="0.2">
      <c r="A4" s="80" t="s">
        <v>30</v>
      </c>
      <c r="B4" s="87" t="s">
        <v>42</v>
      </c>
      <c r="C4" s="88" t="s">
        <v>36</v>
      </c>
      <c r="D4" s="82" t="s">
        <v>51</v>
      </c>
      <c r="E4" s="89">
        <v>143083</v>
      </c>
      <c r="F4" s="90">
        <v>29198</v>
      </c>
      <c r="G4" s="91">
        <f t="shared" si="0"/>
        <v>-0.79593662419714428</v>
      </c>
      <c r="H4" s="92">
        <f t="shared" si="1"/>
        <v>-113885</v>
      </c>
      <c r="S4" s="71"/>
    </row>
    <row r="5" spans="1:19" ht="50" customHeight="1" outlineLevel="2" x14ac:dyDescent="0.2">
      <c r="A5" s="80" t="s">
        <v>30</v>
      </c>
      <c r="B5" s="87" t="s">
        <v>46</v>
      </c>
      <c r="C5" s="88" t="s">
        <v>38</v>
      </c>
      <c r="D5" s="82" t="s">
        <v>51</v>
      </c>
      <c r="E5" s="89">
        <v>197525</v>
      </c>
      <c r="F5" s="90">
        <v>152401</v>
      </c>
      <c r="G5" s="91">
        <f t="shared" si="0"/>
        <v>-0.22844703202126315</v>
      </c>
      <c r="H5" s="92">
        <f t="shared" si="1"/>
        <v>-45124</v>
      </c>
    </row>
    <row r="6" spans="1:19" s="5" customFormat="1" ht="50" customHeight="1" outlineLevel="3" x14ac:dyDescent="0.15">
      <c r="A6" s="80" t="s">
        <v>30</v>
      </c>
      <c r="B6" s="81" t="s">
        <v>37</v>
      </c>
      <c r="C6" s="82" t="s">
        <v>36</v>
      </c>
      <c r="D6" s="82" t="s">
        <v>51</v>
      </c>
      <c r="E6" s="83">
        <v>102720</v>
      </c>
      <c r="F6" s="84">
        <v>82208</v>
      </c>
      <c r="G6" s="85">
        <f t="shared" si="0"/>
        <v>-0.19968847352024921</v>
      </c>
      <c r="H6" s="86">
        <f t="shared" si="1"/>
        <v>-20512</v>
      </c>
    </row>
    <row r="7" spans="1:19" s="5" customFormat="1" ht="50" customHeight="1" outlineLevel="3" x14ac:dyDescent="0.15">
      <c r="A7" s="80" t="s">
        <v>30</v>
      </c>
      <c r="B7" s="81" t="s">
        <v>43</v>
      </c>
      <c r="C7" s="82" t="s">
        <v>38</v>
      </c>
      <c r="D7" s="82" t="s">
        <v>51</v>
      </c>
      <c r="E7" s="83">
        <v>29667</v>
      </c>
      <c r="F7" s="84">
        <v>63671</v>
      </c>
      <c r="G7" s="85">
        <f t="shared" si="0"/>
        <v>1.1461893686587792</v>
      </c>
      <c r="H7" s="86">
        <f t="shared" si="1"/>
        <v>34004</v>
      </c>
    </row>
    <row r="8" spans="1:19" ht="50" customHeight="1" outlineLevel="2" x14ac:dyDescent="0.2">
      <c r="A8" s="80" t="s">
        <v>30</v>
      </c>
      <c r="B8" s="87" t="s">
        <v>47</v>
      </c>
      <c r="C8" s="88" t="s">
        <v>36</v>
      </c>
      <c r="D8" s="82" t="s">
        <v>51</v>
      </c>
      <c r="E8" s="89">
        <v>56899</v>
      </c>
      <c r="F8" s="90">
        <v>78233</v>
      </c>
      <c r="G8" s="91">
        <f t="shared" si="0"/>
        <v>0.37494507812088096</v>
      </c>
      <c r="H8" s="92">
        <f t="shared" si="1"/>
        <v>21334</v>
      </c>
    </row>
    <row r="9" spans="1:19" ht="50" customHeight="1" outlineLevel="2" x14ac:dyDescent="0.2">
      <c r="A9" s="80" t="s">
        <v>30</v>
      </c>
      <c r="B9" s="87" t="s">
        <v>48</v>
      </c>
      <c r="C9" s="88" t="s">
        <v>38</v>
      </c>
      <c r="D9" s="82" t="s">
        <v>51</v>
      </c>
      <c r="E9" s="89">
        <v>142263</v>
      </c>
      <c r="F9" s="90">
        <v>70092</v>
      </c>
      <c r="G9" s="91">
        <f t="shared" si="0"/>
        <v>-0.50730688935281831</v>
      </c>
      <c r="H9" s="92">
        <f t="shared" si="1"/>
        <v>-72171</v>
      </c>
    </row>
    <row r="10" spans="1:19" ht="50" customHeight="1" outlineLevel="2" x14ac:dyDescent="0.2">
      <c r="A10" s="80" t="s">
        <v>30</v>
      </c>
      <c r="B10" s="87" t="s">
        <v>44</v>
      </c>
      <c r="C10" s="88" t="s">
        <v>36</v>
      </c>
      <c r="D10" s="82" t="s">
        <v>51</v>
      </c>
      <c r="E10" s="89">
        <v>36229</v>
      </c>
      <c r="F10" s="90">
        <v>94423</v>
      </c>
      <c r="G10" s="91">
        <f t="shared" si="0"/>
        <v>1.6062822600679012</v>
      </c>
      <c r="H10" s="92">
        <f t="shared" si="1"/>
        <v>58194</v>
      </c>
    </row>
    <row r="11" spans="1:19" ht="50" customHeight="1" outlineLevel="2" x14ac:dyDescent="0.2">
      <c r="A11" s="93" t="s">
        <v>31</v>
      </c>
      <c r="B11" s="87" t="s">
        <v>49</v>
      </c>
      <c r="C11" s="88" t="s">
        <v>39</v>
      </c>
      <c r="D11" s="82" t="s">
        <v>51</v>
      </c>
      <c r="E11" s="89">
        <v>113757</v>
      </c>
      <c r="F11" s="90">
        <v>68746</v>
      </c>
      <c r="G11" s="91">
        <f t="shared" si="0"/>
        <v>-0.3956767495626643</v>
      </c>
      <c r="H11" s="92">
        <f t="shared" si="1"/>
        <v>-45011</v>
      </c>
    </row>
    <row r="12" spans="1:19" ht="50" customHeight="1" outlineLevel="2" x14ac:dyDescent="0.2">
      <c r="A12" s="93" t="s">
        <v>32</v>
      </c>
      <c r="B12" s="87" t="s">
        <v>45</v>
      </c>
      <c r="C12" s="88" t="s">
        <v>39</v>
      </c>
      <c r="D12" s="82" t="s">
        <v>51</v>
      </c>
      <c r="E12" s="89">
        <v>135705</v>
      </c>
      <c r="F12" s="90">
        <v>111053</v>
      </c>
      <c r="G12" s="91">
        <f t="shared" si="0"/>
        <v>-0.18165874507203128</v>
      </c>
      <c r="H12" s="92">
        <f t="shared" si="1"/>
        <v>-24652</v>
      </c>
    </row>
    <row r="13" spans="1:19" ht="50" customHeight="1" outlineLevel="2" x14ac:dyDescent="0.2">
      <c r="A13" s="94" t="s">
        <v>10</v>
      </c>
      <c r="B13" s="87" t="s">
        <v>11</v>
      </c>
      <c r="C13" s="88" t="s">
        <v>39</v>
      </c>
      <c r="D13" s="82" t="s">
        <v>51</v>
      </c>
      <c r="E13" s="89">
        <v>103655</v>
      </c>
      <c r="F13" s="90">
        <v>143812</v>
      </c>
      <c r="G13" s="91">
        <f t="shared" si="0"/>
        <v>0.38741015869953199</v>
      </c>
      <c r="H13" s="92">
        <f t="shared" si="1"/>
        <v>40157</v>
      </c>
    </row>
    <row r="14" spans="1:19" ht="50" customHeight="1" outlineLevel="2" x14ac:dyDescent="0.2">
      <c r="A14" s="94" t="s">
        <v>10</v>
      </c>
      <c r="B14" s="87" t="s">
        <v>16</v>
      </c>
      <c r="C14" s="88" t="s">
        <v>39</v>
      </c>
      <c r="D14" s="82" t="s">
        <v>51</v>
      </c>
      <c r="E14" s="89">
        <v>73458</v>
      </c>
      <c r="F14" s="90">
        <v>177804</v>
      </c>
      <c r="G14" s="91">
        <f t="shared" si="0"/>
        <v>1.4204851752021561</v>
      </c>
      <c r="H14" s="92">
        <f t="shared" si="1"/>
        <v>104346</v>
      </c>
    </row>
    <row r="15" spans="1:19" ht="50" customHeight="1" outlineLevel="1" x14ac:dyDescent="0.2">
      <c r="A15" s="80" t="s">
        <v>30</v>
      </c>
      <c r="B15" s="81" t="s">
        <v>35</v>
      </c>
      <c r="C15" s="82" t="s">
        <v>36</v>
      </c>
      <c r="D15" s="82" t="s">
        <v>52</v>
      </c>
      <c r="E15" s="83">
        <v>110391</v>
      </c>
      <c r="F15" s="84">
        <v>191719</v>
      </c>
      <c r="G15" s="85">
        <f t="shared" si="0"/>
        <v>0.73672672591062671</v>
      </c>
      <c r="H15" s="95">
        <f t="shared" si="1"/>
        <v>81328</v>
      </c>
      <c r="K15" s="7"/>
      <c r="L15" s="7"/>
      <c r="O15" s="7"/>
      <c r="P15" s="7"/>
    </row>
    <row r="16" spans="1:19" ht="50" customHeight="1" x14ac:dyDescent="0.2">
      <c r="A16" s="80" t="s">
        <v>30</v>
      </c>
      <c r="B16" s="81" t="s">
        <v>41</v>
      </c>
      <c r="C16" s="82" t="s">
        <v>38</v>
      </c>
      <c r="D16" s="82" t="s">
        <v>52</v>
      </c>
      <c r="E16" s="83">
        <v>161201</v>
      </c>
      <c r="F16" s="84">
        <v>20722</v>
      </c>
      <c r="G16" s="85">
        <f t="shared" si="0"/>
        <v>-0.87145241034484899</v>
      </c>
      <c r="H16" s="95">
        <f t="shared" si="1"/>
        <v>-140479</v>
      </c>
      <c r="K16" s="7"/>
      <c r="L16" s="7"/>
      <c r="O16" s="7"/>
      <c r="P16" s="7"/>
    </row>
    <row r="17" spans="1:16" ht="50" customHeight="1" x14ac:dyDescent="0.2">
      <c r="A17" s="80" t="s">
        <v>30</v>
      </c>
      <c r="B17" s="87" t="s">
        <v>42</v>
      </c>
      <c r="C17" s="88" t="s">
        <v>36</v>
      </c>
      <c r="D17" s="82" t="s">
        <v>52</v>
      </c>
      <c r="E17" s="89">
        <v>193279</v>
      </c>
      <c r="F17" s="90">
        <v>92658</v>
      </c>
      <c r="G17" s="91">
        <f t="shared" si="0"/>
        <v>-0.52059975475866493</v>
      </c>
      <c r="H17" s="96">
        <f t="shared" si="1"/>
        <v>-100621</v>
      </c>
      <c r="K17" s="7"/>
      <c r="L17" s="7"/>
      <c r="O17" s="7"/>
      <c r="P17" s="7"/>
    </row>
    <row r="18" spans="1:16" ht="50" customHeight="1" x14ac:dyDescent="0.2">
      <c r="A18" s="80" t="s">
        <v>30</v>
      </c>
      <c r="B18" s="87" t="s">
        <v>46</v>
      </c>
      <c r="C18" s="88" t="s">
        <v>38</v>
      </c>
      <c r="D18" s="82" t="s">
        <v>52</v>
      </c>
      <c r="E18" s="89">
        <v>166502</v>
      </c>
      <c r="F18" s="90">
        <v>22408</v>
      </c>
      <c r="G18" s="91">
        <f t="shared" si="0"/>
        <v>-0.8654190340055975</v>
      </c>
      <c r="H18" s="96">
        <f t="shared" si="1"/>
        <v>-144094</v>
      </c>
      <c r="K18" s="7"/>
      <c r="L18" s="7"/>
      <c r="O18" s="7"/>
      <c r="P18" s="7"/>
    </row>
    <row r="19" spans="1:16" ht="50" customHeight="1" x14ac:dyDescent="0.2">
      <c r="A19" s="80" t="s">
        <v>30</v>
      </c>
      <c r="B19" s="81" t="s">
        <v>37</v>
      </c>
      <c r="C19" s="82" t="s">
        <v>36</v>
      </c>
      <c r="D19" s="82" t="s">
        <v>52</v>
      </c>
      <c r="E19" s="83">
        <v>12298</v>
      </c>
      <c r="F19" s="84">
        <v>158923</v>
      </c>
      <c r="G19" s="85">
        <f t="shared" si="0"/>
        <v>11.922670352902911</v>
      </c>
      <c r="H19" s="95">
        <f t="shared" si="1"/>
        <v>146625</v>
      </c>
      <c r="K19" s="7"/>
      <c r="L19" s="7"/>
      <c r="O19" s="7"/>
      <c r="P19" s="7"/>
    </row>
    <row r="20" spans="1:16" ht="50" customHeight="1" x14ac:dyDescent="0.2">
      <c r="A20" s="80" t="s">
        <v>30</v>
      </c>
      <c r="B20" s="81" t="s">
        <v>43</v>
      </c>
      <c r="C20" s="82" t="s">
        <v>38</v>
      </c>
      <c r="D20" s="82" t="s">
        <v>52</v>
      </c>
      <c r="E20" s="83">
        <v>151802</v>
      </c>
      <c r="F20" s="84">
        <v>176214</v>
      </c>
      <c r="G20" s="85">
        <f t="shared" si="0"/>
        <v>0.16081474552377428</v>
      </c>
      <c r="H20" s="95">
        <f t="shared" si="1"/>
        <v>24412</v>
      </c>
      <c r="K20" s="7"/>
      <c r="L20" s="7"/>
      <c r="O20" s="7"/>
      <c r="P20" s="7"/>
    </row>
    <row r="21" spans="1:16" ht="50" customHeight="1" x14ac:dyDescent="0.2">
      <c r="A21" s="80" t="s">
        <v>30</v>
      </c>
      <c r="B21" s="87" t="s">
        <v>47</v>
      </c>
      <c r="C21" s="88" t="s">
        <v>36</v>
      </c>
      <c r="D21" s="82" t="s">
        <v>52</v>
      </c>
      <c r="E21" s="89">
        <v>45922</v>
      </c>
      <c r="F21" s="90">
        <v>65093</v>
      </c>
      <c r="G21" s="91">
        <f t="shared" si="0"/>
        <v>0.41746875136100337</v>
      </c>
      <c r="H21" s="96">
        <f t="shared" si="1"/>
        <v>19171</v>
      </c>
      <c r="K21" s="7"/>
      <c r="L21" s="7"/>
      <c r="O21" s="7"/>
      <c r="P21" s="7"/>
    </row>
    <row r="22" spans="1:16" ht="50" customHeight="1" x14ac:dyDescent="0.2">
      <c r="A22" s="80" t="s">
        <v>30</v>
      </c>
      <c r="B22" s="87" t="s">
        <v>48</v>
      </c>
      <c r="C22" s="88" t="s">
        <v>38</v>
      </c>
      <c r="D22" s="82" t="s">
        <v>52</v>
      </c>
      <c r="E22" s="89">
        <v>179076</v>
      </c>
      <c r="F22" s="90">
        <v>87798</v>
      </c>
      <c r="G22" s="91">
        <f t="shared" si="0"/>
        <v>-0.509716544930644</v>
      </c>
      <c r="H22" s="96">
        <f t="shared" si="1"/>
        <v>-91278</v>
      </c>
      <c r="K22" s="7"/>
      <c r="L22" s="7"/>
      <c r="O22" s="7"/>
      <c r="P22" s="7"/>
    </row>
    <row r="23" spans="1:16" ht="50" customHeight="1" x14ac:dyDescent="0.2">
      <c r="A23" s="80" t="s">
        <v>30</v>
      </c>
      <c r="B23" s="87" t="s">
        <v>44</v>
      </c>
      <c r="C23" s="88" t="s">
        <v>36</v>
      </c>
      <c r="D23" s="82" t="s">
        <v>52</v>
      </c>
      <c r="E23" s="89">
        <v>198420</v>
      </c>
      <c r="F23" s="90">
        <v>133704</v>
      </c>
      <c r="G23" s="91">
        <f t="shared" si="0"/>
        <v>-0.32615663743574241</v>
      </c>
      <c r="H23" s="96">
        <f t="shared" si="1"/>
        <v>-64716</v>
      </c>
      <c r="K23" s="7"/>
      <c r="L23" s="7"/>
      <c r="O23" s="7"/>
      <c r="P23" s="7"/>
    </row>
    <row r="24" spans="1:16" ht="50" customHeight="1" x14ac:dyDescent="0.2">
      <c r="A24" s="93" t="s">
        <v>31</v>
      </c>
      <c r="B24" s="87" t="s">
        <v>49</v>
      </c>
      <c r="C24" s="88" t="s">
        <v>39</v>
      </c>
      <c r="D24" s="82" t="s">
        <v>52</v>
      </c>
      <c r="E24" s="89">
        <v>31983</v>
      </c>
      <c r="F24" s="90">
        <v>18288</v>
      </c>
      <c r="G24" s="91">
        <f t="shared" si="0"/>
        <v>-0.42819622924678735</v>
      </c>
      <c r="H24" s="96">
        <f t="shared" si="1"/>
        <v>-13695</v>
      </c>
      <c r="K24" s="7"/>
      <c r="L24" s="7"/>
      <c r="O24" s="7"/>
      <c r="P24" s="7"/>
    </row>
    <row r="25" spans="1:16" ht="50" customHeight="1" x14ac:dyDescent="0.2">
      <c r="A25" s="93" t="s">
        <v>32</v>
      </c>
      <c r="B25" s="87" t="s">
        <v>45</v>
      </c>
      <c r="C25" s="88" t="s">
        <v>39</v>
      </c>
      <c r="D25" s="82" t="s">
        <v>52</v>
      </c>
      <c r="E25" s="89">
        <v>144013</v>
      </c>
      <c r="F25" s="90">
        <v>137854</v>
      </c>
      <c r="G25" s="91">
        <f t="shared" si="0"/>
        <v>-4.2766972426100391E-2</v>
      </c>
      <c r="H25" s="96">
        <f t="shared" si="1"/>
        <v>-6159</v>
      </c>
      <c r="K25" s="7"/>
      <c r="L25" s="7"/>
      <c r="O25" s="7"/>
      <c r="P25" s="7"/>
    </row>
    <row r="26" spans="1:16" ht="50" customHeight="1" x14ac:dyDescent="0.2">
      <c r="A26" s="94" t="s">
        <v>10</v>
      </c>
      <c r="B26" s="87" t="s">
        <v>11</v>
      </c>
      <c r="C26" s="88" t="s">
        <v>39</v>
      </c>
      <c r="D26" s="82" t="s">
        <v>52</v>
      </c>
      <c r="E26" s="89">
        <v>135445</v>
      </c>
      <c r="F26" s="90">
        <v>164714</v>
      </c>
      <c r="G26" s="91">
        <f t="shared" si="0"/>
        <v>0.2160950939495736</v>
      </c>
      <c r="H26" s="96">
        <f t="shared" si="1"/>
        <v>29269</v>
      </c>
      <c r="K26" s="7"/>
      <c r="L26" s="7"/>
      <c r="O26" s="7"/>
      <c r="P26" s="7"/>
    </row>
    <row r="27" spans="1:16" ht="50" customHeight="1" x14ac:dyDescent="0.2">
      <c r="A27" s="94" t="s">
        <v>10</v>
      </c>
      <c r="B27" s="87" t="s">
        <v>16</v>
      </c>
      <c r="C27" s="88" t="s">
        <v>39</v>
      </c>
      <c r="D27" s="82" t="s">
        <v>52</v>
      </c>
      <c r="E27" s="89">
        <v>189387</v>
      </c>
      <c r="F27" s="90">
        <v>141810</v>
      </c>
      <c r="G27" s="91">
        <f t="shared" si="0"/>
        <v>-0.2512157645456129</v>
      </c>
      <c r="H27" s="96">
        <f t="shared" si="1"/>
        <v>-47577</v>
      </c>
      <c r="K27" s="7"/>
      <c r="L27" s="7"/>
      <c r="O27" s="7"/>
      <c r="P27" s="7"/>
    </row>
    <row r="28" spans="1:16" ht="50" customHeight="1" x14ac:dyDescent="0.2">
      <c r="A28" s="80" t="s">
        <v>30</v>
      </c>
      <c r="B28" s="81" t="s">
        <v>35</v>
      </c>
      <c r="C28" s="82" t="s">
        <v>36</v>
      </c>
      <c r="D28" s="82" t="s">
        <v>53</v>
      </c>
      <c r="E28" s="83">
        <v>195909</v>
      </c>
      <c r="F28" s="84">
        <v>166300</v>
      </c>
      <c r="G28" s="85">
        <f t="shared" si="0"/>
        <v>-0.15113649704709842</v>
      </c>
      <c r="H28" s="95">
        <f t="shared" si="1"/>
        <v>-29609</v>
      </c>
      <c r="K28" s="7"/>
      <c r="L28" s="7"/>
      <c r="O28" s="7"/>
      <c r="P28" s="7"/>
    </row>
    <row r="29" spans="1:16" ht="50" customHeight="1" x14ac:dyDescent="0.2">
      <c r="A29" s="80" t="s">
        <v>30</v>
      </c>
      <c r="B29" s="81" t="s">
        <v>41</v>
      </c>
      <c r="C29" s="82" t="s">
        <v>38</v>
      </c>
      <c r="D29" s="82" t="s">
        <v>53</v>
      </c>
      <c r="E29" s="83">
        <v>15917</v>
      </c>
      <c r="F29" s="84">
        <v>37619</v>
      </c>
      <c r="G29" s="85">
        <f t="shared" si="0"/>
        <v>1.3634478859081485</v>
      </c>
      <c r="H29" s="95">
        <f t="shared" si="1"/>
        <v>21702</v>
      </c>
      <c r="K29" s="7"/>
      <c r="L29" s="7"/>
      <c r="O29" s="7"/>
      <c r="P29" s="7"/>
    </row>
    <row r="30" spans="1:16" ht="50" customHeight="1" x14ac:dyDescent="0.2">
      <c r="A30" s="80" t="s">
        <v>30</v>
      </c>
      <c r="B30" s="87" t="s">
        <v>42</v>
      </c>
      <c r="C30" s="88" t="s">
        <v>36</v>
      </c>
      <c r="D30" s="82" t="s">
        <v>53</v>
      </c>
      <c r="E30" s="89">
        <v>169843</v>
      </c>
      <c r="F30" s="90">
        <v>142936</v>
      </c>
      <c r="G30" s="91">
        <f t="shared" si="0"/>
        <v>-0.15842277868384336</v>
      </c>
      <c r="H30" s="96">
        <f t="shared" si="1"/>
        <v>-26907</v>
      </c>
      <c r="K30" s="7"/>
      <c r="L30" s="7"/>
      <c r="O30" s="7"/>
      <c r="P30" s="7"/>
    </row>
    <row r="31" spans="1:16" ht="50" customHeight="1" x14ac:dyDescent="0.2">
      <c r="A31" s="80" t="s">
        <v>30</v>
      </c>
      <c r="B31" s="87" t="s">
        <v>46</v>
      </c>
      <c r="C31" s="88" t="s">
        <v>38</v>
      </c>
      <c r="D31" s="82" t="s">
        <v>53</v>
      </c>
      <c r="E31" s="89">
        <v>69599</v>
      </c>
      <c r="F31" s="90">
        <v>71052</v>
      </c>
      <c r="G31" s="91">
        <f t="shared" si="0"/>
        <v>2.0876736734723123E-2</v>
      </c>
      <c r="H31" s="96">
        <f t="shared" si="1"/>
        <v>1453</v>
      </c>
      <c r="K31" s="7"/>
      <c r="L31" s="7"/>
      <c r="O31" s="7"/>
      <c r="P31" s="7"/>
    </row>
    <row r="32" spans="1:16" ht="50" customHeight="1" x14ac:dyDescent="0.2">
      <c r="A32" s="80" t="s">
        <v>30</v>
      </c>
      <c r="B32" s="81" t="s">
        <v>37</v>
      </c>
      <c r="C32" s="82" t="s">
        <v>36</v>
      </c>
      <c r="D32" s="82" t="s">
        <v>53</v>
      </c>
      <c r="E32" s="83">
        <v>187035</v>
      </c>
      <c r="F32" s="84">
        <v>142737</v>
      </c>
      <c r="G32" s="85">
        <f t="shared" si="0"/>
        <v>-0.2368433715614725</v>
      </c>
      <c r="H32" s="95">
        <f t="shared" si="1"/>
        <v>-44298</v>
      </c>
      <c r="K32" s="7"/>
      <c r="L32" s="7"/>
      <c r="O32" s="7"/>
      <c r="P32" s="7"/>
    </row>
    <row r="33" spans="1:16" ht="50" customHeight="1" x14ac:dyDescent="0.2">
      <c r="A33" s="80" t="s">
        <v>30</v>
      </c>
      <c r="B33" s="81" t="s">
        <v>43</v>
      </c>
      <c r="C33" s="82" t="s">
        <v>38</v>
      </c>
      <c r="D33" s="82" t="s">
        <v>53</v>
      </c>
      <c r="E33" s="83">
        <v>165314</v>
      </c>
      <c r="F33" s="84">
        <v>73593</v>
      </c>
      <c r="G33" s="85">
        <f t="shared" si="0"/>
        <v>-0.55482899209988257</v>
      </c>
      <c r="H33" s="95">
        <f t="shared" si="1"/>
        <v>-91721</v>
      </c>
      <c r="K33" s="7"/>
      <c r="L33" s="7"/>
      <c r="O33" s="7"/>
      <c r="P33" s="7"/>
    </row>
    <row r="34" spans="1:16" ht="50" customHeight="1" x14ac:dyDescent="0.2">
      <c r="A34" s="80" t="s">
        <v>30</v>
      </c>
      <c r="B34" s="87" t="s">
        <v>47</v>
      </c>
      <c r="C34" s="88" t="s">
        <v>36</v>
      </c>
      <c r="D34" s="82" t="s">
        <v>53</v>
      </c>
      <c r="E34" s="89">
        <v>82698</v>
      </c>
      <c r="F34" s="90">
        <v>13474</v>
      </c>
      <c r="G34" s="91">
        <f t="shared" si="0"/>
        <v>-0.83706982031004373</v>
      </c>
      <c r="H34" s="96">
        <f t="shared" si="1"/>
        <v>-69224</v>
      </c>
      <c r="K34" s="7"/>
      <c r="L34" s="7"/>
      <c r="O34" s="7"/>
      <c r="P34" s="7"/>
    </row>
    <row r="35" spans="1:16" ht="50" customHeight="1" x14ac:dyDescent="0.2">
      <c r="A35" s="80" t="s">
        <v>30</v>
      </c>
      <c r="B35" s="87" t="s">
        <v>48</v>
      </c>
      <c r="C35" s="88" t="s">
        <v>38</v>
      </c>
      <c r="D35" s="82" t="s">
        <v>53</v>
      </c>
      <c r="E35" s="89">
        <v>179294</v>
      </c>
      <c r="F35" s="90">
        <v>102131</v>
      </c>
      <c r="G35" s="91">
        <f t="shared" si="0"/>
        <v>-0.43037134538802191</v>
      </c>
      <c r="H35" s="96">
        <f t="shared" si="1"/>
        <v>-77163</v>
      </c>
      <c r="K35" s="7"/>
      <c r="L35" s="7"/>
      <c r="O35" s="7"/>
      <c r="P35" s="7"/>
    </row>
    <row r="36" spans="1:16" ht="50" customHeight="1" x14ac:dyDescent="0.2">
      <c r="A36" s="80" t="s">
        <v>30</v>
      </c>
      <c r="B36" s="87" t="s">
        <v>44</v>
      </c>
      <c r="C36" s="88" t="s">
        <v>36</v>
      </c>
      <c r="D36" s="82" t="s">
        <v>53</v>
      </c>
      <c r="E36" s="89">
        <v>10116</v>
      </c>
      <c r="F36" s="90">
        <v>161132</v>
      </c>
      <c r="G36" s="91">
        <f t="shared" si="0"/>
        <v>14.928430209568999</v>
      </c>
      <c r="H36" s="96">
        <f t="shared" si="1"/>
        <v>151016</v>
      </c>
      <c r="K36" s="7"/>
      <c r="L36" s="7"/>
      <c r="O36" s="7"/>
      <c r="P36" s="7"/>
    </row>
    <row r="37" spans="1:16" ht="50" customHeight="1" x14ac:dyDescent="0.2">
      <c r="A37" s="93" t="s">
        <v>31</v>
      </c>
      <c r="B37" s="87" t="s">
        <v>49</v>
      </c>
      <c r="C37" s="88" t="s">
        <v>39</v>
      </c>
      <c r="D37" s="82" t="s">
        <v>53</v>
      </c>
      <c r="E37" s="89">
        <v>94937</v>
      </c>
      <c r="F37" s="90">
        <v>177537</v>
      </c>
      <c r="G37" s="91">
        <f t="shared" si="0"/>
        <v>0.87005066517796004</v>
      </c>
      <c r="H37" s="96">
        <f t="shared" si="1"/>
        <v>82600</v>
      </c>
      <c r="K37" s="7"/>
      <c r="L37" s="7"/>
      <c r="O37" s="7"/>
      <c r="P37" s="7"/>
    </row>
    <row r="38" spans="1:16" ht="50" customHeight="1" x14ac:dyDescent="0.2">
      <c r="A38" s="93" t="s">
        <v>32</v>
      </c>
      <c r="B38" s="87" t="s">
        <v>45</v>
      </c>
      <c r="C38" s="88" t="s">
        <v>39</v>
      </c>
      <c r="D38" s="82" t="s">
        <v>53</v>
      </c>
      <c r="E38" s="89">
        <v>141087</v>
      </c>
      <c r="F38" s="90">
        <v>64374</v>
      </c>
      <c r="G38" s="91">
        <f t="shared" si="0"/>
        <v>-0.54372833783410235</v>
      </c>
      <c r="H38" s="96">
        <f t="shared" si="1"/>
        <v>-76713</v>
      </c>
      <c r="K38" s="7"/>
      <c r="L38" s="7"/>
      <c r="O38" s="7"/>
      <c r="P38" s="7"/>
    </row>
    <row r="39" spans="1:16" ht="50" customHeight="1" x14ac:dyDescent="0.2">
      <c r="A39" s="94" t="s">
        <v>10</v>
      </c>
      <c r="B39" s="87" t="s">
        <v>11</v>
      </c>
      <c r="C39" s="88" t="s">
        <v>39</v>
      </c>
      <c r="D39" s="82" t="s">
        <v>53</v>
      </c>
      <c r="E39" s="89">
        <v>193726</v>
      </c>
      <c r="F39" s="90">
        <v>188468</v>
      </c>
      <c r="G39" s="91">
        <f t="shared" si="0"/>
        <v>-2.7141426550901793E-2</v>
      </c>
      <c r="H39" s="96">
        <f t="shared" si="1"/>
        <v>-5258</v>
      </c>
      <c r="K39" s="7"/>
      <c r="L39" s="7"/>
      <c r="O39" s="7"/>
      <c r="P39" s="7"/>
    </row>
    <row r="40" spans="1:16" ht="50" customHeight="1" x14ac:dyDescent="0.2">
      <c r="A40" s="94" t="s">
        <v>10</v>
      </c>
      <c r="B40" s="87" t="s">
        <v>16</v>
      </c>
      <c r="C40" s="88" t="s">
        <v>39</v>
      </c>
      <c r="D40" s="82" t="s">
        <v>53</v>
      </c>
      <c r="E40" s="89">
        <v>124205</v>
      </c>
      <c r="F40" s="90">
        <v>140877</v>
      </c>
      <c r="G40" s="91">
        <f t="shared" si="0"/>
        <v>0.13422970089770936</v>
      </c>
      <c r="H40" s="96">
        <f t="shared" si="1"/>
        <v>16672</v>
      </c>
      <c r="K40" s="7"/>
      <c r="L40" s="7"/>
      <c r="O40" s="7"/>
      <c r="P40" s="7"/>
    </row>
    <row r="41" spans="1:16" x14ac:dyDescent="0.2">
      <c r="G41" s="7"/>
      <c r="H41" s="7"/>
      <c r="K41" s="7"/>
      <c r="L41" s="7"/>
      <c r="O41" s="7"/>
      <c r="P41" s="7"/>
    </row>
    <row r="42" spans="1:16" x14ac:dyDescent="0.2">
      <c r="G42" s="7"/>
      <c r="H42" s="7"/>
      <c r="K42" s="7"/>
      <c r="L42" s="7"/>
      <c r="O42" s="7"/>
      <c r="P42" s="7"/>
    </row>
    <row r="43" spans="1:16" x14ac:dyDescent="0.2">
      <c r="G43" s="7"/>
      <c r="H43" s="7"/>
      <c r="K43" s="7"/>
      <c r="L43" s="7"/>
      <c r="O43" s="7"/>
      <c r="P43" s="7"/>
    </row>
    <row r="44" spans="1:16" x14ac:dyDescent="0.2">
      <c r="G44" s="7"/>
      <c r="H44" s="7"/>
      <c r="K44" s="7"/>
      <c r="L44" s="7"/>
      <c r="O44" s="7"/>
      <c r="P44" s="7"/>
    </row>
    <row r="45" spans="1:16" x14ac:dyDescent="0.2">
      <c r="G45" s="7"/>
      <c r="H45" s="7"/>
      <c r="K45" s="7"/>
      <c r="L45" s="7"/>
      <c r="O45" s="7"/>
      <c r="P45" s="7"/>
    </row>
    <row r="46" spans="1:16" x14ac:dyDescent="0.2">
      <c r="G46" s="7"/>
      <c r="H46" s="7"/>
      <c r="K46" s="7"/>
      <c r="L46" s="7"/>
      <c r="O46" s="7"/>
      <c r="P46" s="7"/>
    </row>
    <row r="47" spans="1:16" x14ac:dyDescent="0.2">
      <c r="G47" s="7"/>
      <c r="H47" s="7"/>
      <c r="K47" s="7"/>
      <c r="L47" s="7"/>
      <c r="O47" s="7"/>
      <c r="P47" s="7"/>
    </row>
    <row r="48" spans="1:16" x14ac:dyDescent="0.2">
      <c r="G48" s="7"/>
      <c r="H48" s="7"/>
      <c r="K48" s="7"/>
      <c r="L48" s="7"/>
      <c r="O48" s="7"/>
      <c r="P48" s="7"/>
    </row>
    <row r="49" spans="7:16" x14ac:dyDescent="0.2">
      <c r="G49" s="7"/>
      <c r="H49" s="7"/>
      <c r="K49" s="7"/>
      <c r="L49" s="7"/>
      <c r="O49" s="7"/>
      <c r="P49" s="7"/>
    </row>
    <row r="50" spans="7:16" x14ac:dyDescent="0.2">
      <c r="G50" s="7"/>
      <c r="H50" s="7"/>
      <c r="K50" s="7"/>
      <c r="L50" s="7"/>
      <c r="O50" s="7"/>
      <c r="P50" s="7"/>
    </row>
    <row r="51" spans="7:16" x14ac:dyDescent="0.2">
      <c r="G51" s="7"/>
      <c r="H51" s="7"/>
      <c r="K51" s="7"/>
      <c r="L51" s="7"/>
      <c r="O51" s="7"/>
      <c r="P51" s="7"/>
    </row>
    <row r="52" spans="7:16" x14ac:dyDescent="0.2">
      <c r="G52" s="7"/>
      <c r="H52" s="7"/>
      <c r="K52" s="7"/>
      <c r="L52" s="7"/>
      <c r="O52" s="7"/>
      <c r="P52" s="7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C59A-4A51-CA4A-8CDC-962725CFBF20}">
  <sheetPr>
    <tabColor theme="4"/>
  </sheetPr>
  <dimension ref="A3:C17"/>
  <sheetViews>
    <sheetView zoomScale="50" workbookViewId="0">
      <selection activeCell="F47" sqref="F47"/>
    </sheetView>
  </sheetViews>
  <sheetFormatPr baseColWidth="10" defaultRowHeight="20" x14ac:dyDescent="0.2"/>
  <cols>
    <col min="1" max="1" width="31.77734375" bestFit="1" customWidth="1"/>
    <col min="2" max="3" width="8" bestFit="1" customWidth="1"/>
  </cols>
  <sheetData>
    <row r="3" spans="1:3" x14ac:dyDescent="0.2">
      <c r="A3" s="77" t="s">
        <v>4</v>
      </c>
      <c r="B3" t="s">
        <v>54</v>
      </c>
      <c r="C3" t="s">
        <v>55</v>
      </c>
    </row>
    <row r="4" spans="1:3" x14ac:dyDescent="0.2">
      <c r="A4" s="78" t="s">
        <v>49</v>
      </c>
      <c r="B4" s="79">
        <v>240677</v>
      </c>
      <c r="C4" s="79">
        <v>264571</v>
      </c>
    </row>
    <row r="5" spans="1:3" x14ac:dyDescent="0.2">
      <c r="A5" s="78" t="s">
        <v>46</v>
      </c>
      <c r="B5" s="79">
        <v>433626</v>
      </c>
      <c r="C5" s="79">
        <v>245861</v>
      </c>
    </row>
    <row r="6" spans="1:3" x14ac:dyDescent="0.2">
      <c r="A6" s="78" t="s">
        <v>47</v>
      </c>
      <c r="B6" s="79">
        <v>185519</v>
      </c>
      <c r="C6" s="79">
        <v>156800</v>
      </c>
    </row>
    <row r="7" spans="1:3" x14ac:dyDescent="0.2">
      <c r="A7" s="78" t="s">
        <v>42</v>
      </c>
      <c r="B7" s="79">
        <v>506205</v>
      </c>
      <c r="C7" s="79">
        <v>264792</v>
      </c>
    </row>
    <row r="8" spans="1:3" x14ac:dyDescent="0.2">
      <c r="A8" s="78" t="s">
        <v>35</v>
      </c>
      <c r="B8" s="79">
        <v>328210</v>
      </c>
      <c r="C8" s="79">
        <v>499920</v>
      </c>
    </row>
    <row r="9" spans="1:3" x14ac:dyDescent="0.2">
      <c r="A9" s="78" t="s">
        <v>41</v>
      </c>
      <c r="B9" s="79">
        <v>333325</v>
      </c>
      <c r="C9" s="79">
        <v>158323</v>
      </c>
    </row>
    <row r="10" spans="1:3" x14ac:dyDescent="0.2">
      <c r="A10" s="78" t="s">
        <v>48</v>
      </c>
      <c r="B10" s="79">
        <v>500633</v>
      </c>
      <c r="C10" s="79">
        <v>260021</v>
      </c>
    </row>
    <row r="11" spans="1:3" x14ac:dyDescent="0.2">
      <c r="A11" s="78" t="s">
        <v>45</v>
      </c>
      <c r="B11" s="79">
        <v>420805</v>
      </c>
      <c r="C11" s="79">
        <v>313281</v>
      </c>
    </row>
    <row r="12" spans="1:3" x14ac:dyDescent="0.2">
      <c r="A12" s="78" t="s">
        <v>11</v>
      </c>
      <c r="B12" s="79">
        <v>432826</v>
      </c>
      <c r="C12" s="79">
        <v>496994</v>
      </c>
    </row>
    <row r="13" spans="1:3" x14ac:dyDescent="0.2">
      <c r="A13" s="78" t="s">
        <v>16</v>
      </c>
      <c r="B13" s="79">
        <v>387050</v>
      </c>
      <c r="C13" s="79">
        <v>460491</v>
      </c>
    </row>
    <row r="14" spans="1:3" x14ac:dyDescent="0.2">
      <c r="A14" s="78" t="s">
        <v>43</v>
      </c>
      <c r="B14" s="79">
        <v>346783</v>
      </c>
      <c r="C14" s="79">
        <v>313478</v>
      </c>
    </row>
    <row r="15" spans="1:3" x14ac:dyDescent="0.2">
      <c r="A15" s="78" t="s">
        <v>37</v>
      </c>
      <c r="B15" s="79">
        <v>302053</v>
      </c>
      <c r="C15" s="79">
        <v>383868</v>
      </c>
    </row>
    <row r="16" spans="1:3" x14ac:dyDescent="0.2">
      <c r="A16" s="78" t="s">
        <v>44</v>
      </c>
      <c r="B16" s="79">
        <v>244765</v>
      </c>
      <c r="C16" s="79">
        <v>389259</v>
      </c>
    </row>
    <row r="17" spans="1:3" x14ac:dyDescent="0.2">
      <c r="A17" s="78" t="s">
        <v>50</v>
      </c>
      <c r="B17" s="79">
        <v>4662477</v>
      </c>
      <c r="C17" s="79">
        <v>4207659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data</vt:lpstr>
      <vt:lpstr>Base data draft</vt:lpstr>
      <vt:lpstr>Flat_table</vt:lpstr>
      <vt:lpstr>Dashbord_draft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Stéphane Tiéré</dc:creator>
  <cp:lastModifiedBy>Said Stéphane Tiéré</cp:lastModifiedBy>
  <dcterms:created xsi:type="dcterms:W3CDTF">2023-10-11T07:52:52Z</dcterms:created>
  <dcterms:modified xsi:type="dcterms:W3CDTF">2023-10-12T00:30:31Z</dcterms:modified>
</cp:coreProperties>
</file>