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f0e95cfa75ac02d/main/workspace/smu-teaching/SMUTeaching/2025/group-assignment/"/>
    </mc:Choice>
  </mc:AlternateContent>
  <xr:revisionPtr revIDLastSave="1" documentId="8_{DD254B14-4BB5-42C6-B487-8EDF8DAEE636}" xr6:coauthVersionLast="47" xr6:coauthVersionMax="47" xr10:uidLastSave="{83CBD3D5-02F5-470E-887F-847BF731837E}"/>
  <bookViews>
    <workbookView xWindow="-108" yWindow="-108" windowWidth="41496" windowHeight="16776" xr2:uid="{1A4CF143-4BD9-4BB1-B9E1-9D07161B78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V6" i="1"/>
  <c r="AC8" i="1"/>
  <c r="AC9" i="1"/>
  <c r="AC10" i="1"/>
  <c r="AC11" i="1"/>
  <c r="AC12" i="1"/>
  <c r="AC13" i="1"/>
  <c r="AC14" i="1"/>
  <c r="AC15" i="1"/>
  <c r="AC16" i="1"/>
  <c r="AC17" i="1"/>
  <c r="Y9" i="1"/>
  <c r="AA9" i="1" s="1"/>
  <c r="AB9" i="1" s="1"/>
  <c r="Y11" i="1"/>
  <c r="Y13" i="1"/>
  <c r="AA13" i="1" s="1"/>
  <c r="AB13" i="1" s="1"/>
  <c r="Y14" i="1"/>
  <c r="Y17" i="1"/>
  <c r="AA17" i="1" s="1"/>
  <c r="AB17" i="1" s="1"/>
  <c r="Z8" i="1"/>
  <c r="Z9" i="1"/>
  <c r="Y10" i="1" s="1"/>
  <c r="AA10" i="1" s="1"/>
  <c r="AB10" i="1" s="1"/>
  <c r="Z10" i="1"/>
  <c r="Z11" i="1"/>
  <c r="Y12" i="1" s="1"/>
  <c r="AA12" i="1" s="1"/>
  <c r="AB12" i="1" s="1"/>
  <c r="Z12" i="1"/>
  <c r="Z13" i="1"/>
  <c r="Z14" i="1"/>
  <c r="Y15" i="1" s="1"/>
  <c r="AA15" i="1" s="1"/>
  <c r="AB15" i="1" s="1"/>
  <c r="Z15" i="1"/>
  <c r="Y16" i="1" s="1"/>
  <c r="AA16" i="1" s="1"/>
  <c r="AB16" i="1" s="1"/>
  <c r="Z16" i="1"/>
  <c r="Z17" i="1"/>
  <c r="Y8" i="1"/>
  <c r="AA8" i="1" s="1"/>
  <c r="AB8" i="1" s="1"/>
  <c r="W9" i="1"/>
  <c r="W10" i="1"/>
  <c r="W11" i="1"/>
  <c r="W12" i="1"/>
  <c r="W13" i="1"/>
  <c r="W14" i="1"/>
  <c r="W15" i="1"/>
  <c r="W16" i="1"/>
  <c r="W17" i="1"/>
  <c r="X9" i="1"/>
  <c r="X10" i="1"/>
  <c r="X11" i="1"/>
  <c r="X12" i="1"/>
  <c r="X13" i="1"/>
  <c r="X14" i="1"/>
  <c r="X15" i="1"/>
  <c r="X16" i="1"/>
  <c r="X17" i="1"/>
  <c r="W8" i="1"/>
  <c r="X8" i="1"/>
  <c r="N6" i="1"/>
  <c r="R14" i="1"/>
  <c r="R15" i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Q15" i="1"/>
  <c r="Q16" i="1"/>
  <c r="R16" i="1" s="1"/>
  <c r="Q17" i="1"/>
  <c r="R17" i="1" s="1"/>
  <c r="P16" i="1"/>
  <c r="P14" i="1"/>
  <c r="P12" i="1"/>
  <c r="P10" i="1"/>
  <c r="P9" i="1"/>
  <c r="P11" i="1"/>
  <c r="P13" i="1"/>
  <c r="P15" i="1"/>
  <c r="P17" i="1"/>
  <c r="P8" i="1"/>
  <c r="O8" i="1"/>
  <c r="O9" i="1"/>
  <c r="O10" i="1"/>
  <c r="O11" i="1"/>
  <c r="O12" i="1"/>
  <c r="O13" i="1"/>
  <c r="O14" i="1"/>
  <c r="O15" i="1"/>
  <c r="O16" i="1"/>
  <c r="O17" i="1"/>
  <c r="J9" i="1"/>
  <c r="AA14" i="1" l="1"/>
  <c r="AB14" i="1" s="1"/>
  <c r="AA11" i="1"/>
  <c r="AB11" i="1" s="1"/>
</calcChain>
</file>

<file path=xl/sharedStrings.xml><?xml version="1.0" encoding="utf-8"?>
<sst xmlns="http://schemas.openxmlformats.org/spreadsheetml/2006/main" count="86" uniqueCount="61">
  <si>
    <t>Tenor</t>
  </si>
  <si>
    <t>T</t>
  </si>
  <si>
    <t>ZeroRate</t>
  </si>
  <si>
    <t>1D</t>
  </si>
  <si>
    <t>1M</t>
  </si>
  <si>
    <t>2M</t>
  </si>
  <si>
    <t>3M</t>
  </si>
  <si>
    <t>6M</t>
  </si>
  <si>
    <t>9M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</si>
  <si>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</si>
  <si>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</si>
  <si>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</si>
  <si>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</si>
  <si>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</si>
  <si>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</si>
  <si>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</si>
  <si>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</si>
  <si>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</si>
  <si>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</si>
  <si>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</si>
  <si>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</si>
  <si>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</si>
  <si>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</si>
  <si>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</si>
  <si>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</si>
  <si>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</si>
  <si>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</si>
  <si>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</si>
  <si>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</si>
  <si>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25Y</t>
  </si>
  <si>
    <t>30Y</t>
  </si>
  <si>
    <t>35Y</t>
  </si>
  <si>
    <t>40Y</t>
  </si>
  <si>
    <t>Date</t>
  </si>
  <si>
    <t>Example:  SOFR SWAP</t>
  </si>
  <si>
    <t>Fixed Leg Cash Flow</t>
  </si>
  <si>
    <t>Payer/Receiver</t>
  </si>
  <si>
    <t>Payer</t>
  </si>
  <si>
    <t>Strike</t>
  </si>
  <si>
    <t>Start Date</t>
  </si>
  <si>
    <t>Fixed Leg Freq.</t>
  </si>
  <si>
    <t>Float Leg Freq.</t>
  </si>
  <si>
    <t>Notional</t>
  </si>
  <si>
    <t>CashFlow</t>
  </si>
  <si>
    <t>Semi-Annual</t>
  </si>
  <si>
    <t>2Y6M</t>
  </si>
  <si>
    <t>1Y6M</t>
  </si>
  <si>
    <t>4Y6M</t>
  </si>
  <si>
    <t>3Y6M</t>
  </si>
  <si>
    <t>DF</t>
  </si>
  <si>
    <t>PV</t>
  </si>
  <si>
    <t>Zero Rate</t>
  </si>
  <si>
    <t>PaymentTenor</t>
  </si>
  <si>
    <t>Leg Value</t>
  </si>
  <si>
    <t>Float Leg Cash Flow</t>
  </si>
  <si>
    <t>ZeroRate Start</t>
  </si>
  <si>
    <t>ZeroRate End</t>
  </si>
  <si>
    <t>DF Start</t>
  </si>
  <si>
    <t>DF End</t>
  </si>
  <si>
    <t>Forward Rate</t>
  </si>
  <si>
    <t>Swap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</si>
</sst>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d/mmm/yyyy"/>
    <numFmt numFmtId="167" formatCode="#,##0_ ;\-#,##0\ "/>
    <numFmt numFmtId="169" formatCode="0.00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6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left"/>
    </xf>
    <xf numFmtId="10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2" fillId="0" borderId="0" xfId="0" applyFont="1"/>
    <xf numFmtId="167" fontId="0" fillId="0" borderId="1" xfId="1" applyNumberFormat="1" applyFont="1" applyBorder="1" applyAlignment="1">
      <alignment horizontal="left"/>
    </xf>
    <xf numFmtId="3" fontId="0" fillId="0" borderId="6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0" fontId="2" fillId="0" borderId="1" xfId="0" applyFont="1" applyBorder="1"/>
    <xf numFmtId="3" fontId="3" fillId="0" borderId="10" xfId="0" applyNumberFormat="1" applyFont="1" applyBorder="1" applyAlignment="1">
      <alignment horizontal="center"/>
    </xf>
    <xf numFmtId="169" fontId="0" fillId="0" borderId="11" xfId="0" applyNumberFormat="1" applyBorder="1" applyAlignment="1">
      <alignment horizontal="center"/>
    </xf>
    <xf numFmtId="169" fontId="0" fillId="0" borderId="12" xfId="0" applyNumberFormat="1" applyBorder="1" applyAlignment="1">
      <alignment horizontal="center"/>
    </xf>
    <xf numFmtId="16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313E-EBC3-4351-ABE2-90FABFCBBD1B}">
  <dimension ref="C2:AC35"/>
  <sheetViews>
    <sheetView showGridLines="0" tabSelected="1" workbookViewId="0">
      <selection activeCell="K27" sqref="K27:K28"/>
    </sheetView>
  </sheetViews>
  <sheetFormatPr defaultRowHeight="14.4" x14ac:dyDescent="0.3"/>
  <cols>
    <col min="4" max="4" width="11.33203125" bestFit="1" customWidth="1"/>
    <col min="9" max="9" width="16.77734375" customWidth="1"/>
    <col min="10" max="10" width="14.109375" bestFit="1" customWidth="1"/>
    <col min="13" max="13" width="13.21875" customWidth="1"/>
    <col min="15" max="15" width="16.109375" bestFit="1" customWidth="1"/>
    <col min="16" max="17" width="13.77734375" bestFit="1" customWidth="1"/>
    <col min="21" max="21" width="17.21875" bestFit="1" customWidth="1"/>
    <col min="23" max="23" width="12.33203125" bestFit="1" customWidth="1"/>
    <col min="24" max="24" width="11.5546875" bestFit="1" customWidth="1"/>
    <col min="25" max="25" width="9.88671875" customWidth="1"/>
    <col min="26" max="26" width="11" customWidth="1"/>
    <col min="27" max="27" width="11.6640625" bestFit="1" customWidth="1"/>
  </cols>
  <sheetData>
    <row r="2" spans="3:29" x14ac:dyDescent="0.3">
      <c r="C2" s="14" t="s">
        <v>33</v>
      </c>
      <c r="D2" s="28">
        <v>45692</v>
      </c>
    </row>
    <row r="4" spans="3:29" x14ac:dyDescent="0.3">
      <c r="I4" s="14" t="s">
        <v>34</v>
      </c>
      <c r="M4" s="14" t="s">
        <v>35</v>
      </c>
      <c r="S4" s="1"/>
      <c r="T4" s="1"/>
      <c r="U4" s="14" t="s">
        <v>54</v>
      </c>
      <c r="AA4" s="1"/>
      <c r="AB4" s="1"/>
    </row>
    <row r="5" spans="3:29" x14ac:dyDescent="0.3">
      <c r="C5" s="2" t="s">
        <v>0</v>
      </c>
      <c r="D5" s="3" t="s">
        <v>1</v>
      </c>
      <c r="E5" s="4" t="s">
        <v>2</v>
      </c>
      <c r="I5" s="11" t="s">
        <v>0</v>
      </c>
      <c r="J5" s="11" t="s">
        <v>13</v>
      </c>
      <c r="S5" s="1"/>
      <c r="T5" s="1"/>
      <c r="AA5" s="1"/>
      <c r="AB5" s="1"/>
    </row>
    <row r="6" spans="3:29" x14ac:dyDescent="0.3">
      <c r="C6" s="5" t="s">
        <v>3</v>
      </c>
      <c r="D6" s="6">
        <v>2.7777777777777779E-3</v>
      </c>
      <c r="E6" s="7">
        <v>0.04</v>
      </c>
      <c r="I6" s="11" t="s">
        <v>42</v>
      </c>
      <c r="J6" s="15">
        <v>1000000</v>
      </c>
      <c r="M6" s="24" t="s">
        <v>53</v>
      </c>
      <c r="N6" s="25">
        <f>SUM(R8:R17)</f>
        <v>170489.46688470969</v>
      </c>
      <c r="S6" s="1"/>
      <c r="T6" s="1"/>
      <c r="U6" s="24" t="s">
        <v>53</v>
      </c>
      <c r="V6" s="25">
        <f>SUM(AC8:AC17)</f>
        <v>181269.2469220178</v>
      </c>
      <c r="AA6" s="1"/>
      <c r="AB6" s="1"/>
    </row>
    <row r="7" spans="3:29" x14ac:dyDescent="0.3">
      <c r="C7" s="5" t="s">
        <v>4</v>
      </c>
      <c r="D7" s="6">
        <v>8.3333333333333329E-2</v>
      </c>
      <c r="E7" s="7">
        <v>0.04</v>
      </c>
      <c r="I7" s="11" t="s">
        <v>36</v>
      </c>
      <c r="J7" s="11" t="s">
        <v>37</v>
      </c>
      <c r="M7" s="19" t="s">
        <v>52</v>
      </c>
      <c r="N7" s="19" t="s">
        <v>1</v>
      </c>
      <c r="O7" s="19" t="s">
        <v>43</v>
      </c>
      <c r="P7" s="19" t="s">
        <v>51</v>
      </c>
      <c r="Q7" s="19" t="s">
        <v>49</v>
      </c>
      <c r="R7" s="18" t="s">
        <v>50</v>
      </c>
      <c r="S7" s="1"/>
      <c r="T7" s="1"/>
      <c r="U7" s="19" t="s">
        <v>52</v>
      </c>
      <c r="V7" s="19" t="s">
        <v>1</v>
      </c>
      <c r="W7" s="19" t="s">
        <v>55</v>
      </c>
      <c r="X7" s="19" t="s">
        <v>56</v>
      </c>
      <c r="Y7" s="19" t="s">
        <v>57</v>
      </c>
      <c r="Z7" s="19" t="s">
        <v>58</v>
      </c>
      <c r="AA7" s="19" t="s">
        <v>59</v>
      </c>
      <c r="AB7" s="19" t="s">
        <v>43</v>
      </c>
      <c r="AC7" s="18" t="s">
        <v>50</v>
      </c>
    </row>
    <row r="8" spans="3:29" x14ac:dyDescent="0.3">
      <c r="C8" s="5" t="s">
        <v>5</v>
      </c>
      <c r="D8" s="6">
        <v>0.16666666666666666</v>
      </c>
      <c r="E8" s="7">
        <v>0.04</v>
      </c>
      <c r="I8" s="11" t="s">
        <v>38</v>
      </c>
      <c r="J8" s="12">
        <v>3.7999999999999999E-2</v>
      </c>
      <c r="M8" s="20" t="s">
        <v>7</v>
      </c>
      <c r="N8" s="20">
        <v>0.5</v>
      </c>
      <c r="O8" s="22">
        <f t="shared" ref="O8:O17" si="0">$J$6*$J$8*0.5</f>
        <v>19000</v>
      </c>
      <c r="P8" s="20">
        <f>E10</f>
        <v>0.04</v>
      </c>
      <c r="Q8" s="20">
        <f t="shared" ref="Q8:Q17" si="1">EXP(-P8*N8)</f>
        <v>0.98019867330675525</v>
      </c>
      <c r="R8" s="16">
        <f t="shared" ref="R8:R17" si="2">Q8*O8</f>
        <v>18623.77479282835</v>
      </c>
      <c r="S8" s="1"/>
      <c r="T8" s="1"/>
      <c r="U8" s="20" t="s">
        <v>7</v>
      </c>
      <c r="V8" s="20">
        <v>0.5</v>
      </c>
      <c r="W8" s="20">
        <f>E6</f>
        <v>0.04</v>
      </c>
      <c r="X8" s="20">
        <f>P8</f>
        <v>0.04</v>
      </c>
      <c r="Y8" s="20">
        <f>EXP(-W8*0)</f>
        <v>1</v>
      </c>
      <c r="Z8" s="20">
        <f t="shared" ref="Z8:Z17" si="3">EXP(-X8*V8)</f>
        <v>0.98019867330675525</v>
      </c>
      <c r="AA8" s="26">
        <f t="shared" ref="AA8:AA17" si="4">1/0.5*(Y8/Z8-1)</f>
        <v>4.0402680053511553E-2</v>
      </c>
      <c r="AB8" s="22">
        <f t="shared" ref="AB8:AB17" si="5">$J$6*AA8*0.5</f>
        <v>20201.340026755777</v>
      </c>
      <c r="AC8" s="16">
        <f t="shared" ref="AC8:AC17" si="6">AB8*Z8</f>
        <v>19801.326693244664</v>
      </c>
    </row>
    <row r="9" spans="3:29" x14ac:dyDescent="0.3">
      <c r="C9" s="5" t="s">
        <v>6</v>
      </c>
      <c r="D9" s="6">
        <v>0.25</v>
      </c>
      <c r="E9" s="7">
        <v>0.04</v>
      </c>
      <c r="I9" s="11" t="s">
        <v>39</v>
      </c>
      <c r="J9" s="13">
        <f>D2</f>
        <v>45692</v>
      </c>
      <c r="M9" s="20" t="s">
        <v>9</v>
      </c>
      <c r="N9" s="20">
        <v>1</v>
      </c>
      <c r="O9" s="22">
        <f t="shared" si="0"/>
        <v>19000</v>
      </c>
      <c r="P9" s="20">
        <f>E12</f>
        <v>0.04</v>
      </c>
      <c r="Q9" s="20">
        <f t="shared" si="1"/>
        <v>0.96078943915232318</v>
      </c>
      <c r="R9" s="16">
        <f t="shared" si="2"/>
        <v>18254.999343894142</v>
      </c>
      <c r="S9" s="1"/>
      <c r="T9" s="1"/>
      <c r="U9" s="20" t="s">
        <v>9</v>
      </c>
      <c r="V9" s="20">
        <v>1</v>
      </c>
      <c r="W9" s="20">
        <f t="shared" ref="W9:W17" si="7">X8</f>
        <v>0.04</v>
      </c>
      <c r="X9" s="20">
        <f t="shared" ref="X9:X17" si="8">P9</f>
        <v>0.04</v>
      </c>
      <c r="Y9" s="20">
        <f t="shared" ref="Y9:Y17" si="9">Z8</f>
        <v>0.98019867330675525</v>
      </c>
      <c r="Z9" s="20">
        <f t="shared" si="3"/>
        <v>0.96078943915232318</v>
      </c>
      <c r="AA9" s="26">
        <f t="shared" si="4"/>
        <v>4.0402680053511553E-2</v>
      </c>
      <c r="AB9" s="22">
        <f t="shared" si="5"/>
        <v>20201.340026755777</v>
      </c>
      <c r="AC9" s="16">
        <f t="shared" si="6"/>
        <v>19409.234154432059</v>
      </c>
    </row>
    <row r="10" spans="3:29" x14ac:dyDescent="0.3">
      <c r="C10" s="5" t="s">
        <v>7</v>
      </c>
      <c r="D10" s="6">
        <v>0.5</v>
      </c>
      <c r="E10" s="7">
        <v>0.04</v>
      </c>
      <c r="I10" s="11" t="s">
        <v>40</v>
      </c>
      <c r="J10" s="11" t="s">
        <v>44</v>
      </c>
      <c r="M10" s="20" t="s">
        <v>46</v>
      </c>
      <c r="N10" s="20">
        <v>1.5</v>
      </c>
      <c r="O10" s="22">
        <f t="shared" si="0"/>
        <v>19000</v>
      </c>
      <c r="P10" s="20">
        <f>AVERAGE(E12:E13)</f>
        <v>0.04</v>
      </c>
      <c r="Q10" s="20">
        <f t="shared" si="1"/>
        <v>0.94176453358424872</v>
      </c>
      <c r="R10" s="16">
        <f t="shared" si="2"/>
        <v>17893.526138100726</v>
      </c>
      <c r="S10" s="1"/>
      <c r="T10" s="1"/>
      <c r="U10" s="20" t="s">
        <v>46</v>
      </c>
      <c r="V10" s="20">
        <v>1.5</v>
      </c>
      <c r="W10" s="20">
        <f t="shared" si="7"/>
        <v>0.04</v>
      </c>
      <c r="X10" s="20">
        <f t="shared" si="8"/>
        <v>0.04</v>
      </c>
      <c r="Y10" s="20">
        <f t="shared" si="9"/>
        <v>0.96078943915232318</v>
      </c>
      <c r="Z10" s="20">
        <f t="shared" si="3"/>
        <v>0.94176453358424872</v>
      </c>
      <c r="AA10" s="26">
        <f t="shared" si="4"/>
        <v>4.0402680053511553E-2</v>
      </c>
      <c r="AB10" s="22">
        <f t="shared" si="5"/>
        <v>20201.340026755777</v>
      </c>
      <c r="AC10" s="16">
        <f t="shared" si="6"/>
        <v>19024.905568074468</v>
      </c>
    </row>
    <row r="11" spans="3:29" x14ac:dyDescent="0.3">
      <c r="C11" s="5" t="s">
        <v>8</v>
      </c>
      <c r="D11" s="6">
        <v>0.75</v>
      </c>
      <c r="E11" s="7">
        <v>0.04</v>
      </c>
      <c r="I11" s="11" t="s">
        <v>41</v>
      </c>
      <c r="J11" s="11" t="s">
        <v>44</v>
      </c>
      <c r="M11" s="20" t="s">
        <v>10</v>
      </c>
      <c r="N11" s="20">
        <v>2</v>
      </c>
      <c r="O11" s="22">
        <f t="shared" si="0"/>
        <v>19000</v>
      </c>
      <c r="P11" s="20">
        <f>E13</f>
        <v>0.04</v>
      </c>
      <c r="Q11" s="20">
        <f t="shared" si="1"/>
        <v>0.92311634638663576</v>
      </c>
      <c r="R11" s="16">
        <f t="shared" si="2"/>
        <v>17539.21058134608</v>
      </c>
      <c r="S11" s="1"/>
      <c r="T11" s="1"/>
      <c r="U11" s="20" t="s">
        <v>10</v>
      </c>
      <c r="V11" s="20">
        <v>2</v>
      </c>
      <c r="W11" s="20">
        <f t="shared" si="7"/>
        <v>0.04</v>
      </c>
      <c r="X11" s="20">
        <f t="shared" si="8"/>
        <v>0.04</v>
      </c>
      <c r="Y11" s="20">
        <f t="shared" si="9"/>
        <v>0.94176453358424872</v>
      </c>
      <c r="Z11" s="20">
        <f t="shared" si="3"/>
        <v>0.92311634638663576</v>
      </c>
      <c r="AA11" s="26">
        <f t="shared" si="4"/>
        <v>4.0402680053511553E-2</v>
      </c>
      <c r="AB11" s="22">
        <f t="shared" si="5"/>
        <v>20201.340026755777</v>
      </c>
      <c r="AC11" s="16">
        <f t="shared" si="6"/>
        <v>18648.187197612897</v>
      </c>
    </row>
    <row r="12" spans="3:29" x14ac:dyDescent="0.3">
      <c r="C12" s="5" t="s">
        <v>9</v>
      </c>
      <c r="D12" s="6">
        <v>1</v>
      </c>
      <c r="E12" s="7">
        <v>0.04</v>
      </c>
      <c r="M12" s="20" t="s">
        <v>45</v>
      </c>
      <c r="N12" s="20">
        <v>2.5</v>
      </c>
      <c r="O12" s="22">
        <f t="shared" si="0"/>
        <v>19000</v>
      </c>
      <c r="P12" s="20">
        <f>AVERAGE(E13:E14)</f>
        <v>0.04</v>
      </c>
      <c r="Q12" s="20">
        <f t="shared" si="1"/>
        <v>0.90483741803595952</v>
      </c>
      <c r="R12" s="16">
        <f t="shared" si="2"/>
        <v>17191.910942683229</v>
      </c>
      <c r="S12" s="1"/>
      <c r="T12" s="1"/>
      <c r="U12" s="20" t="s">
        <v>45</v>
      </c>
      <c r="V12" s="20">
        <v>2.5</v>
      </c>
      <c r="W12" s="20">
        <f t="shared" si="7"/>
        <v>0.04</v>
      </c>
      <c r="X12" s="20">
        <f t="shared" si="8"/>
        <v>0.04</v>
      </c>
      <c r="Y12" s="20">
        <f t="shared" si="9"/>
        <v>0.92311634638663576</v>
      </c>
      <c r="Z12" s="20">
        <f t="shared" si="3"/>
        <v>0.90483741803595952</v>
      </c>
      <c r="AA12" s="26">
        <f t="shared" si="4"/>
        <v>4.0402680053511553E-2</v>
      </c>
      <c r="AB12" s="22">
        <f t="shared" si="5"/>
        <v>20201.340026755777</v>
      </c>
      <c r="AC12" s="16">
        <f t="shared" si="6"/>
        <v>18278.928350676179</v>
      </c>
    </row>
    <row r="13" spans="3:29" x14ac:dyDescent="0.3">
      <c r="C13" s="5" t="s">
        <v>10</v>
      </c>
      <c r="D13" s="6">
        <v>2</v>
      </c>
      <c r="E13" s="7">
        <v>0.04</v>
      </c>
      <c r="I13" s="24" t="s">
        <v>60</v>
      </c>
      <c r="J13" s="25">
        <f>V6-N6</f>
        <v>10779.780037308112</v>
      </c>
      <c r="M13" s="20" t="s">
        <v>11</v>
      </c>
      <c r="N13" s="20">
        <v>3</v>
      </c>
      <c r="O13" s="22">
        <f t="shared" si="0"/>
        <v>19000</v>
      </c>
      <c r="P13" s="20">
        <f>E14</f>
        <v>0.04</v>
      </c>
      <c r="Q13" s="20">
        <f t="shared" si="1"/>
        <v>0.88692043671715748</v>
      </c>
      <c r="R13" s="16">
        <f t="shared" si="2"/>
        <v>16851.488297625991</v>
      </c>
      <c r="S13" s="1"/>
      <c r="T13" s="1"/>
      <c r="U13" s="20" t="s">
        <v>11</v>
      </c>
      <c r="V13" s="20">
        <v>3</v>
      </c>
      <c r="W13" s="20">
        <f t="shared" si="7"/>
        <v>0.04</v>
      </c>
      <c r="X13" s="20">
        <f t="shared" si="8"/>
        <v>0.04</v>
      </c>
      <c r="Y13" s="20">
        <f t="shared" si="9"/>
        <v>0.90483741803595952</v>
      </c>
      <c r="Z13" s="20">
        <f t="shared" si="3"/>
        <v>0.88692043671715748</v>
      </c>
      <c r="AA13" s="26">
        <f t="shared" si="4"/>
        <v>4.0402680053511553E-2</v>
      </c>
      <c r="AB13" s="22">
        <f t="shared" si="5"/>
        <v>20201.340026755777</v>
      </c>
      <c r="AC13" s="16">
        <f t="shared" si="6"/>
        <v>17916.981318802027</v>
      </c>
    </row>
    <row r="14" spans="3:29" x14ac:dyDescent="0.3">
      <c r="C14" s="5" t="s">
        <v>11</v>
      </c>
      <c r="D14" s="6">
        <v>3</v>
      </c>
      <c r="E14" s="7">
        <v>0.04</v>
      </c>
      <c r="M14" s="20" t="s">
        <v>48</v>
      </c>
      <c r="N14" s="20">
        <v>3.5</v>
      </c>
      <c r="O14" s="22">
        <f t="shared" si="0"/>
        <v>19000</v>
      </c>
      <c r="P14" s="20">
        <f>AVERAGE(E14:E15)</f>
        <v>0.04</v>
      </c>
      <c r="Q14" s="20">
        <f t="shared" si="1"/>
        <v>0.86935823539880586</v>
      </c>
      <c r="R14" s="16">
        <f t="shared" si="2"/>
        <v>16517.806472577311</v>
      </c>
      <c r="S14" s="1"/>
      <c r="T14" s="1"/>
      <c r="U14" s="20" t="s">
        <v>48</v>
      </c>
      <c r="V14" s="20">
        <v>3.5</v>
      </c>
      <c r="W14" s="20">
        <f t="shared" si="7"/>
        <v>0.04</v>
      </c>
      <c r="X14" s="20">
        <f t="shared" si="8"/>
        <v>0.04</v>
      </c>
      <c r="Y14" s="20">
        <f t="shared" si="9"/>
        <v>0.88692043671715748</v>
      </c>
      <c r="Z14" s="20">
        <f t="shared" si="3"/>
        <v>0.86935823539880586</v>
      </c>
      <c r="AA14" s="26">
        <f t="shared" si="4"/>
        <v>4.0402680053511553E-2</v>
      </c>
      <c r="AB14" s="22">
        <f t="shared" si="5"/>
        <v>20201.340026755777</v>
      </c>
      <c r="AC14" s="16">
        <f t="shared" si="6"/>
        <v>17562.201318351668</v>
      </c>
    </row>
    <row r="15" spans="3:29" x14ac:dyDescent="0.3">
      <c r="C15" s="5" t="s">
        <v>12</v>
      </c>
      <c r="D15" s="6">
        <v>4</v>
      </c>
      <c r="E15" s="7">
        <v>0.04</v>
      </c>
      <c r="M15" s="20" t="s">
        <v>12</v>
      </c>
      <c r="N15" s="20">
        <v>4</v>
      </c>
      <c r="O15" s="22">
        <f t="shared" si="0"/>
        <v>19000</v>
      </c>
      <c r="P15" s="20">
        <f>E15</f>
        <v>0.04</v>
      </c>
      <c r="Q15" s="20">
        <f t="shared" si="1"/>
        <v>0.85214378896621135</v>
      </c>
      <c r="R15" s="16">
        <f t="shared" si="2"/>
        <v>16190.731990358016</v>
      </c>
      <c r="S15" s="1"/>
      <c r="T15" s="1"/>
      <c r="U15" s="20" t="s">
        <v>12</v>
      </c>
      <c r="V15" s="20">
        <v>4</v>
      </c>
      <c r="W15" s="20">
        <f t="shared" si="7"/>
        <v>0.04</v>
      </c>
      <c r="X15" s="20">
        <f t="shared" si="8"/>
        <v>0.04</v>
      </c>
      <c r="Y15" s="20">
        <f t="shared" si="9"/>
        <v>0.86935823539880586</v>
      </c>
      <c r="Z15" s="20">
        <f t="shared" si="3"/>
        <v>0.85214378896621135</v>
      </c>
      <c r="AA15" s="26">
        <f t="shared" si="4"/>
        <v>4.0402680053511553E-2</v>
      </c>
      <c r="AB15" s="22">
        <f t="shared" si="5"/>
        <v>20201.340026755777</v>
      </c>
      <c r="AC15" s="16">
        <f t="shared" si="6"/>
        <v>17214.446432594454</v>
      </c>
    </row>
    <row r="16" spans="3:29" x14ac:dyDescent="0.3">
      <c r="C16" s="5" t="s">
        <v>13</v>
      </c>
      <c r="D16" s="6">
        <v>5</v>
      </c>
      <c r="E16" s="7">
        <v>0.04</v>
      </c>
      <c r="M16" s="20" t="s">
        <v>47</v>
      </c>
      <c r="N16" s="20">
        <v>4.5</v>
      </c>
      <c r="O16" s="22">
        <f t="shared" si="0"/>
        <v>19000</v>
      </c>
      <c r="P16" s="20">
        <f>AVERAGE(E15:E16)</f>
        <v>0.04</v>
      </c>
      <c r="Q16" s="20">
        <f t="shared" si="1"/>
        <v>0.835270211411272</v>
      </c>
      <c r="R16" s="16">
        <f t="shared" si="2"/>
        <v>15870.134016814169</v>
      </c>
      <c r="S16" s="1"/>
      <c r="T16" s="1"/>
      <c r="U16" s="20" t="s">
        <v>47</v>
      </c>
      <c r="V16" s="20">
        <v>4.5</v>
      </c>
      <c r="W16" s="20">
        <f t="shared" si="7"/>
        <v>0.04</v>
      </c>
      <c r="X16" s="20">
        <f t="shared" si="8"/>
        <v>0.04</v>
      </c>
      <c r="Y16" s="20">
        <f t="shared" si="9"/>
        <v>0.85214378896621135</v>
      </c>
      <c r="Z16" s="20">
        <f t="shared" si="3"/>
        <v>0.835270211411272</v>
      </c>
      <c r="AA16" s="26">
        <f t="shared" si="4"/>
        <v>4.0402680053511553E-2</v>
      </c>
      <c r="AB16" s="22">
        <f t="shared" si="5"/>
        <v>20201.340026755777</v>
      </c>
      <c r="AC16" s="16">
        <f t="shared" si="6"/>
        <v>16873.577554939289</v>
      </c>
    </row>
    <row r="17" spans="3:29" x14ac:dyDescent="0.3">
      <c r="C17" s="5" t="s">
        <v>14</v>
      </c>
      <c r="D17" s="6">
        <v>6</v>
      </c>
      <c r="E17" s="7">
        <v>0.04</v>
      </c>
      <c r="M17" s="21" t="s">
        <v>13</v>
      </c>
      <c r="N17" s="21">
        <v>5</v>
      </c>
      <c r="O17" s="23">
        <f t="shared" si="0"/>
        <v>19000</v>
      </c>
      <c r="P17" s="21">
        <f>E16</f>
        <v>0.04</v>
      </c>
      <c r="Q17" s="21">
        <f t="shared" si="1"/>
        <v>0.81873075307798182</v>
      </c>
      <c r="R17" s="17">
        <f t="shared" si="2"/>
        <v>15555.884308481654</v>
      </c>
      <c r="S17" s="1"/>
      <c r="T17" s="1"/>
      <c r="U17" s="21" t="s">
        <v>13</v>
      </c>
      <c r="V17" s="21">
        <v>5</v>
      </c>
      <c r="W17" s="21">
        <f t="shared" si="7"/>
        <v>0.04</v>
      </c>
      <c r="X17" s="21">
        <f t="shared" si="8"/>
        <v>0.04</v>
      </c>
      <c r="Y17" s="21">
        <f t="shared" si="9"/>
        <v>0.835270211411272</v>
      </c>
      <c r="Z17" s="21">
        <f t="shared" si="3"/>
        <v>0.81873075307798182</v>
      </c>
      <c r="AA17" s="27">
        <f t="shared" si="4"/>
        <v>4.0402680053511553E-2</v>
      </c>
      <c r="AB17" s="23">
        <f t="shared" si="5"/>
        <v>20201.340026755777</v>
      </c>
      <c r="AC17" s="17">
        <f t="shared" si="6"/>
        <v>16539.458333290135</v>
      </c>
    </row>
    <row r="18" spans="3:29" x14ac:dyDescent="0.3">
      <c r="C18" s="5" t="s">
        <v>15</v>
      </c>
      <c r="D18" s="6">
        <v>7</v>
      </c>
      <c r="E18" s="7">
        <v>0.04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3:29" x14ac:dyDescent="0.3">
      <c r="C19" s="5" t="s">
        <v>16</v>
      </c>
      <c r="D19" s="6">
        <v>8</v>
      </c>
      <c r="E19" s="7">
        <v>0.04</v>
      </c>
    </row>
    <row r="20" spans="3:29" x14ac:dyDescent="0.3">
      <c r="C20" s="5" t="s">
        <v>17</v>
      </c>
      <c r="D20" s="6">
        <v>9</v>
      </c>
      <c r="E20" s="7">
        <v>0.04</v>
      </c>
    </row>
    <row r="21" spans="3:29" x14ac:dyDescent="0.3">
      <c r="C21" s="5" t="s">
        <v>18</v>
      </c>
      <c r="D21" s="6">
        <v>10</v>
      </c>
      <c r="E21" s="7">
        <v>0.04</v>
      </c>
    </row>
    <row r="22" spans="3:29" x14ac:dyDescent="0.3">
      <c r="C22" s="5" t="s">
        <v>19</v>
      </c>
      <c r="D22" s="6">
        <v>11</v>
      </c>
      <c r="E22" s="7">
        <v>0.04</v>
      </c>
    </row>
    <row r="23" spans="3:29" x14ac:dyDescent="0.3">
      <c r="C23" s="5" t="s">
        <v>20</v>
      </c>
      <c r="D23" s="6">
        <v>12</v>
      </c>
      <c r="E23" s="7">
        <v>0.04</v>
      </c>
    </row>
    <row r="24" spans="3:29" x14ac:dyDescent="0.3">
      <c r="C24" s="5" t="s">
        <v>21</v>
      </c>
      <c r="D24" s="6">
        <v>13</v>
      </c>
      <c r="E24" s="7">
        <v>0.04</v>
      </c>
    </row>
    <row r="25" spans="3:29" x14ac:dyDescent="0.3">
      <c r="C25" s="5" t="s">
        <v>22</v>
      </c>
      <c r="D25" s="6">
        <v>14</v>
      </c>
      <c r="E25" s="7">
        <v>0.04</v>
      </c>
    </row>
    <row r="26" spans="3:29" x14ac:dyDescent="0.3">
      <c r="C26" s="5" t="s">
        <v>23</v>
      </c>
      <c r="D26" s="6">
        <v>15</v>
      </c>
      <c r="E26" s="7">
        <v>0.04</v>
      </c>
    </row>
    <row r="27" spans="3:29" x14ac:dyDescent="0.3">
      <c r="C27" s="5" t="s">
        <v>24</v>
      </c>
      <c r="D27" s="6">
        <v>16</v>
      </c>
      <c r="E27" s="7">
        <v>0.04</v>
      </c>
    </row>
    <row r="28" spans="3:29" x14ac:dyDescent="0.3">
      <c r="C28" s="5" t="s">
        <v>25</v>
      </c>
      <c r="D28" s="6">
        <v>17</v>
      </c>
      <c r="E28" s="7">
        <v>0.04</v>
      </c>
    </row>
    <row r="29" spans="3:29" x14ac:dyDescent="0.3">
      <c r="C29" s="5" t="s">
        <v>26</v>
      </c>
      <c r="D29" s="6">
        <v>18</v>
      </c>
      <c r="E29" s="7">
        <v>0.04</v>
      </c>
    </row>
    <row r="30" spans="3:29" x14ac:dyDescent="0.3">
      <c r="C30" s="5" t="s">
        <v>27</v>
      </c>
      <c r="D30" s="6">
        <v>19</v>
      </c>
      <c r="E30" s="7">
        <v>0.04</v>
      </c>
    </row>
    <row r="31" spans="3:29" x14ac:dyDescent="0.3">
      <c r="C31" s="5" t="s">
        <v>28</v>
      </c>
      <c r="D31" s="6">
        <v>20</v>
      </c>
      <c r="E31" s="7">
        <v>0.04</v>
      </c>
    </row>
    <row r="32" spans="3:29" x14ac:dyDescent="0.3">
      <c r="C32" s="5" t="s">
        <v>29</v>
      </c>
      <c r="D32" s="6">
        <v>25</v>
      </c>
      <c r="E32" s="7">
        <v>0.04</v>
      </c>
    </row>
    <row r="33" spans="3:5" x14ac:dyDescent="0.3">
      <c r="C33" s="5" t="s">
        <v>30</v>
      </c>
      <c r="D33" s="6">
        <v>30</v>
      </c>
      <c r="E33" s="7">
        <v>0.04</v>
      </c>
    </row>
    <row r="34" spans="3:5" x14ac:dyDescent="0.3">
      <c r="C34" s="5" t="s">
        <v>31</v>
      </c>
      <c r="D34" s="6">
        <v>35</v>
      </c>
      <c r="E34" s="7">
        <v>0.04</v>
      </c>
    </row>
    <row r="35" spans="3:5" x14ac:dyDescent="0.3">
      <c r="C35" s="8" t="s">
        <v>32</v>
      </c>
      <c r="D35" s="9">
        <v>40</v>
      </c>
      <c r="E35" s="10">
        <v>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 Keung WONG</dc:creator>
  <cp:lastModifiedBy>Shek Keung WONG</cp:lastModifiedBy>
  <dcterms:created xsi:type="dcterms:W3CDTF">2025-02-09T06:45:33Z</dcterms:created>
  <dcterms:modified xsi:type="dcterms:W3CDTF">2025-02-09T07:28:11Z</dcterms:modified>
</cp:coreProperties>
</file>