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valogisticsoffice365-my.sharepoint.com/personal/peter_curha_cevalogistics_com/Documents/Desktop/"/>
    </mc:Choice>
  </mc:AlternateContent>
  <xr:revisionPtr revIDLastSave="0" documentId="8_{1D1275F2-94AC-4B16-872E-E8CFE31E692A}" xr6:coauthVersionLast="47" xr6:coauthVersionMax="47" xr10:uidLastSave="{00000000-0000-0000-0000-000000000000}"/>
  <bookViews>
    <workbookView xWindow="28680" yWindow="-120" windowWidth="29040" windowHeight="17520" xr2:uid="{B2D60F2E-AD88-4C5C-B14C-BD078F2EAAF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" i="1" l="1"/>
  <c r="Q18" i="1"/>
  <c r="O18" i="1"/>
  <c r="M18" i="1"/>
  <c r="K18" i="1"/>
  <c r="I18" i="1"/>
  <c r="G18" i="1"/>
  <c r="Q19" i="1"/>
  <c r="O19" i="1"/>
  <c r="M19" i="1"/>
  <c r="K19" i="1"/>
  <c r="I19" i="1"/>
  <c r="G19" i="1"/>
  <c r="O30" i="1"/>
  <c r="M30" i="1"/>
  <c r="AD30" i="1" s="1"/>
  <c r="AC28" i="1"/>
  <c r="AA28" i="1"/>
  <c r="Y28" i="1"/>
  <c r="W28" i="1"/>
  <c r="U28" i="1"/>
  <c r="S28" i="1"/>
  <c r="Q28" i="1"/>
  <c r="O28" i="1"/>
  <c r="M28" i="1"/>
  <c r="K28" i="1"/>
  <c r="I28" i="1"/>
  <c r="G28" i="1"/>
  <c r="AD28" i="1" s="1"/>
  <c r="AC27" i="1"/>
  <c r="AA27" i="1"/>
  <c r="Y27" i="1"/>
  <c r="W27" i="1"/>
  <c r="U27" i="1"/>
  <c r="S27" i="1"/>
  <c r="Q27" i="1"/>
  <c r="O27" i="1"/>
  <c r="M27" i="1"/>
  <c r="K27" i="1"/>
  <c r="I27" i="1"/>
  <c r="G27" i="1"/>
  <c r="AD27" i="1" s="1"/>
  <c r="AC26" i="1"/>
  <c r="AA26" i="1"/>
  <c r="Y26" i="1"/>
  <c r="W26" i="1"/>
  <c r="U26" i="1"/>
  <c r="S26" i="1"/>
  <c r="O26" i="1"/>
  <c r="I26" i="1"/>
  <c r="G26" i="1"/>
  <c r="AD26" i="1" s="1"/>
  <c r="AB23" i="1"/>
  <c r="AC23" i="1" s="1"/>
  <c r="AA23" i="1"/>
  <c r="Z23" i="1"/>
  <c r="X23" i="1"/>
  <c r="Y23" i="1" s="1"/>
  <c r="V23" i="1"/>
  <c r="W23" i="1" s="1"/>
  <c r="T23" i="1"/>
  <c r="U23" i="1" s="1"/>
  <c r="S23" i="1"/>
  <c r="R23" i="1"/>
  <c r="P23" i="1"/>
  <c r="Q23" i="1" s="1"/>
  <c r="N23" i="1"/>
  <c r="O23" i="1" s="1"/>
  <c r="L23" i="1"/>
  <c r="M23" i="1" s="1"/>
  <c r="K23" i="1"/>
  <c r="J23" i="1"/>
  <c r="H23" i="1"/>
  <c r="I23" i="1" s="1"/>
  <c r="F23" i="1"/>
  <c r="G23" i="1" s="1"/>
  <c r="AA21" i="1"/>
  <c r="Q21" i="1"/>
  <c r="K21" i="1"/>
  <c r="E21" i="1"/>
  <c r="O21" i="1" s="1"/>
  <c r="AC19" i="1"/>
  <c r="AA19" i="1"/>
  <c r="Y19" i="1"/>
  <c r="W19" i="1"/>
  <c r="U19" i="1"/>
  <c r="S19" i="1"/>
  <c r="AC18" i="1"/>
  <c r="AA18" i="1"/>
  <c r="Y18" i="1"/>
  <c r="W18" i="1"/>
  <c r="S18" i="1"/>
  <c r="AC16" i="1"/>
  <c r="AA16" i="1"/>
  <c r="Y16" i="1"/>
  <c r="W16" i="1"/>
  <c r="U16" i="1"/>
  <c r="S16" i="1"/>
  <c r="Q16" i="1"/>
  <c r="O16" i="1"/>
  <c r="M16" i="1"/>
  <c r="K16" i="1"/>
  <c r="I16" i="1"/>
  <c r="G16" i="1"/>
  <c r="AC15" i="1"/>
  <c r="AA15" i="1"/>
  <c r="Y15" i="1"/>
  <c r="U15" i="1"/>
  <c r="S15" i="1"/>
  <c r="Q15" i="1"/>
  <c r="O15" i="1"/>
  <c r="M15" i="1"/>
  <c r="K15" i="1"/>
  <c r="I15" i="1"/>
  <c r="G15" i="1"/>
  <c r="AB13" i="1"/>
  <c r="AC13" i="1" s="1"/>
  <c r="Z13" i="1"/>
  <c r="AA13" i="1" s="1"/>
  <c r="X13" i="1"/>
  <c r="Y13" i="1" s="1"/>
  <c r="W13" i="1"/>
  <c r="V13" i="1"/>
  <c r="T13" i="1"/>
  <c r="U13" i="1" s="1"/>
  <c r="R13" i="1"/>
  <c r="S13" i="1" s="1"/>
  <c r="P13" i="1"/>
  <c r="Q13" i="1" s="1"/>
  <c r="O13" i="1"/>
  <c r="N13" i="1"/>
  <c r="L13" i="1"/>
  <c r="M13" i="1" s="1"/>
  <c r="J13" i="1"/>
  <c r="K13" i="1" s="1"/>
  <c r="H13" i="1"/>
  <c r="I13" i="1" s="1"/>
  <c r="G13" i="1"/>
  <c r="AD13" i="1" s="1"/>
  <c r="F13" i="1"/>
  <c r="AB12" i="1"/>
  <c r="AC12" i="1" s="1"/>
  <c r="Z12" i="1"/>
  <c r="AA12" i="1" s="1"/>
  <c r="Z24" i="1" s="1"/>
  <c r="Z32" i="1" s="1"/>
  <c r="Y12" i="1"/>
  <c r="X12" i="1"/>
  <c r="V12" i="1"/>
  <c r="W12" i="1" s="1"/>
  <c r="T12" i="1"/>
  <c r="U12" i="1" s="1"/>
  <c r="R12" i="1"/>
  <c r="S12" i="1" s="1"/>
  <c r="Q12" i="1"/>
  <c r="P12" i="1"/>
  <c r="N12" i="1"/>
  <c r="O12" i="1" s="1"/>
  <c r="L12" i="1"/>
  <c r="M12" i="1" s="1"/>
  <c r="J12" i="1"/>
  <c r="K12" i="1" s="1"/>
  <c r="I12" i="1"/>
  <c r="H12" i="1"/>
  <c r="F12" i="1"/>
  <c r="G12" i="1" s="1"/>
  <c r="AD18" i="1" l="1"/>
  <c r="P24" i="1"/>
  <c r="AD15" i="1"/>
  <c r="J32" i="1"/>
  <c r="J24" i="1"/>
  <c r="N24" i="1"/>
  <c r="N32" i="1"/>
  <c r="AD12" i="1"/>
  <c r="L32" i="1"/>
  <c r="L24" i="1"/>
  <c r="X24" i="1"/>
  <c r="X32" i="1" s="1"/>
  <c r="AD23" i="1"/>
  <c r="S21" i="1"/>
  <c r="P32" i="1"/>
  <c r="U21" i="1"/>
  <c r="T32" i="1" s="1"/>
  <c r="G21" i="1"/>
  <c r="W21" i="1"/>
  <c r="V24" i="1" s="1"/>
  <c r="V32" i="1" s="1"/>
  <c r="I21" i="1"/>
  <c r="H24" i="1" s="1"/>
  <c r="Y21" i="1"/>
  <c r="M21" i="1"/>
  <c r="AC21" i="1"/>
  <c r="AB24" i="1" s="1"/>
  <c r="AB32" i="1" s="1"/>
  <c r="AD21" i="1" l="1"/>
  <c r="H32" i="1"/>
  <c r="T24" i="1"/>
  <c r="F24" i="1"/>
  <c r="F32" i="1"/>
  <c r="AD24" i="1" l="1"/>
  <c r="AD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CURHA Peter</author>
  </authors>
  <commentList>
    <comment ref="M26" authorId="0" shapeId="0" xr:uid="{3B382F1C-1593-4E0C-B074-A4A9FBE71D26}">
      <text>
        <r>
          <rPr>
            <b/>
            <sz val="9"/>
            <color indexed="81"/>
            <rFont val="Segoe UI"/>
            <charset val="1"/>
          </rPr>
          <t>CURHA Peter:</t>
        </r>
        <r>
          <rPr>
            <sz val="9"/>
            <color indexed="81"/>
            <rFont val="Segoe UI"/>
            <charset val="1"/>
          </rPr>
          <t xml:space="preserve">
16x shuttle</t>
        </r>
      </text>
    </comment>
  </commentList>
</comments>
</file>

<file path=xl/sharedStrings.xml><?xml version="1.0" encoding="utf-8"?>
<sst xmlns="http://schemas.openxmlformats.org/spreadsheetml/2006/main" count="91" uniqueCount="50">
  <si>
    <t>KraussMaffei Technologies, spol. s.r.o</t>
  </si>
  <si>
    <t xml:space="preserve">Ulica priemyselná 6 </t>
  </si>
  <si>
    <t xml:space="preserve">038 52 Sučany | Slovenská republika </t>
  </si>
  <si>
    <t>www.kraussmaffei.com</t>
  </si>
  <si>
    <t>SPECIFICATION</t>
  </si>
  <si>
    <t>UNIT</t>
  </si>
  <si>
    <t>UNIT 
PRICE</t>
  </si>
  <si>
    <t>MONTHLY INVOICE</t>
  </si>
  <si>
    <r>
      <t xml:space="preserve">TOTAL 
COST
</t>
    </r>
    <r>
      <rPr>
        <b/>
        <sz val="8"/>
        <color theme="1"/>
        <rFont val="Calibri"/>
        <family val="2"/>
        <scheme val="minor"/>
      </rPr>
      <t>[YEARLY]</t>
    </r>
  </si>
  <si>
    <t>REMARK / NOTICE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</si>
  <si>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</si>
  <si>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</si>
  <si>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</si>
  <si>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</si>
  <si>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</si>
  <si>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</si>
  <si>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</si>
  <si>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</si>
  <si>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SEPTMEBER</t>
  </si>
  <si>
    <t>OCTOBER</t>
  </si>
  <si>
    <t>NOVEMBER</t>
  </si>
  <si>
    <t>DECEMBER</t>
  </si>
  <si>
    <t>WORK DAYS</t>
  </si>
  <si>
    <t>€</t>
  </si>
  <si>
    <t>HANDLING</t>
  </si>
  <si>
    <t xml:space="preserve">IN [All] </t>
  </si>
  <si>
    <t>pallet</t>
  </si>
  <si>
    <t xml:space="preserve">OUT [All] </t>
  </si>
  <si>
    <t>STORAGE</t>
  </si>
  <si>
    <t>ADDITIONAL FIX STORAGE FOR 600PALLETS</t>
  </si>
  <si>
    <t>ADDITIONAL FIX STORAGE FOR 500 PALLETS</t>
  </si>
  <si>
    <t>FIX handling costs</t>
  </si>
  <si>
    <t>FIX handling costs 600plt</t>
  </si>
  <si>
    <t>€/hr/qty</t>
  </si>
  <si>
    <t>FIX handling costs 500plt</t>
  </si>
  <si>
    <t>ADDITIONAL COST [Nadčas]</t>
  </si>
  <si>
    <r>
      <t xml:space="preserve">MAN POWER [QTY]
</t>
    </r>
    <r>
      <rPr>
        <sz val="6"/>
        <color theme="1"/>
        <rFont val="Calibri"/>
        <family val="2"/>
        <scheme val="minor"/>
      </rPr>
      <t>[Sat/Sun/Overtime]</t>
    </r>
  </si>
  <si>
    <t>€/hr/day</t>
  </si>
  <si>
    <t>WASTE MANAGEMENT</t>
  </si>
  <si>
    <t>KG</t>
  </si>
  <si>
    <r>
      <t xml:space="preserve">SUBTOTAL [A] </t>
    </r>
    <r>
      <rPr>
        <b/>
        <sz val="8"/>
        <rFont val="Calibri"/>
        <family val="2"/>
        <scheme val="minor"/>
      </rPr>
      <t xml:space="preserve"> [per MONTH]</t>
    </r>
  </si>
  <si>
    <t>TRANSPORT COST</t>
  </si>
  <si>
    <t>SPRINTER / 7.5t Truck</t>
  </si>
  <si>
    <t>pcs</t>
  </si>
  <si>
    <t>24t Truck</t>
  </si>
  <si>
    <r>
      <t>EXTRA</t>
    </r>
    <r>
      <rPr>
        <sz val="8"/>
        <color theme="0"/>
        <rFont val="Calibri"/>
        <family val="2"/>
        <scheme val="minor"/>
      </rPr>
      <t xml:space="preserve"> [after 8hr working time]</t>
    </r>
  </si>
  <si>
    <t>hr</t>
  </si>
  <si>
    <t>DISCOUNTS</t>
  </si>
  <si>
    <r>
      <t>DISCOUNT</t>
    </r>
    <r>
      <rPr>
        <b/>
        <sz val="8"/>
        <color theme="0"/>
        <rFont val="Calibri"/>
        <family val="2"/>
        <scheme val="minor"/>
      </rPr>
      <t xml:space="preserve"> (MAR-MAY)</t>
    </r>
  </si>
  <si>
    <r>
      <t>TOTAL AMOUNT [A+Transpot]</t>
    </r>
    <r>
      <rPr>
        <b/>
        <sz val="8"/>
        <rFont val="Calibri"/>
        <family val="2"/>
        <scheme val="minor"/>
      </rPr>
      <t xml:space="preserve"> [per MONTH]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</si>
</sst>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;_-@_-"/>
    <numFmt numFmtId="165" formatCode="_-* #,##0.000\ [$€-1]_-;\-* #,##0.000\ [$€-1]_-;_-* &quot;-&quot;??\ [$€-1]_-;_-@_-"/>
  </numFmts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/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slantDashDot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/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medium">
        <color indexed="64"/>
      </left>
      <right style="medium">
        <color indexed="64"/>
      </right>
      <top style="slant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9" xfId="0" applyBorder="1" applyAlignment="1">
      <alignment horizontal="center"/>
    </xf>
    <xf numFmtId="0" fontId="4" fillId="2" borderId="4" xfId="0" applyFont="1" applyFill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39" fontId="6" fillId="3" borderId="2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4" fillId="2" borderId="23" xfId="0" applyFont="1" applyFill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1" fontId="13" fillId="0" borderId="27" xfId="0" applyNumberFormat="1" applyFont="1" applyBorder="1" applyAlignment="1">
      <alignment horizontal="center" vertical="center"/>
    </xf>
    <xf numFmtId="4" fontId="4" fillId="0" borderId="28" xfId="0" applyNumberFormat="1" applyFont="1" applyBorder="1" applyAlignment="1">
      <alignment horizontal="center" vertical="center"/>
    </xf>
    <xf numFmtId="39" fontId="6" fillId="3" borderId="29" xfId="0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12" fillId="4" borderId="4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4" fillId="4" borderId="23" xfId="0" applyFont="1" applyFill="1" applyBorder="1" applyAlignment="1">
      <alignment horizontal="center" vertical="center" wrapText="1"/>
    </xf>
    <xf numFmtId="165" fontId="4" fillId="0" borderId="25" xfId="0" applyNumberFormat="1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3" fontId="13" fillId="0" borderId="27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 wrapText="1"/>
    </xf>
    <xf numFmtId="0" fontId="4" fillId="4" borderId="33" xfId="0" applyFont="1" applyFill="1" applyBorder="1" applyAlignment="1">
      <alignment horizontal="center" vertical="center" wrapText="1"/>
    </xf>
    <xf numFmtId="39" fontId="6" fillId="3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2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4" fillId="5" borderId="23" xfId="0" applyFont="1" applyFill="1" applyBorder="1" applyAlignment="1">
      <alignment horizontal="right" vertical="center"/>
    </xf>
    <xf numFmtId="0" fontId="9" fillId="0" borderId="24" xfId="0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1" fontId="14" fillId="0" borderId="27" xfId="0" applyNumberFormat="1" applyFont="1" applyBorder="1" applyAlignment="1">
      <alignment horizontal="center" vertical="center"/>
    </xf>
    <xf numFmtId="0" fontId="4" fillId="5" borderId="33" xfId="0" applyFont="1" applyFill="1" applyBorder="1" applyAlignment="1">
      <alignment horizontal="right" vertical="center"/>
    </xf>
    <xf numFmtId="164" fontId="4" fillId="0" borderId="34" xfId="0" applyNumberFormat="1" applyFont="1" applyBorder="1" applyAlignment="1">
      <alignment horizontal="center" vertical="center"/>
    </xf>
    <xf numFmtId="164" fontId="4" fillId="0" borderId="35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15" fillId="0" borderId="22" xfId="0" applyFont="1" applyBorder="1" applyAlignment="1">
      <alignment horizontal="left" vertical="top" wrapText="1"/>
    </xf>
    <xf numFmtId="0" fontId="4" fillId="5" borderId="23" xfId="0" applyFont="1" applyFill="1" applyBorder="1" applyAlignment="1">
      <alignment horizontal="right" vertical="center" wrapText="1"/>
    </xf>
    <xf numFmtId="164" fontId="4" fillId="0" borderId="24" xfId="0" applyNumberFormat="1" applyFont="1" applyBorder="1" applyAlignment="1">
      <alignment horizontal="center" vertical="center"/>
    </xf>
    <xf numFmtId="1" fontId="16" fillId="0" borderId="25" xfId="0" applyNumberFormat="1" applyFont="1" applyBorder="1" applyAlignment="1">
      <alignment horizontal="center" vertical="center"/>
    </xf>
    <xf numFmtId="0" fontId="15" fillId="0" borderId="30" xfId="0" applyFont="1" applyBorder="1" applyAlignment="1">
      <alignment horizontal="left" vertical="top"/>
    </xf>
    <xf numFmtId="0" fontId="12" fillId="6" borderId="37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left" vertical="center" wrapText="1"/>
    </xf>
    <xf numFmtId="0" fontId="4" fillId="6" borderId="40" xfId="0" applyFont="1" applyFill="1" applyBorder="1" applyAlignment="1">
      <alignment horizontal="right" vertical="center"/>
    </xf>
    <xf numFmtId="39" fontId="6" fillId="3" borderId="41" xfId="0" applyNumberFormat="1" applyFont="1" applyFill="1" applyBorder="1" applyAlignment="1">
      <alignment horizontal="center" vertical="center"/>
    </xf>
    <xf numFmtId="0" fontId="13" fillId="0" borderId="22" xfId="0" applyFont="1" applyBorder="1" applyAlignment="1">
      <alignment horizontal="left" vertical="center"/>
    </xf>
    <xf numFmtId="0" fontId="17" fillId="7" borderId="42" xfId="0" applyFont="1" applyFill="1" applyBorder="1" applyAlignment="1">
      <alignment horizontal="center" vertical="center"/>
    </xf>
    <xf numFmtId="0" fontId="17" fillId="7" borderId="43" xfId="0" applyFont="1" applyFill="1" applyBorder="1" applyAlignment="1">
      <alignment horizontal="center" vertical="center"/>
    </xf>
    <xf numFmtId="4" fontId="3" fillId="7" borderId="44" xfId="0" applyNumberFormat="1" applyFont="1" applyFill="1" applyBorder="1" applyAlignment="1">
      <alignment horizontal="center" vertical="center"/>
    </xf>
    <xf numFmtId="4" fontId="3" fillId="7" borderId="45" xfId="0" applyNumberFormat="1" applyFont="1" applyFill="1" applyBorder="1" applyAlignment="1">
      <alignment horizontal="center" vertical="center"/>
    </xf>
    <xf numFmtId="164" fontId="3" fillId="3" borderId="44" xfId="0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18" fillId="8" borderId="4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5" fillId="0" borderId="19" xfId="0" applyFont="1" applyBorder="1" applyAlignment="1">
      <alignment horizontal="left" vertical="top" wrapText="1"/>
    </xf>
    <xf numFmtId="0" fontId="19" fillId="8" borderId="4" xfId="0" applyFont="1" applyFill="1" applyBorder="1" applyAlignment="1">
      <alignment horizontal="right" vertical="center"/>
    </xf>
    <xf numFmtId="0" fontId="0" fillId="0" borderId="20" xfId="0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top" wrapText="1"/>
    </xf>
    <xf numFmtId="0" fontId="16" fillId="8" borderId="4" xfId="0" applyFont="1" applyFill="1" applyBorder="1" applyAlignment="1">
      <alignment horizontal="right" vertical="center"/>
    </xf>
    <xf numFmtId="0" fontId="19" fillId="8" borderId="23" xfId="0" applyFont="1" applyFill="1" applyBorder="1" applyAlignment="1">
      <alignment horizontal="right" vertical="center"/>
    </xf>
    <xf numFmtId="0" fontId="13" fillId="0" borderId="30" xfId="0" applyFont="1" applyBorder="1" applyAlignment="1">
      <alignment horizontal="left" vertical="top" wrapText="1"/>
    </xf>
    <xf numFmtId="0" fontId="18" fillId="9" borderId="4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3" fillId="0" borderId="19" xfId="0" applyFont="1" applyBorder="1" applyAlignment="1">
      <alignment horizontal="left" vertical="center" wrapText="1"/>
    </xf>
    <xf numFmtId="0" fontId="19" fillId="9" borderId="4" xfId="0" applyFont="1" applyFill="1" applyBorder="1" applyAlignment="1">
      <alignment horizontal="right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9" fontId="6" fillId="0" borderId="21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center" wrapText="1"/>
    </xf>
    <xf numFmtId="0" fontId="0" fillId="0" borderId="4" xfId="0" applyBorder="1"/>
    <xf numFmtId="0" fontId="4" fillId="0" borderId="0" xfId="0" applyFont="1" applyAlignment="1">
      <alignment horizontal="center"/>
    </xf>
    <xf numFmtId="0" fontId="0" fillId="0" borderId="9" xfId="0" applyBorder="1"/>
    <xf numFmtId="0" fontId="17" fillId="3" borderId="47" xfId="0" applyFont="1" applyFill="1" applyBorder="1" applyAlignment="1">
      <alignment horizontal="center" vertical="center"/>
    </xf>
    <xf numFmtId="0" fontId="17" fillId="3" borderId="48" xfId="0" applyFont="1" applyFill="1" applyBorder="1" applyAlignment="1">
      <alignment horizontal="center" vertical="center"/>
    </xf>
    <xf numFmtId="4" fontId="3" fillId="3" borderId="49" xfId="0" applyNumberFormat="1" applyFont="1" applyFill="1" applyBorder="1" applyAlignment="1">
      <alignment horizontal="center" vertical="center"/>
    </xf>
    <xf numFmtId="4" fontId="3" fillId="3" borderId="50" xfId="0" applyNumberFormat="1" applyFont="1" applyFill="1" applyBorder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38100</xdr:rowOff>
    </xdr:from>
    <xdr:to>
      <xdr:col>1</xdr:col>
      <xdr:colOff>2199762</xdr:colOff>
      <xdr:row>4</xdr:row>
      <xdr:rowOff>133350</xdr:rowOff>
    </xdr:to>
    <xdr:pic>
      <xdr:nvPicPr>
        <xdr:cNvPr id="2" name="Obrázok 7">
          <a:extLst>
            <a:ext uri="{FF2B5EF4-FFF2-40B4-BE49-F238E27FC236}">
              <a16:creationId xmlns:a16="http://schemas.microsoft.com/office/drawing/2014/main" id="{C2F10728-D7D5-4328-867C-01F333D2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19075"/>
          <a:ext cx="2012437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evalogisticsoffice365-my.sharepoint.com/personal/peter_curha_cevalogistics_com/Documents/Desktop/2023%20KMT%20Overview%20projekt%201.9..xlsx" TargetMode="External"/><Relationship Id="rId1" Type="http://schemas.openxmlformats.org/officeDocument/2006/relationships/externalLinkPath" Target="2023%20KMT%20Overview%20projekt%201.9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0 INVOICE"/>
      <sheetName val="02 GRAPHS - OVERVIEW"/>
      <sheetName val="01 WAREHOUSE - OVERVIEW"/>
      <sheetName val="01a BACKDATA - WAREHOUSE"/>
      <sheetName val="Prijem"/>
      <sheetName val="Vydaj"/>
      <sheetName val="doprava"/>
    </sheetNames>
    <sheetDataSet>
      <sheetData sheetId="0"/>
      <sheetData sheetId="1"/>
      <sheetData sheetId="2">
        <row r="12"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212</v>
          </cell>
          <cell r="V12">
            <v>60</v>
          </cell>
          <cell r="W12">
            <v>0</v>
          </cell>
          <cell r="X12">
            <v>0</v>
          </cell>
        </row>
        <row r="28"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159</v>
          </cell>
          <cell r="V28">
            <v>71</v>
          </cell>
          <cell r="W28">
            <v>0</v>
          </cell>
          <cell r="X28">
            <v>0</v>
          </cell>
        </row>
        <row r="36"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kraussmaffei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5722-0D55-4877-A92B-12CCF9240E9A}">
  <dimension ref="B1:AE32"/>
  <sheetViews>
    <sheetView tabSelected="1" workbookViewId="0">
      <selection activeCell="U18" sqref="U18"/>
    </sheetView>
  </sheetViews>
  <sheetFormatPr defaultRowHeight="14.5" x14ac:dyDescent="0.35"/>
  <cols>
    <col min="2" max="2" width="47.90625" customWidth="1"/>
    <col min="4" max="4" width="10.1796875" customWidth="1"/>
    <col min="5" max="5" width="6.6328125" customWidth="1"/>
    <col min="7" max="7" width="14.1796875" customWidth="1"/>
    <col min="9" max="9" width="21.453125" customWidth="1"/>
  </cols>
  <sheetData>
    <row r="1" spans="2:31" x14ac:dyDescent="0.35">
      <c r="AD1" s="1"/>
    </row>
    <row r="2" spans="2:31" x14ac:dyDescent="0.3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2:31" x14ac:dyDescent="0.3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 t="s">
        <v>0</v>
      </c>
    </row>
    <row r="4" spans="2:31" x14ac:dyDescent="0.3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 t="s">
        <v>1</v>
      </c>
    </row>
    <row r="5" spans="2:31" x14ac:dyDescent="0.35">
      <c r="D5" s="4"/>
      <c r="E5" s="4"/>
      <c r="F5" s="4"/>
      <c r="G5" s="4"/>
      <c r="AD5" s="4"/>
      <c r="AE5" s="3" t="s">
        <v>2</v>
      </c>
    </row>
    <row r="6" spans="2:31" ht="15" thickBot="1" x14ac:dyDescent="0.4">
      <c r="AE6" s="5" t="s">
        <v>3</v>
      </c>
    </row>
    <row r="7" spans="2:31" ht="15.5" x14ac:dyDescent="0.35">
      <c r="B7" s="6" t="s">
        <v>4</v>
      </c>
      <c r="C7" s="7" t="s">
        <v>5</v>
      </c>
      <c r="D7" s="8" t="s">
        <v>6</v>
      </c>
      <c r="E7" s="8"/>
      <c r="F7" s="9" t="s">
        <v>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1" t="s">
        <v>8</v>
      </c>
      <c r="AE7" s="12" t="s">
        <v>9</v>
      </c>
    </row>
    <row r="8" spans="2:31" x14ac:dyDescent="0.35">
      <c r="B8" s="13"/>
      <c r="C8" s="14"/>
      <c r="D8" s="15"/>
      <c r="E8" s="15"/>
      <c r="F8" s="16" t="s">
        <v>10</v>
      </c>
      <c r="G8" s="17"/>
      <c r="H8" s="18" t="s">
        <v>11</v>
      </c>
      <c r="I8" s="19"/>
      <c r="J8" s="18" t="s">
        <v>12</v>
      </c>
      <c r="K8" s="19"/>
      <c r="L8" s="18" t="s">
        <v>13</v>
      </c>
      <c r="M8" s="19"/>
      <c r="N8" s="18" t="s">
        <v>14</v>
      </c>
      <c r="O8" s="19"/>
      <c r="P8" s="18" t="s">
        <v>15</v>
      </c>
      <c r="Q8" s="19"/>
      <c r="R8" s="18" t="s">
        <v>16</v>
      </c>
      <c r="S8" s="19"/>
      <c r="T8" s="18" t="s">
        <v>17</v>
      </c>
      <c r="U8" s="19"/>
      <c r="V8" s="18" t="s">
        <v>18</v>
      </c>
      <c r="W8" s="19"/>
      <c r="X8" s="18" t="s">
        <v>19</v>
      </c>
      <c r="Y8" s="19"/>
      <c r="Z8" s="18" t="s">
        <v>20</v>
      </c>
      <c r="AA8" s="19"/>
      <c r="AB8" s="18" t="s">
        <v>21</v>
      </c>
      <c r="AC8" s="19"/>
      <c r="AD8" s="20"/>
      <c r="AE8" s="21"/>
    </row>
    <row r="9" spans="2:31" x14ac:dyDescent="0.35">
      <c r="B9" s="13"/>
      <c r="C9" s="14"/>
      <c r="D9" s="15"/>
      <c r="E9" s="15"/>
      <c r="F9" s="22" t="s">
        <v>22</v>
      </c>
      <c r="G9" s="23">
        <v>19</v>
      </c>
      <c r="H9" s="22" t="s">
        <v>22</v>
      </c>
      <c r="I9" s="23">
        <v>20</v>
      </c>
      <c r="J9" s="24" t="s">
        <v>22</v>
      </c>
      <c r="K9" s="23">
        <v>22</v>
      </c>
      <c r="L9" s="24" t="s">
        <v>22</v>
      </c>
      <c r="M9" s="23">
        <v>20</v>
      </c>
      <c r="N9" s="24" t="s">
        <v>22</v>
      </c>
      <c r="O9" s="23">
        <v>19</v>
      </c>
      <c r="P9" s="24" t="s">
        <v>22</v>
      </c>
      <c r="Q9" s="23">
        <v>23</v>
      </c>
      <c r="R9" s="24" t="s">
        <v>22</v>
      </c>
      <c r="S9" s="23">
        <v>0</v>
      </c>
      <c r="T9" s="24" t="s">
        <v>22</v>
      </c>
      <c r="U9" s="23">
        <v>21</v>
      </c>
      <c r="V9" s="24" t="s">
        <v>22</v>
      </c>
      <c r="W9" s="23">
        <v>19</v>
      </c>
      <c r="X9" s="24" t="s">
        <v>22</v>
      </c>
      <c r="Y9" s="23">
        <v>22</v>
      </c>
      <c r="Z9" s="24" t="s">
        <v>22</v>
      </c>
      <c r="AA9" s="23">
        <v>21</v>
      </c>
      <c r="AB9" s="24" t="s">
        <v>22</v>
      </c>
      <c r="AC9" s="25">
        <v>18</v>
      </c>
      <c r="AD9" s="20"/>
      <c r="AE9" s="21"/>
    </row>
    <row r="10" spans="2:31" ht="15" thickBot="1" x14ac:dyDescent="0.4">
      <c r="B10" s="26"/>
      <c r="C10" s="27"/>
      <c r="D10" s="28"/>
      <c r="E10" s="28"/>
      <c r="F10" s="29" t="s">
        <v>5</v>
      </c>
      <c r="G10" s="30" t="s">
        <v>23</v>
      </c>
      <c r="H10" s="29" t="s">
        <v>5</v>
      </c>
      <c r="I10" s="30" t="s">
        <v>23</v>
      </c>
      <c r="J10" s="31" t="s">
        <v>5</v>
      </c>
      <c r="K10" s="30" t="s">
        <v>23</v>
      </c>
      <c r="L10" s="31" t="s">
        <v>5</v>
      </c>
      <c r="M10" s="30" t="s">
        <v>23</v>
      </c>
      <c r="N10" s="31" t="s">
        <v>5</v>
      </c>
      <c r="O10" s="32" t="s">
        <v>23</v>
      </c>
      <c r="P10" s="31" t="s">
        <v>5</v>
      </c>
      <c r="Q10" s="30" t="s">
        <v>23</v>
      </c>
      <c r="R10" s="31" t="s">
        <v>5</v>
      </c>
      <c r="S10" s="30" t="s">
        <v>23</v>
      </c>
      <c r="T10" s="31" t="s">
        <v>5</v>
      </c>
      <c r="U10" s="30" t="s">
        <v>23</v>
      </c>
      <c r="V10" s="31" t="s">
        <v>5</v>
      </c>
      <c r="W10" s="30" t="s">
        <v>23</v>
      </c>
      <c r="X10" s="31" t="s">
        <v>5</v>
      </c>
      <c r="Y10" s="30" t="s">
        <v>23</v>
      </c>
      <c r="Z10" s="31" t="s">
        <v>5</v>
      </c>
      <c r="AA10" s="30" t="s">
        <v>23</v>
      </c>
      <c r="AB10" s="31" t="s">
        <v>5</v>
      </c>
      <c r="AC10" s="30" t="s">
        <v>23</v>
      </c>
      <c r="AD10" s="33"/>
      <c r="AE10" s="34"/>
    </row>
    <row r="11" spans="2:31" ht="18.5" x14ac:dyDescent="0.35">
      <c r="B11" s="35" t="s">
        <v>24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7"/>
    </row>
    <row r="12" spans="2:31" x14ac:dyDescent="0.35">
      <c r="B12" s="38" t="s">
        <v>25</v>
      </c>
      <c r="C12" s="39" t="s">
        <v>26</v>
      </c>
      <c r="D12" s="40">
        <v>1.65</v>
      </c>
      <c r="E12" s="41"/>
      <c r="F12" s="42">
        <f>'[1]01 WAREHOUSE - OVERVIEW'!M12</f>
        <v>0</v>
      </c>
      <c r="G12" s="43">
        <f>F12*$D$12</f>
        <v>0</v>
      </c>
      <c r="H12" s="42">
        <f>'[1]01 WAREHOUSE - OVERVIEW'!N12</f>
        <v>0</v>
      </c>
      <c r="I12" s="43">
        <f>H12*$D$12</f>
        <v>0</v>
      </c>
      <c r="J12" s="42">
        <f>'[1]01 WAREHOUSE - OVERVIEW'!O12</f>
        <v>0</v>
      </c>
      <c r="K12" s="43">
        <f>J12*$D$12</f>
        <v>0</v>
      </c>
      <c r="L12" s="42">
        <f>'[1]01 WAREHOUSE - OVERVIEW'!P12</f>
        <v>0</v>
      </c>
      <c r="M12" s="43">
        <f>L12*$D$12</f>
        <v>0</v>
      </c>
      <c r="N12" s="42">
        <f>'[1]01 WAREHOUSE - OVERVIEW'!Q12</f>
        <v>0</v>
      </c>
      <c r="O12" s="43">
        <f>N12*$D$12</f>
        <v>0</v>
      </c>
      <c r="P12" s="42">
        <f>'[1]01 WAREHOUSE - OVERVIEW'!R12</f>
        <v>0</v>
      </c>
      <c r="Q12" s="43">
        <f>P12*$D$12</f>
        <v>0</v>
      </c>
      <c r="R12" s="42">
        <f>'[1]01 WAREHOUSE - OVERVIEW'!S12</f>
        <v>0</v>
      </c>
      <c r="S12" s="43">
        <f>R12*$D$12</f>
        <v>0</v>
      </c>
      <c r="T12" s="42">
        <f>'[1]01 WAREHOUSE - OVERVIEW'!T12</f>
        <v>0</v>
      </c>
      <c r="U12" s="43">
        <f>T12*$D$12</f>
        <v>0</v>
      </c>
      <c r="V12" s="42">
        <f>'[1]01 WAREHOUSE - OVERVIEW'!U12</f>
        <v>212</v>
      </c>
      <c r="W12" s="43">
        <f>V12*$D$12</f>
        <v>349.79999999999995</v>
      </c>
      <c r="X12" s="42">
        <f>'[1]01 WAREHOUSE - OVERVIEW'!V12</f>
        <v>60</v>
      </c>
      <c r="Y12" s="43">
        <f>X12*$D$12</f>
        <v>99</v>
      </c>
      <c r="Z12" s="42">
        <f>'[1]01 WAREHOUSE - OVERVIEW'!W12</f>
        <v>0</v>
      </c>
      <c r="AA12" s="43">
        <f>Z12*$D$12</f>
        <v>0</v>
      </c>
      <c r="AB12" s="42">
        <f>'[1]01 WAREHOUSE - OVERVIEW'!X12</f>
        <v>0</v>
      </c>
      <c r="AC12" s="43">
        <f>AB12*$D$12</f>
        <v>0</v>
      </c>
      <c r="AD12" s="44">
        <f>G12+I12+K12+M12+O12+Q12+S12+U12+W12+Y12+AA12+AC12</f>
        <v>448.79999999999995</v>
      </c>
      <c r="AE12" s="45"/>
    </row>
    <row r="13" spans="2:31" ht="15" thickBot="1" x14ac:dyDescent="0.4">
      <c r="B13" s="46" t="s">
        <v>27</v>
      </c>
      <c r="C13" s="47" t="s">
        <v>26</v>
      </c>
      <c r="D13" s="48">
        <v>1.65</v>
      </c>
      <c r="E13" s="49"/>
      <c r="F13" s="50">
        <f>'[1]01 WAREHOUSE - OVERVIEW'!M28</f>
        <v>0</v>
      </c>
      <c r="G13" s="51">
        <f>F13*$D$13</f>
        <v>0</v>
      </c>
      <c r="H13" s="50">
        <f>'[1]01 WAREHOUSE - OVERVIEW'!N28</f>
        <v>0</v>
      </c>
      <c r="I13" s="51">
        <f>H13*$D$13</f>
        <v>0</v>
      </c>
      <c r="J13" s="50">
        <f>'[1]01 WAREHOUSE - OVERVIEW'!O28</f>
        <v>0</v>
      </c>
      <c r="K13" s="51">
        <f>J13*$D$13</f>
        <v>0</v>
      </c>
      <c r="L13" s="50">
        <f>'[1]01 WAREHOUSE - OVERVIEW'!P28</f>
        <v>0</v>
      </c>
      <c r="M13" s="51">
        <f>L13*$D$13</f>
        <v>0</v>
      </c>
      <c r="N13" s="50">
        <f>'[1]01 WAREHOUSE - OVERVIEW'!Q28</f>
        <v>0</v>
      </c>
      <c r="O13" s="51">
        <f>N13*$D$13</f>
        <v>0</v>
      </c>
      <c r="P13" s="50">
        <f>'[1]01 WAREHOUSE - OVERVIEW'!R28</f>
        <v>0</v>
      </c>
      <c r="Q13" s="51">
        <f>P13*$D$13</f>
        <v>0</v>
      </c>
      <c r="R13" s="50">
        <f>'[1]01 WAREHOUSE - OVERVIEW'!S28</f>
        <v>0</v>
      </c>
      <c r="S13" s="51">
        <f>R13*$D$13</f>
        <v>0</v>
      </c>
      <c r="T13" s="50">
        <f>'[1]01 WAREHOUSE - OVERVIEW'!T28</f>
        <v>0</v>
      </c>
      <c r="U13" s="51">
        <f>T13*$D$13</f>
        <v>0</v>
      </c>
      <c r="V13" s="50">
        <f>'[1]01 WAREHOUSE - OVERVIEW'!U28</f>
        <v>159</v>
      </c>
      <c r="W13" s="51">
        <f>V13*$D$13</f>
        <v>262.34999999999997</v>
      </c>
      <c r="X13" s="50">
        <f>'[1]01 WAREHOUSE - OVERVIEW'!V28</f>
        <v>71</v>
      </c>
      <c r="Y13" s="51">
        <f>X13*$D$13</f>
        <v>117.14999999999999</v>
      </c>
      <c r="Z13" s="50">
        <f>'[1]01 WAREHOUSE - OVERVIEW'!W28</f>
        <v>0</v>
      </c>
      <c r="AA13" s="51">
        <f>Z13*$D$13</f>
        <v>0</v>
      </c>
      <c r="AB13" s="50">
        <f>'[1]01 WAREHOUSE - OVERVIEW'!X28</f>
        <v>0</v>
      </c>
      <c r="AC13" s="51">
        <f>AB13*$D$13</f>
        <v>0</v>
      </c>
      <c r="AD13" s="52">
        <f>G13+I13+K13+M13+O13+Q13+S13+U13+W13+Y13+AA13+AC13</f>
        <v>379.49999999999994</v>
      </c>
      <c r="AE13" s="53"/>
    </row>
    <row r="14" spans="2:31" ht="18.5" x14ac:dyDescent="0.35">
      <c r="B14" s="54" t="s">
        <v>28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6"/>
    </row>
    <row r="15" spans="2:31" ht="87.5" thickBot="1" x14ac:dyDescent="0.4">
      <c r="B15" s="57" t="s">
        <v>29</v>
      </c>
      <c r="C15" s="47" t="s">
        <v>26</v>
      </c>
      <c r="D15" s="58">
        <v>4176</v>
      </c>
      <c r="E15" s="59"/>
      <c r="F15" s="50">
        <v>1</v>
      </c>
      <c r="G15" s="51">
        <f>F15*$D$15</f>
        <v>4176</v>
      </c>
      <c r="H15" s="50">
        <v>1</v>
      </c>
      <c r="I15" s="51">
        <f>H15*$D$15</f>
        <v>4176</v>
      </c>
      <c r="J15" s="50">
        <v>1</v>
      </c>
      <c r="K15" s="51">
        <f>J15*$D$15</f>
        <v>4176</v>
      </c>
      <c r="L15" s="50">
        <v>1</v>
      </c>
      <c r="M15" s="51">
        <f>L15*$D$15</f>
        <v>4176</v>
      </c>
      <c r="N15" s="60">
        <v>1</v>
      </c>
      <c r="O15" s="51">
        <f>N15*$D$15</f>
        <v>4176</v>
      </c>
      <c r="P15" s="60">
        <v>1</v>
      </c>
      <c r="Q15" s="51">
        <f>P15*$D$15</f>
        <v>4176</v>
      </c>
      <c r="R15" s="60">
        <v>1</v>
      </c>
      <c r="S15" s="51">
        <f>R15*$D$15</f>
        <v>4176</v>
      </c>
      <c r="T15" s="60">
        <v>1</v>
      </c>
      <c r="U15" s="51">
        <f>T15*$D$15</f>
        <v>4176</v>
      </c>
      <c r="V15" s="60">
        <v>1</v>
      </c>
      <c r="W15" s="51">
        <v>4176</v>
      </c>
      <c r="X15" s="60">
        <v>1</v>
      </c>
      <c r="Y15" s="51">
        <f>X15*$D$15</f>
        <v>4176</v>
      </c>
      <c r="Z15" s="60">
        <v>1</v>
      </c>
      <c r="AA15" s="51">
        <f>Z15*$D$15</f>
        <v>4176</v>
      </c>
      <c r="AB15" s="60">
        <v>1</v>
      </c>
      <c r="AC15" s="51">
        <f>AB15*$D$15</f>
        <v>4176</v>
      </c>
      <c r="AD15" s="52">
        <f>G15+I15+K15+M15+O15+Q15+S15+U15+W15+Y15+AA15+AC15</f>
        <v>50112</v>
      </c>
      <c r="AE15" s="61"/>
    </row>
    <row r="16" spans="2:31" ht="73" thickBot="1" x14ac:dyDescent="0.4">
      <c r="B16" s="62" t="s">
        <v>30</v>
      </c>
      <c r="C16" s="47" t="s">
        <v>26</v>
      </c>
      <c r="D16" s="58">
        <v>3480</v>
      </c>
      <c r="E16" s="59"/>
      <c r="F16" s="50">
        <v>1</v>
      </c>
      <c r="G16" s="51">
        <f>F16*$D$15</f>
        <v>4176</v>
      </c>
      <c r="H16" s="50">
        <v>1</v>
      </c>
      <c r="I16" s="51">
        <f>H16*$D$15</f>
        <v>4176</v>
      </c>
      <c r="J16" s="50">
        <v>1</v>
      </c>
      <c r="K16" s="51">
        <f>J16*$D$15</f>
        <v>4176</v>
      </c>
      <c r="L16" s="50">
        <v>1</v>
      </c>
      <c r="M16" s="51">
        <f>L16*$D$15</f>
        <v>4176</v>
      </c>
      <c r="N16" s="60">
        <v>1</v>
      </c>
      <c r="O16" s="51">
        <f>N16*$D$15</f>
        <v>4176</v>
      </c>
      <c r="P16" s="60">
        <v>1</v>
      </c>
      <c r="Q16" s="51">
        <f>P16*$D$15</f>
        <v>4176</v>
      </c>
      <c r="R16" s="60">
        <v>1</v>
      </c>
      <c r="S16" s="51">
        <f>R16*$D$16</f>
        <v>3480</v>
      </c>
      <c r="T16" s="60">
        <v>1</v>
      </c>
      <c r="U16" s="51">
        <f>T16*$D$16</f>
        <v>3480</v>
      </c>
      <c r="V16" s="60">
        <v>1</v>
      </c>
      <c r="W16" s="51">
        <f>T16*$D$16</f>
        <v>3480</v>
      </c>
      <c r="X16" s="60">
        <v>1</v>
      </c>
      <c r="Y16" s="51">
        <f>T16*$D$16</f>
        <v>3480</v>
      </c>
      <c r="Z16" s="60">
        <v>1</v>
      </c>
      <c r="AA16" s="51">
        <f>T16*$D$16</f>
        <v>3480</v>
      </c>
      <c r="AB16" s="60">
        <v>1</v>
      </c>
      <c r="AC16" s="51">
        <f>T16*$D$16</f>
        <v>3480</v>
      </c>
      <c r="AD16" s="63"/>
      <c r="AE16" s="64"/>
    </row>
    <row r="17" spans="2:31" ht="18.5" x14ac:dyDescent="0.35">
      <c r="B17" s="65" t="s">
        <v>31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45"/>
    </row>
    <row r="18" spans="2:31" ht="15" thickBot="1" x14ac:dyDescent="0.4">
      <c r="B18" s="67" t="s">
        <v>32</v>
      </c>
      <c r="C18" s="68" t="s">
        <v>33</v>
      </c>
      <c r="D18" s="48">
        <v>4521</v>
      </c>
      <c r="E18" s="49"/>
      <c r="F18" s="50">
        <v>1</v>
      </c>
      <c r="G18" s="51">
        <f>F18*$D$18</f>
        <v>4521</v>
      </c>
      <c r="H18" s="50">
        <v>1</v>
      </c>
      <c r="I18" s="51">
        <f>H18*$D$18</f>
        <v>4521</v>
      </c>
      <c r="J18" s="50">
        <v>1</v>
      </c>
      <c r="K18" s="51">
        <f>J18*$D$18</f>
        <v>4521</v>
      </c>
      <c r="L18" s="50">
        <v>1</v>
      </c>
      <c r="M18" s="51">
        <f>L18*$D$18</f>
        <v>4521</v>
      </c>
      <c r="N18" s="69">
        <v>1</v>
      </c>
      <c r="O18" s="51">
        <f>N18*$D$18</f>
        <v>4521</v>
      </c>
      <c r="P18" s="70">
        <v>1</v>
      </c>
      <c r="Q18" s="51">
        <f>P18*$D$18</f>
        <v>4521</v>
      </c>
      <c r="R18" s="70">
        <v>1</v>
      </c>
      <c r="S18" s="51">
        <f>R18*$D$18</f>
        <v>4521</v>
      </c>
      <c r="T18" s="70">
        <v>1</v>
      </c>
      <c r="U18" s="51">
        <f>T18*$D$18</f>
        <v>4521</v>
      </c>
      <c r="V18" s="70">
        <v>1</v>
      </c>
      <c r="W18" s="51">
        <f>R16*$D$18</f>
        <v>4521</v>
      </c>
      <c r="X18" s="70">
        <v>1</v>
      </c>
      <c r="Y18" s="51">
        <f>R16*$D$18</f>
        <v>4521</v>
      </c>
      <c r="Z18" s="70">
        <v>1</v>
      </c>
      <c r="AA18" s="51">
        <f>R16*$D$18</f>
        <v>4521</v>
      </c>
      <c r="AB18" s="70">
        <v>1</v>
      </c>
      <c r="AC18" s="51">
        <f>R16*$D$18</f>
        <v>4521</v>
      </c>
      <c r="AD18" s="52">
        <f>G18+I18+K18+M18+O18+Q18+S18+U18+W18+Y18+AA18+AC18</f>
        <v>54252</v>
      </c>
      <c r="AE18" s="53"/>
    </row>
    <row r="19" spans="2:31" ht="15" thickBot="1" x14ac:dyDescent="0.4">
      <c r="B19" s="71" t="s">
        <v>34</v>
      </c>
      <c r="C19" s="68" t="s">
        <v>33</v>
      </c>
      <c r="D19" s="72">
        <v>450</v>
      </c>
      <c r="E19" s="73"/>
      <c r="F19" s="50">
        <v>1</v>
      </c>
      <c r="G19" s="51">
        <f>F19*$D$19</f>
        <v>450</v>
      </c>
      <c r="H19" s="50">
        <v>1</v>
      </c>
      <c r="I19" s="51">
        <f>H19*$D$19</f>
        <v>450</v>
      </c>
      <c r="J19" s="50">
        <v>1</v>
      </c>
      <c r="K19" s="51">
        <f>J19*$D$19</f>
        <v>450</v>
      </c>
      <c r="L19" s="50">
        <v>1</v>
      </c>
      <c r="M19" s="51">
        <f>L19*$D$19</f>
        <v>450</v>
      </c>
      <c r="N19" s="69">
        <v>1</v>
      </c>
      <c r="O19" s="51">
        <f>N19*$D$19</f>
        <v>450</v>
      </c>
      <c r="P19" s="70">
        <v>1</v>
      </c>
      <c r="Q19" s="51">
        <f>P19*$D$19</f>
        <v>450</v>
      </c>
      <c r="R19" s="70">
        <v>1</v>
      </c>
      <c r="S19" s="51">
        <f>R19*$D$19</f>
        <v>450</v>
      </c>
      <c r="T19" s="70">
        <v>1</v>
      </c>
      <c r="U19" s="51">
        <f>R19*$D$19</f>
        <v>450</v>
      </c>
      <c r="V19" s="70">
        <v>1</v>
      </c>
      <c r="W19" s="51">
        <f>R19*$D$19</f>
        <v>450</v>
      </c>
      <c r="X19" s="70">
        <v>1</v>
      </c>
      <c r="Y19" s="51">
        <f>R19*$D$19</f>
        <v>450</v>
      </c>
      <c r="Z19" s="70">
        <v>1</v>
      </c>
      <c r="AA19" s="51">
        <f>R19*$D$19</f>
        <v>450</v>
      </c>
      <c r="AB19" s="70">
        <v>1</v>
      </c>
      <c r="AC19" s="51">
        <f>R19*$D$19</f>
        <v>450</v>
      </c>
      <c r="AD19" s="63"/>
      <c r="AE19" s="74"/>
    </row>
    <row r="20" spans="2:31" ht="18.5" x14ac:dyDescent="0.35">
      <c r="B20" s="65" t="s">
        <v>35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75"/>
    </row>
    <row r="21" spans="2:31" ht="60" thickBot="1" x14ac:dyDescent="0.4">
      <c r="B21" s="76" t="s">
        <v>36</v>
      </c>
      <c r="C21" s="68" t="s">
        <v>37</v>
      </c>
      <c r="D21" s="77">
        <v>20</v>
      </c>
      <c r="E21" s="78">
        <f>(18*1)+(5*3)</f>
        <v>33</v>
      </c>
      <c r="F21" s="50">
        <v>0</v>
      </c>
      <c r="G21" s="51">
        <f>F21*$D$21*$E$21</f>
        <v>0</v>
      </c>
      <c r="H21" s="50">
        <v>0</v>
      </c>
      <c r="I21" s="51">
        <f>H21*$D$21*$E$21</f>
        <v>0</v>
      </c>
      <c r="J21" s="50">
        <v>0</v>
      </c>
      <c r="K21" s="51">
        <f>J21*$D$21*$E$21</f>
        <v>0</v>
      </c>
      <c r="L21" s="50">
        <v>0</v>
      </c>
      <c r="M21" s="51">
        <f>L21*$D$21*$E$21</f>
        <v>0</v>
      </c>
      <c r="N21" s="50">
        <v>0</v>
      </c>
      <c r="O21" s="51">
        <f>N21*$D$21*$E$21</f>
        <v>0</v>
      </c>
      <c r="P21" s="70">
        <v>3</v>
      </c>
      <c r="Q21" s="51">
        <f>P21*$D$21</f>
        <v>60</v>
      </c>
      <c r="R21" s="70">
        <v>0</v>
      </c>
      <c r="S21" s="51">
        <f>R21*$D$21*$E$21</f>
        <v>0</v>
      </c>
      <c r="T21" s="70">
        <v>0</v>
      </c>
      <c r="U21" s="51">
        <f>T21*$D$21*$E$21</f>
        <v>0</v>
      </c>
      <c r="V21" s="70">
        <v>0</v>
      </c>
      <c r="W21" s="51">
        <f>V21*$D$21*$E$21</f>
        <v>0</v>
      </c>
      <c r="X21" s="70">
        <v>0</v>
      </c>
      <c r="Y21" s="51">
        <f>X21*$D$21*$E$21</f>
        <v>0</v>
      </c>
      <c r="Z21" s="70">
        <v>0</v>
      </c>
      <c r="AA21" s="51">
        <f>Z21*$D$21*$E$21</f>
        <v>0</v>
      </c>
      <c r="AB21" s="70">
        <v>0</v>
      </c>
      <c r="AC21" s="51">
        <f>AB21*$D$21*$E$21</f>
        <v>0</v>
      </c>
      <c r="AD21" s="52">
        <f>G21+I21+K21+M21+O21+Q21+S21+U21+W21+Y21+AA21+AC21</f>
        <v>60</v>
      </c>
      <c r="AE21" s="79"/>
    </row>
    <row r="22" spans="2:31" ht="18.5" x14ac:dyDescent="0.35">
      <c r="B22" s="80" t="s">
        <v>38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2"/>
    </row>
    <row r="23" spans="2:31" x14ac:dyDescent="0.35">
      <c r="B23" s="83" t="s">
        <v>38</v>
      </c>
      <c r="C23" s="39" t="s">
        <v>39</v>
      </c>
      <c r="D23" s="40">
        <v>0.1</v>
      </c>
      <c r="E23" s="41"/>
      <c r="F23" s="42">
        <f>'[1]01 WAREHOUSE - OVERVIEW'!M36</f>
        <v>0</v>
      </c>
      <c r="G23" s="43">
        <f>F23*0.06</f>
        <v>0</v>
      </c>
      <c r="H23" s="42">
        <f>'[1]01 WAREHOUSE - OVERVIEW'!N36</f>
        <v>0</v>
      </c>
      <c r="I23" s="43">
        <f>H23*0.06</f>
        <v>0</v>
      </c>
      <c r="J23" s="42">
        <f>'[1]01 WAREHOUSE - OVERVIEW'!O36</f>
        <v>0</v>
      </c>
      <c r="K23" s="43">
        <f>J23*0.06</f>
        <v>0</v>
      </c>
      <c r="L23" s="42">
        <f>'[1]01 WAREHOUSE - OVERVIEW'!P36</f>
        <v>0</v>
      </c>
      <c r="M23" s="43">
        <f>L23*0.06</f>
        <v>0</v>
      </c>
      <c r="N23" s="42">
        <f>'[1]01 WAREHOUSE - OVERVIEW'!Q36</f>
        <v>0</v>
      </c>
      <c r="O23" s="43">
        <f>N23*0.06</f>
        <v>0</v>
      </c>
      <c r="P23" s="42">
        <f>'[1]01 WAREHOUSE - OVERVIEW'!R36</f>
        <v>0</v>
      </c>
      <c r="Q23" s="43">
        <f>P23*$D$23</f>
        <v>0</v>
      </c>
      <c r="R23" s="42">
        <f>'[1]01 WAREHOUSE - OVERVIEW'!S36</f>
        <v>0</v>
      </c>
      <c r="S23" s="43">
        <f>R23*$D$23</f>
        <v>0</v>
      </c>
      <c r="T23" s="42">
        <f>'[1]01 WAREHOUSE - OVERVIEW'!T36</f>
        <v>0</v>
      </c>
      <c r="U23" s="43">
        <f>T23*$D$23</f>
        <v>0</v>
      </c>
      <c r="V23" s="42">
        <f>'[1]01 WAREHOUSE - OVERVIEW'!U36</f>
        <v>0</v>
      </c>
      <c r="W23" s="43">
        <f>V23*$D$23</f>
        <v>0</v>
      </c>
      <c r="X23" s="42">
        <f>'[1]01 WAREHOUSE - OVERVIEW'!V36</f>
        <v>0</v>
      </c>
      <c r="Y23" s="43">
        <f>X23*$D$23</f>
        <v>0</v>
      </c>
      <c r="Z23" s="42">
        <f>'[1]01 WAREHOUSE - OVERVIEW'!W36</f>
        <v>0</v>
      </c>
      <c r="AA23" s="43">
        <f>Z23*$D$23</f>
        <v>0</v>
      </c>
      <c r="AB23" s="42">
        <f>'[1]01 WAREHOUSE - OVERVIEW'!X36</f>
        <v>0</v>
      </c>
      <c r="AC23" s="43">
        <f>AB23*$D$23</f>
        <v>0</v>
      </c>
      <c r="AD23" s="84">
        <f>G23+I23+K23+M23+O23+Q23+S23+U23+W23+Y23+AA23+AC23</f>
        <v>0</v>
      </c>
      <c r="AE23" s="85"/>
    </row>
    <row r="24" spans="2:31" ht="16" thickBot="1" x14ac:dyDescent="0.4">
      <c r="B24" s="86" t="s">
        <v>40</v>
      </c>
      <c r="C24" s="87"/>
      <c r="D24" s="87"/>
      <c r="E24" s="87"/>
      <c r="F24" s="88">
        <f>G12+G13+G15+G18+G21+G23</f>
        <v>8697</v>
      </c>
      <c r="G24" s="89"/>
      <c r="H24" s="88">
        <f>I12+I13+I15+I18+I21+I23</f>
        <v>8697</v>
      </c>
      <c r="I24" s="89"/>
      <c r="J24" s="88">
        <f>K12+K13+K15+K18+K21+K23</f>
        <v>8697</v>
      </c>
      <c r="K24" s="89"/>
      <c r="L24" s="88">
        <f>M12+M13+M15+M18+M21+M23</f>
        <v>8697</v>
      </c>
      <c r="M24" s="89"/>
      <c r="N24" s="88">
        <f>O12+O13+O15+O18+O21+O23</f>
        <v>8697</v>
      </c>
      <c r="O24" s="89"/>
      <c r="P24" s="88">
        <f>Q12+Q13+Q15+Q18+Q21+Q23</f>
        <v>8757</v>
      </c>
      <c r="Q24" s="89"/>
      <c r="R24" s="88">
        <v>6000</v>
      </c>
      <c r="S24" s="89"/>
      <c r="T24" s="88">
        <f>U12+U13+U15+U18+U21+U23</f>
        <v>8697</v>
      </c>
      <c r="U24" s="89"/>
      <c r="V24" s="88">
        <f>W12+W13+W15+W18+W21+W23+W16+W19</f>
        <v>13239.15</v>
      </c>
      <c r="W24" s="89"/>
      <c r="X24" s="88">
        <f t="shared" ref="X24" si="0">Y12+Y13+Y15+Y18+Y21+Y23+Y16+Y19</f>
        <v>12843.15</v>
      </c>
      <c r="Y24" s="89"/>
      <c r="Z24" s="88">
        <f t="shared" ref="Z24" si="1">AA12+AA13+AA15+AA18+AA21+AA23+AA16+AA19</f>
        <v>12627</v>
      </c>
      <c r="AA24" s="89"/>
      <c r="AB24" s="88">
        <f t="shared" ref="AB24" si="2">AC12+AC13+AC15+AC18+AC21+AC23+AC16+AC19</f>
        <v>12627</v>
      </c>
      <c r="AC24" s="89"/>
      <c r="AD24" s="90">
        <f>SUM(F24:AC24)</f>
        <v>118275.29999999999</v>
      </c>
      <c r="AE24" s="91"/>
    </row>
    <row r="25" spans="2:31" ht="18.5" x14ac:dyDescent="0.35">
      <c r="B25" s="92" t="s">
        <v>41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4"/>
    </row>
    <row r="26" spans="2:31" x14ac:dyDescent="0.35">
      <c r="B26" s="95" t="s">
        <v>42</v>
      </c>
      <c r="C26" s="96" t="s">
        <v>43</v>
      </c>
      <c r="D26" s="40">
        <v>250</v>
      </c>
      <c r="E26" s="41"/>
      <c r="F26" s="42">
        <v>1</v>
      </c>
      <c r="G26" s="43">
        <f>F26*$D$26*G9</f>
        <v>4750</v>
      </c>
      <c r="H26" s="42">
        <v>1</v>
      </c>
      <c r="I26" s="43">
        <f>H26*$D$26*I9</f>
        <v>5000</v>
      </c>
      <c r="J26" s="42">
        <v>1</v>
      </c>
      <c r="K26" s="43">
        <v>4600</v>
      </c>
      <c r="L26" s="42">
        <v>1</v>
      </c>
      <c r="M26" s="43">
        <v>3680</v>
      </c>
      <c r="N26" s="97">
        <v>1</v>
      </c>
      <c r="O26" s="43">
        <f>N26*$D$26*O9</f>
        <v>4750</v>
      </c>
      <c r="P26" s="98">
        <v>1</v>
      </c>
      <c r="Q26" s="43">
        <v>3975</v>
      </c>
      <c r="R26" s="98">
        <v>0</v>
      </c>
      <c r="S26" s="43">
        <f>R26*$D$26*S9</f>
        <v>0</v>
      </c>
      <c r="T26" s="98">
        <v>1</v>
      </c>
      <c r="U26" s="43">
        <f>T26*$D$26*U9</f>
        <v>5250</v>
      </c>
      <c r="V26" s="98">
        <v>1</v>
      </c>
      <c r="W26" s="43">
        <f>V26*$D$26*W9</f>
        <v>4750</v>
      </c>
      <c r="X26" s="98">
        <v>1</v>
      </c>
      <c r="Y26" s="43">
        <f>X26*$D$26*Y9</f>
        <v>5500</v>
      </c>
      <c r="Z26" s="98">
        <v>1</v>
      </c>
      <c r="AA26" s="43">
        <f>Z26*$D$26*AA9</f>
        <v>5250</v>
      </c>
      <c r="AB26" s="98">
        <v>1</v>
      </c>
      <c r="AC26" s="43">
        <f>AB26*$D$26*AC9</f>
        <v>4500</v>
      </c>
      <c r="AD26" s="44">
        <f>G26+I26+K26+M26+O26+Q26+S26+U26+W26+Y26+AA26+AC26</f>
        <v>52005</v>
      </c>
      <c r="AE26" s="99"/>
    </row>
    <row r="27" spans="2:31" x14ac:dyDescent="0.35">
      <c r="B27" s="100" t="s">
        <v>44</v>
      </c>
      <c r="C27" s="39" t="s">
        <v>43</v>
      </c>
      <c r="D27" s="40">
        <v>330</v>
      </c>
      <c r="E27" s="41"/>
      <c r="F27" s="42">
        <v>0</v>
      </c>
      <c r="G27" s="43">
        <f>F27*$D$27*G9</f>
        <v>0</v>
      </c>
      <c r="H27" s="42">
        <v>0</v>
      </c>
      <c r="I27" s="43">
        <f>H27*$D$27*I9</f>
        <v>0</v>
      </c>
      <c r="J27" s="42">
        <v>0</v>
      </c>
      <c r="K27" s="43">
        <f>J27*$D$27*K9</f>
        <v>0</v>
      </c>
      <c r="L27" s="42">
        <v>0</v>
      </c>
      <c r="M27" s="43">
        <f>L27*$D$27*M9</f>
        <v>0</v>
      </c>
      <c r="N27" s="42">
        <v>0</v>
      </c>
      <c r="O27" s="43">
        <f>N27*$D$27*O9</f>
        <v>0</v>
      </c>
      <c r="P27" s="98">
        <v>0</v>
      </c>
      <c r="Q27" s="43">
        <f>P27*$D$27*Q9</f>
        <v>0</v>
      </c>
      <c r="R27" s="98">
        <v>0</v>
      </c>
      <c r="S27" s="43">
        <f>R27*$D$27*S9</f>
        <v>0</v>
      </c>
      <c r="T27" s="98">
        <v>0</v>
      </c>
      <c r="U27" s="43">
        <f>T27*$D$27*U9</f>
        <v>0</v>
      </c>
      <c r="V27" s="98">
        <v>0</v>
      </c>
      <c r="W27" s="43">
        <f>V27*$D$27*W9</f>
        <v>0</v>
      </c>
      <c r="X27" s="98">
        <v>0</v>
      </c>
      <c r="Y27" s="43">
        <f>X27*$D$27*Y9</f>
        <v>0</v>
      </c>
      <c r="Z27" s="98">
        <v>0</v>
      </c>
      <c r="AA27" s="43">
        <f>Z27*$D$27*AA9</f>
        <v>0</v>
      </c>
      <c r="AB27" s="98">
        <v>0</v>
      </c>
      <c r="AC27" s="43">
        <f>AB27*$D$27*AC9</f>
        <v>0</v>
      </c>
      <c r="AD27" s="44">
        <f>G27+I27+K27+M27+O27+Q27+S27+U27+W27+Y27+AA27+AC27</f>
        <v>0</v>
      </c>
      <c r="AE27" s="99"/>
    </row>
    <row r="28" spans="2:31" ht="15" thickBot="1" x14ac:dyDescent="0.4">
      <c r="B28" s="101" t="s">
        <v>45</v>
      </c>
      <c r="C28" s="47" t="s">
        <v>46</v>
      </c>
      <c r="D28" s="48">
        <v>20</v>
      </c>
      <c r="E28" s="49"/>
      <c r="F28" s="50">
        <v>0</v>
      </c>
      <c r="G28" s="51">
        <f>F28*$D$28*G9</f>
        <v>0</v>
      </c>
      <c r="H28" s="50">
        <v>0</v>
      </c>
      <c r="I28" s="51">
        <f>H28*$D$28*I9</f>
        <v>0</v>
      </c>
      <c r="J28" s="50">
        <v>0</v>
      </c>
      <c r="K28" s="51">
        <f>J28*$D$28*K9</f>
        <v>0</v>
      </c>
      <c r="L28" s="50">
        <v>0</v>
      </c>
      <c r="M28" s="51">
        <f>L28*$D$28</f>
        <v>0</v>
      </c>
      <c r="N28" s="50">
        <v>0</v>
      </c>
      <c r="O28" s="51">
        <f>N28*$D$28</f>
        <v>0</v>
      </c>
      <c r="P28" s="70">
        <v>0</v>
      </c>
      <c r="Q28" s="51">
        <f>P28*$D$28</f>
        <v>0</v>
      </c>
      <c r="R28" s="70">
        <v>0</v>
      </c>
      <c r="S28" s="51">
        <f>R28*$D$28*S9</f>
        <v>0</v>
      </c>
      <c r="T28" s="70">
        <v>0</v>
      </c>
      <c r="U28" s="51">
        <f>T28*$D$28*U9</f>
        <v>0</v>
      </c>
      <c r="V28" s="70">
        <v>0</v>
      </c>
      <c r="W28" s="51">
        <f>V28*$D$28*W9</f>
        <v>0</v>
      </c>
      <c r="X28" s="70">
        <v>0</v>
      </c>
      <c r="Y28" s="51">
        <f>X28*$D$28*Y9</f>
        <v>0</v>
      </c>
      <c r="Z28" s="70">
        <v>0</v>
      </c>
      <c r="AA28" s="51">
        <f>Z28*$D$28*AA9</f>
        <v>0</v>
      </c>
      <c r="AB28" s="70">
        <v>0</v>
      </c>
      <c r="AC28" s="51">
        <f>AB28*$D$28*AC9</f>
        <v>0</v>
      </c>
      <c r="AD28" s="52">
        <f>G28+I28+K28+M28+O28+Q28+S28+U28+W28+Y28+AA28+AC28</f>
        <v>0</v>
      </c>
      <c r="AE28" s="102"/>
    </row>
    <row r="29" spans="2:31" ht="18.5" x14ac:dyDescent="0.35">
      <c r="B29" s="103" t="s">
        <v>47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5"/>
    </row>
    <row r="30" spans="2:31" ht="15.5" x14ac:dyDescent="0.35">
      <c r="B30" s="106" t="s">
        <v>48</v>
      </c>
      <c r="C30" s="39" t="s">
        <v>43</v>
      </c>
      <c r="D30" s="107">
        <v>-300</v>
      </c>
      <c r="E30" s="108"/>
      <c r="F30" s="42">
        <v>0</v>
      </c>
      <c r="G30" s="109">
        <v>0</v>
      </c>
      <c r="H30" s="42">
        <v>0</v>
      </c>
      <c r="I30" s="109">
        <v>0</v>
      </c>
      <c r="J30" s="42">
        <v>0</v>
      </c>
      <c r="K30" s="110">
        <v>0</v>
      </c>
      <c r="L30" s="42">
        <v>0</v>
      </c>
      <c r="M30" s="110">
        <f>L30*D30</f>
        <v>0</v>
      </c>
      <c r="N30" s="97">
        <v>0</v>
      </c>
      <c r="O30" s="43">
        <f>N30*D30</f>
        <v>0</v>
      </c>
      <c r="P30" s="42">
        <v>0</v>
      </c>
      <c r="Q30" s="109">
        <v>0</v>
      </c>
      <c r="R30" s="42">
        <v>0</v>
      </c>
      <c r="S30" s="109">
        <v>0</v>
      </c>
      <c r="T30" s="42">
        <v>0</v>
      </c>
      <c r="U30" s="109">
        <v>0</v>
      </c>
      <c r="V30" s="42">
        <v>0</v>
      </c>
      <c r="W30" s="109">
        <v>0</v>
      </c>
      <c r="X30" s="42">
        <v>0</v>
      </c>
      <c r="Y30" s="109">
        <v>0</v>
      </c>
      <c r="Z30" s="42">
        <v>0</v>
      </c>
      <c r="AA30" s="109">
        <v>0</v>
      </c>
      <c r="AB30" s="42">
        <v>0</v>
      </c>
      <c r="AC30" s="109">
        <v>0</v>
      </c>
      <c r="AD30" s="111">
        <f>G30+I30+K30+M30+O30+Q30+S30+U30+W30+Y30+AA30+AC30</f>
        <v>0</v>
      </c>
      <c r="AE30" s="112"/>
    </row>
    <row r="31" spans="2:31" ht="15" thickBot="1" x14ac:dyDescent="0.4">
      <c r="B31" s="113"/>
      <c r="C31" s="114"/>
      <c r="AD31" s="1"/>
      <c r="AE31" s="115"/>
    </row>
    <row r="32" spans="2:31" ht="16" thickBot="1" x14ac:dyDescent="0.4">
      <c r="B32" s="116" t="s">
        <v>49</v>
      </c>
      <c r="C32" s="117"/>
      <c r="D32" s="117"/>
      <c r="E32" s="117"/>
      <c r="F32" s="118">
        <f>G12+G13+G15+G18+G21+G23+G26+G27+G28+G30</f>
        <v>13447</v>
      </c>
      <c r="G32" s="119"/>
      <c r="H32" s="118">
        <f>I12+I13+I15+I18+I21+I23+I26+I27+I28+I30</f>
        <v>13697</v>
      </c>
      <c r="I32" s="119"/>
      <c r="J32" s="118">
        <f>K12+K13+K15+K18+K21+K23+K26+K27+K28+K30</f>
        <v>13297</v>
      </c>
      <c r="K32" s="119"/>
      <c r="L32" s="118">
        <f>M12+M13+M15+M18+M21+M23+M26+M27+M28+M30</f>
        <v>12377</v>
      </c>
      <c r="M32" s="119"/>
      <c r="N32" s="118">
        <f>O12+O13+O15+O18+O21+O23+O26+O27+O28+O30</f>
        <v>13447</v>
      </c>
      <c r="O32" s="119"/>
      <c r="P32" s="118">
        <f>Q12+Q13+Q15+Q18+Q21+Q23+Q26+Q27+Q28+Q30</f>
        <v>12732</v>
      </c>
      <c r="Q32" s="119"/>
      <c r="R32" s="118">
        <v>6000</v>
      </c>
      <c r="S32" s="119"/>
      <c r="T32" s="118">
        <f>U12+U13+U15+U18+U21+U23+U26+U27+U28+U30-0.28</f>
        <v>13946.72</v>
      </c>
      <c r="U32" s="119"/>
      <c r="V32" s="118">
        <f>V24+W26+W27+W28</f>
        <v>17989.150000000001</v>
      </c>
      <c r="W32" s="119"/>
      <c r="X32" s="118">
        <f t="shared" ref="X32" si="3">X24+Y26+Y27+Y28</f>
        <v>18343.150000000001</v>
      </c>
      <c r="Y32" s="119"/>
      <c r="Z32" s="118">
        <f t="shared" ref="Z32" si="4">Z24+AA26+AA27+AA28</f>
        <v>17877</v>
      </c>
      <c r="AA32" s="119"/>
      <c r="AB32" s="118">
        <f t="shared" ref="AB32" si="5">AB24+AC26+AC27+AC28</f>
        <v>17127</v>
      </c>
      <c r="AC32" s="119"/>
      <c r="AD32" s="120">
        <f>SUM(F32:AC32)</f>
        <v>170280.02</v>
      </c>
      <c r="AE32" s="121"/>
    </row>
  </sheetData>
  <mergeCells count="69">
    <mergeCell ref="R32:S32"/>
    <mergeCell ref="T32:U32"/>
    <mergeCell ref="V32:W32"/>
    <mergeCell ref="X32:Y32"/>
    <mergeCell ref="Z32:AA32"/>
    <mergeCell ref="AB32:AC32"/>
    <mergeCell ref="B29:AD29"/>
    <mergeCell ref="AE29:AE30"/>
    <mergeCell ref="D30:E30"/>
    <mergeCell ref="B32:E32"/>
    <mergeCell ref="F32:G32"/>
    <mergeCell ref="H32:I32"/>
    <mergeCell ref="J32:K32"/>
    <mergeCell ref="L32:M32"/>
    <mergeCell ref="N32:O32"/>
    <mergeCell ref="P32:Q32"/>
    <mergeCell ref="AB24:AC24"/>
    <mergeCell ref="B25:AD25"/>
    <mergeCell ref="AE25:AE28"/>
    <mergeCell ref="D26:E26"/>
    <mergeCell ref="D27:E27"/>
    <mergeCell ref="D28:E28"/>
    <mergeCell ref="P24:Q24"/>
    <mergeCell ref="R24:S24"/>
    <mergeCell ref="T24:U24"/>
    <mergeCell ref="V24:W24"/>
    <mergeCell ref="X24:Y24"/>
    <mergeCell ref="Z24:AA24"/>
    <mergeCell ref="B24:E24"/>
    <mergeCell ref="F24:G24"/>
    <mergeCell ref="H24:I24"/>
    <mergeCell ref="J24:K24"/>
    <mergeCell ref="L24:M24"/>
    <mergeCell ref="N24:O24"/>
    <mergeCell ref="D19:E19"/>
    <mergeCell ref="B20:AD20"/>
    <mergeCell ref="AE20:AE21"/>
    <mergeCell ref="B22:AD22"/>
    <mergeCell ref="AE22:AE23"/>
    <mergeCell ref="D23:E23"/>
    <mergeCell ref="B14:AD14"/>
    <mergeCell ref="AE14:AE15"/>
    <mergeCell ref="D15:E15"/>
    <mergeCell ref="D16:E16"/>
    <mergeCell ref="B17:AD17"/>
    <mergeCell ref="AE17:AE18"/>
    <mergeCell ref="D18:E18"/>
    <mergeCell ref="Z8:AA8"/>
    <mergeCell ref="AB8:AC8"/>
    <mergeCell ref="B11:AD11"/>
    <mergeCell ref="AE11:AE13"/>
    <mergeCell ref="D12:E12"/>
    <mergeCell ref="D13:E13"/>
    <mergeCell ref="N8:O8"/>
    <mergeCell ref="P8:Q8"/>
    <mergeCell ref="R8:S8"/>
    <mergeCell ref="T8:U8"/>
    <mergeCell ref="V8:W8"/>
    <mergeCell ref="X8:Y8"/>
    <mergeCell ref="B7:B10"/>
    <mergeCell ref="C7:C10"/>
    <mergeCell ref="D7:E10"/>
    <mergeCell ref="F7:AB7"/>
    <mergeCell ref="AD7:AD10"/>
    <mergeCell ref="AE7:AE10"/>
    <mergeCell ref="F8:G8"/>
    <mergeCell ref="H8:I8"/>
    <mergeCell ref="J8:K8"/>
    <mergeCell ref="L8:M8"/>
  </mergeCells>
  <hyperlinks>
    <hyperlink ref="AE6" r:id="rId1" xr:uid="{72F58115-9726-4554-AE35-2A15B68DBBE4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CURHA, Peter</dc:creator>
  <cp:lastModifiedBy>CURHA, Peter</cp:lastModifiedBy>
  <dcterms:created xsi:type="dcterms:W3CDTF">2023-10-20T10:08:41Z</dcterms:created>
  <dcterms:modified xsi:type="dcterms:W3CDTF">2023-10-20T10:11:25Z</dcterms:modified>
</cp:coreProperties>
</file>