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hidePivotFieldList="1" defaultThemeVersion="124226"/>
  <xr:revisionPtr revIDLastSave="0" documentId="13_ncr:1_{79DB6507-A73A-4546-B13C-3A0AD45754E0}" xr6:coauthVersionLast="47" xr6:coauthVersionMax="47" xr10:uidLastSave="{00000000-0000-0000-0000-000000000000}"/>
  <bookViews>
    <workbookView xWindow="-98" yWindow="-98" windowWidth="20715" windowHeight="13276" activeTab="1" xr2:uid="{00000000-000D-0000-FFFF-FFFF00000000}"/>
  </bookViews>
  <sheets>
    <sheet name="Table of Contents" sheetId="17" r:id="rId1"/>
    <sheet name="MBS Issuance" sheetId="3" r:id="rId2"/>
    <sheet name="Trading Volume - $" sheetId="12" r:id="rId3"/>
    <sheet name="Trading Volume - #" sheetId="14" r:id="rId4"/>
    <sheet name="Fact Book $" sheetId="15" r:id="rId5"/>
    <sheet name="Fact Book #" sheetId="16" r:id="rId6"/>
    <sheet name="MBS Outstanding" sheetId="1" r:id="rId7"/>
    <sheet name="Non-Agency Issuance" sheetId="10" r:id="rId8"/>
    <sheet name="NonAgency Outstanding" sheetId="5" r:id="rId9"/>
  </sheets>
  <calcPr calcId="191029"/>
</workbook>
</file>

<file path=xl/calcChain.xml><?xml version="1.0" encoding="utf-8"?>
<calcChain xmlns="http://schemas.openxmlformats.org/spreadsheetml/2006/main">
  <c r="R69" i="10" l="1"/>
  <c r="S69" i="10"/>
  <c r="V69" i="10"/>
  <c r="W69" i="10"/>
  <c r="X69" i="10"/>
  <c r="Y69" i="10"/>
  <c r="Z69" i="10"/>
  <c r="AA69" i="10"/>
  <c r="AD69" i="10"/>
  <c r="AE69" i="10"/>
  <c r="AH69" i="10"/>
  <c r="AI69" i="10"/>
  <c r="AJ69" i="10"/>
  <c r="AK69" i="10"/>
  <c r="AL69" i="10"/>
  <c r="AM69" i="10"/>
  <c r="R70" i="10"/>
  <c r="S70" i="10"/>
  <c r="V70" i="10"/>
  <c r="W70" i="10"/>
  <c r="X70" i="10"/>
  <c r="Y70" i="10"/>
  <c r="Z70" i="10"/>
  <c r="AA70" i="10"/>
  <c r="AD70" i="10"/>
  <c r="AE70" i="10"/>
  <c r="AH70" i="10"/>
  <c r="AI70" i="10"/>
  <c r="AJ70" i="10"/>
  <c r="AK70" i="10"/>
  <c r="AL70" i="10"/>
  <c r="AM70" i="10"/>
  <c r="R71" i="10"/>
  <c r="S71" i="10"/>
  <c r="V71" i="10"/>
  <c r="W71" i="10"/>
  <c r="X71" i="10"/>
  <c r="Y71" i="10"/>
  <c r="Z71" i="10"/>
  <c r="AA71" i="10"/>
  <c r="AD71" i="10"/>
  <c r="AE71" i="10"/>
  <c r="AH71" i="10"/>
  <c r="AI71" i="10"/>
  <c r="AJ71" i="10"/>
  <c r="AK71" i="10"/>
  <c r="AL71" i="10"/>
  <c r="AM71" i="10"/>
  <c r="R72" i="10"/>
  <c r="S72" i="10"/>
  <c r="V72" i="10"/>
  <c r="W72" i="10"/>
  <c r="X72" i="10"/>
  <c r="Y72" i="10"/>
  <c r="Z72" i="10"/>
  <c r="AA72" i="10"/>
  <c r="AD72" i="10"/>
  <c r="AE72" i="10"/>
  <c r="AH72" i="10"/>
  <c r="AI72" i="10"/>
  <c r="AJ72" i="10"/>
  <c r="AK72" i="10"/>
  <c r="AL72" i="10"/>
  <c r="AM72" i="10"/>
  <c r="R73" i="10"/>
  <c r="S73" i="10"/>
  <c r="V73" i="10"/>
  <c r="W73" i="10"/>
  <c r="X73" i="10"/>
  <c r="Y73" i="10"/>
  <c r="Z73" i="10"/>
  <c r="AA73" i="10"/>
  <c r="AD73" i="10"/>
  <c r="AE73" i="10"/>
  <c r="AH73" i="10"/>
  <c r="AI73" i="10"/>
  <c r="AJ73" i="10"/>
  <c r="AK73" i="10"/>
  <c r="AL73" i="10"/>
  <c r="AM73" i="10"/>
  <c r="R74" i="10"/>
  <c r="S74" i="10"/>
  <c r="V74" i="10"/>
  <c r="W74" i="10"/>
  <c r="X74" i="10"/>
  <c r="Y74" i="10"/>
  <c r="Z74" i="10"/>
  <c r="AA74" i="10"/>
  <c r="AD74" i="10"/>
  <c r="AE74" i="10"/>
  <c r="AH74" i="10"/>
  <c r="AI74" i="10"/>
  <c r="AJ74" i="10"/>
  <c r="AK74" i="10"/>
  <c r="AL74" i="10"/>
  <c r="AM74" i="10"/>
  <c r="R75" i="10"/>
  <c r="S75" i="10"/>
  <c r="V75" i="10"/>
  <c r="W75" i="10"/>
  <c r="X75" i="10"/>
  <c r="Y75" i="10"/>
  <c r="Z75" i="10"/>
  <c r="AA75" i="10"/>
  <c r="AD75" i="10"/>
  <c r="AE75" i="10"/>
  <c r="AH75" i="10"/>
  <c r="AI75" i="10"/>
  <c r="AJ75" i="10"/>
  <c r="AK75" i="10"/>
  <c r="AL75" i="10"/>
  <c r="AM75" i="10"/>
  <c r="R76" i="10"/>
  <c r="S76" i="10"/>
  <c r="V76" i="10"/>
  <c r="W76" i="10"/>
  <c r="X76" i="10"/>
  <c r="Y76" i="10"/>
  <c r="Z76" i="10"/>
  <c r="AA76" i="10"/>
  <c r="AD76" i="10"/>
  <c r="AE76" i="10"/>
  <c r="AH76" i="10"/>
  <c r="AI76" i="10"/>
  <c r="AJ76" i="10"/>
  <c r="AK76" i="10"/>
  <c r="AL76" i="10"/>
  <c r="AM76" i="10"/>
  <c r="R77" i="10"/>
  <c r="S77" i="10"/>
  <c r="V77" i="10"/>
  <c r="W77" i="10"/>
  <c r="X77" i="10"/>
  <c r="Y77" i="10"/>
  <c r="Z77" i="10"/>
  <c r="AA77" i="10"/>
  <c r="AD77" i="10"/>
  <c r="AE77" i="10"/>
  <c r="AH77" i="10"/>
  <c r="AI77" i="10"/>
  <c r="AJ77" i="10"/>
  <c r="AK77" i="10"/>
  <c r="AL77" i="10"/>
  <c r="AM77" i="10"/>
  <c r="R78" i="10"/>
  <c r="S78" i="10"/>
  <c r="V78" i="10"/>
  <c r="W78" i="10"/>
  <c r="X78" i="10"/>
  <c r="Y78" i="10"/>
  <c r="Z78" i="10"/>
  <c r="AA78" i="10"/>
  <c r="AD78" i="10"/>
  <c r="AE78" i="10"/>
  <c r="AH78" i="10"/>
  <c r="AI78" i="10"/>
  <c r="AJ78" i="10"/>
  <c r="AK78" i="10"/>
  <c r="AL78" i="10"/>
  <c r="AM78" i="10"/>
  <c r="R79" i="10"/>
  <c r="S79" i="10"/>
  <c r="V79" i="10"/>
  <c r="W79" i="10"/>
  <c r="X79" i="10"/>
  <c r="Y79" i="10"/>
  <c r="Z79" i="10"/>
  <c r="AA79" i="10"/>
  <c r="AD79" i="10"/>
  <c r="AE79" i="10"/>
  <c r="AH79" i="10"/>
  <c r="AI79" i="10"/>
  <c r="AJ79" i="10"/>
  <c r="AK79" i="10"/>
  <c r="AL79" i="10"/>
  <c r="AM79" i="10"/>
  <c r="R80" i="10"/>
  <c r="S80" i="10"/>
  <c r="V80" i="10"/>
  <c r="W80" i="10"/>
  <c r="X80" i="10"/>
  <c r="Y80" i="10"/>
  <c r="Z80" i="10"/>
  <c r="AA80" i="10"/>
  <c r="AD80" i="10"/>
  <c r="AE80" i="10"/>
  <c r="AH80" i="10"/>
  <c r="AI80" i="10"/>
  <c r="AJ80" i="10"/>
  <c r="AK80" i="10"/>
  <c r="AL80" i="10"/>
  <c r="AM80" i="10"/>
  <c r="P79" i="10"/>
  <c r="P80" i="10"/>
  <c r="H80" i="10"/>
  <c r="H79" i="10"/>
  <c r="AF79" i="10" s="1"/>
  <c r="P78" i="10"/>
  <c r="H78" i="10"/>
  <c r="D78" i="10"/>
  <c r="D79" i="10"/>
  <c r="D80" i="10"/>
  <c r="R68" i="5"/>
  <c r="S68" i="5"/>
  <c r="V68" i="5"/>
  <c r="W68" i="5"/>
  <c r="X68" i="5"/>
  <c r="Y68" i="5"/>
  <c r="Z68" i="5"/>
  <c r="AA68" i="5"/>
  <c r="AD68" i="5"/>
  <c r="AE68" i="5"/>
  <c r="AH68" i="5"/>
  <c r="AI68" i="5"/>
  <c r="AJ68" i="5"/>
  <c r="AK68" i="5"/>
  <c r="AL68" i="5"/>
  <c r="AM68" i="5"/>
  <c r="P68" i="5"/>
  <c r="H68" i="5"/>
  <c r="D68" i="5"/>
  <c r="BD29" i="16"/>
  <c r="BE29" i="16"/>
  <c r="BF29" i="16"/>
  <c r="BG29" i="16"/>
  <c r="BI29" i="16"/>
  <c r="BK29" i="16"/>
  <c r="BL29" i="16"/>
  <c r="BM29" i="16"/>
  <c r="BN29" i="16"/>
  <c r="BO29" i="16"/>
  <c r="BP29" i="16"/>
  <c r="BS29" i="16"/>
  <c r="BT29" i="16"/>
  <c r="BU29" i="16"/>
  <c r="BV29" i="16"/>
  <c r="BX29" i="16"/>
  <c r="BZ29" i="16"/>
  <c r="CA29" i="16"/>
  <c r="CB29" i="16"/>
  <c r="CC29" i="16"/>
  <c r="CD29" i="16"/>
  <c r="CE29" i="16"/>
  <c r="AB29" i="16"/>
  <c r="AG29" i="16"/>
  <c r="AL29" i="16"/>
  <c r="AQ29" i="16"/>
  <c r="AV29" i="16"/>
  <c r="W29" i="16"/>
  <c r="O29" i="16"/>
  <c r="F29" i="16"/>
  <c r="BD29" i="15"/>
  <c r="BE29" i="15"/>
  <c r="BF29" i="15"/>
  <c r="BG29" i="15"/>
  <c r="BI29" i="15"/>
  <c r="BK29" i="15"/>
  <c r="BL29" i="15"/>
  <c r="BM29" i="15"/>
  <c r="BN29" i="15"/>
  <c r="BO29" i="15"/>
  <c r="BP29" i="15"/>
  <c r="BS29" i="15"/>
  <c r="BT29" i="15"/>
  <c r="BU29" i="15"/>
  <c r="BV29" i="15"/>
  <c r="BX29" i="15"/>
  <c r="BZ29" i="15"/>
  <c r="CA29" i="15"/>
  <c r="CB29" i="15"/>
  <c r="CC29" i="15"/>
  <c r="CD29" i="15"/>
  <c r="CE29" i="15"/>
  <c r="AV29" i="15"/>
  <c r="AQ29" i="15"/>
  <c r="AL29" i="15"/>
  <c r="AG29" i="15"/>
  <c r="AB29" i="15"/>
  <c r="W29" i="15"/>
  <c r="O29" i="15"/>
  <c r="F29" i="15"/>
  <c r="C46" i="3"/>
  <c r="E46" i="3"/>
  <c r="F46" i="3"/>
  <c r="C47" i="3"/>
  <c r="E47" i="3"/>
  <c r="F47" i="3"/>
  <c r="B47" i="3"/>
  <c r="B46" i="3"/>
  <c r="L90" i="3"/>
  <c r="M90" i="3"/>
  <c r="O90" i="3"/>
  <c r="P90" i="3"/>
  <c r="V90" i="3"/>
  <c r="W90" i="3"/>
  <c r="Y90" i="3"/>
  <c r="Z90" i="3"/>
  <c r="H90" i="3"/>
  <c r="J90" i="3" s="1"/>
  <c r="I90" i="3"/>
  <c r="Q67" i="12"/>
  <c r="R67" i="12"/>
  <c r="S67" i="12"/>
  <c r="V67" i="12"/>
  <c r="W67" i="12"/>
  <c r="X67" i="12"/>
  <c r="Y67" i="12"/>
  <c r="Z67" i="12"/>
  <c r="AA67" i="12"/>
  <c r="AB67" i="12"/>
  <c r="AC67" i="12"/>
  <c r="AD67" i="12"/>
  <c r="AF67" i="12"/>
  <c r="AG67" i="12"/>
  <c r="AH67" i="12"/>
  <c r="AI67" i="12"/>
  <c r="AK67" i="12"/>
  <c r="AL67" i="12"/>
  <c r="AM67" i="12"/>
  <c r="AN67" i="12"/>
  <c r="AO67" i="12"/>
  <c r="AP67" i="12"/>
  <c r="AQ67" i="12"/>
  <c r="AR67" i="12"/>
  <c r="AS67" i="12"/>
  <c r="Q67" i="14"/>
  <c r="R67" i="14"/>
  <c r="S67" i="14"/>
  <c r="T67" i="14"/>
  <c r="V67" i="14"/>
  <c r="W67" i="14"/>
  <c r="X67" i="14"/>
  <c r="Y67" i="14"/>
  <c r="Z67" i="14"/>
  <c r="AA67" i="14"/>
  <c r="AB67" i="14"/>
  <c r="AC67" i="14"/>
  <c r="AD67" i="14"/>
  <c r="AF67" i="14"/>
  <c r="AG67" i="14"/>
  <c r="AH67" i="14"/>
  <c r="AI67" i="14"/>
  <c r="AK67" i="14"/>
  <c r="AL67" i="14"/>
  <c r="AM67" i="14"/>
  <c r="AN67" i="14"/>
  <c r="AO67" i="14"/>
  <c r="AP67" i="14"/>
  <c r="AQ67" i="14"/>
  <c r="AR67" i="14"/>
  <c r="AS67" i="14"/>
  <c r="AF89" i="12"/>
  <c r="AG89" i="12"/>
  <c r="AH89" i="12"/>
  <c r="AI89" i="12"/>
  <c r="AK89" i="12"/>
  <c r="AL89" i="12"/>
  <c r="AM89" i="12"/>
  <c r="AN89" i="12"/>
  <c r="AO89" i="12"/>
  <c r="AP89" i="12"/>
  <c r="AQ89" i="12"/>
  <c r="AR89" i="12"/>
  <c r="AS89" i="12"/>
  <c r="L47" i="1"/>
  <c r="M47" i="1"/>
  <c r="O47" i="1"/>
  <c r="P47" i="1"/>
  <c r="V47" i="1"/>
  <c r="W47" i="1"/>
  <c r="Y47" i="1"/>
  <c r="Z47" i="1"/>
  <c r="H47" i="1"/>
  <c r="I47" i="1"/>
  <c r="AN80" i="10" l="1"/>
  <c r="AN79" i="10"/>
  <c r="AF80" i="10"/>
  <c r="J47" i="1"/>
  <c r="Q35" i="14"/>
  <c r="R35" i="14"/>
  <c r="S35" i="14"/>
  <c r="T35" i="14"/>
  <c r="V35" i="14"/>
  <c r="W35" i="14"/>
  <c r="X35" i="14"/>
  <c r="Y35" i="14"/>
  <c r="Z35" i="14"/>
  <c r="AA35" i="14"/>
  <c r="AB35" i="14"/>
  <c r="AC35" i="14"/>
  <c r="AD35" i="14"/>
  <c r="AF35" i="14"/>
  <c r="AG35" i="14"/>
  <c r="AH35" i="14"/>
  <c r="AI35" i="14"/>
  <c r="AK35" i="14"/>
  <c r="AL35" i="14"/>
  <c r="AM35" i="14"/>
  <c r="AN35" i="14"/>
  <c r="AO35" i="14"/>
  <c r="AP35" i="14"/>
  <c r="AQ35" i="14"/>
  <c r="AR35" i="14"/>
  <c r="AS35" i="14"/>
  <c r="Q35" i="12"/>
  <c r="R35" i="12"/>
  <c r="S35" i="12"/>
  <c r="V35" i="12"/>
  <c r="W35" i="12"/>
  <c r="X35" i="12"/>
  <c r="Y35" i="12"/>
  <c r="Z35" i="12"/>
  <c r="AA35" i="12"/>
  <c r="AB35" i="12"/>
  <c r="AC35" i="12"/>
  <c r="AD35" i="12"/>
  <c r="AF35" i="12"/>
  <c r="AG35" i="12"/>
  <c r="AH35" i="12"/>
  <c r="AI35" i="12"/>
  <c r="AK35" i="12"/>
  <c r="AL35" i="12"/>
  <c r="AM35" i="12"/>
  <c r="AN35" i="12"/>
  <c r="AO35" i="12"/>
  <c r="AP35" i="12"/>
  <c r="AQ35" i="12"/>
  <c r="AR35" i="12"/>
  <c r="AS35" i="12"/>
  <c r="C58" i="3"/>
  <c r="E58" i="3"/>
  <c r="F58" i="3"/>
  <c r="B58" i="3"/>
  <c r="L89" i="3"/>
  <c r="M89" i="3"/>
  <c r="O89" i="3"/>
  <c r="P89" i="3"/>
  <c r="V89" i="3"/>
  <c r="W89" i="3"/>
  <c r="Y89" i="3"/>
  <c r="Z89" i="3"/>
  <c r="H89" i="3"/>
  <c r="I89" i="3"/>
  <c r="AC90" i="3" s="1"/>
  <c r="Q66" i="14"/>
  <c r="R66" i="14"/>
  <c r="S66" i="14"/>
  <c r="T66" i="14"/>
  <c r="V66" i="14"/>
  <c r="W66" i="14"/>
  <c r="X66" i="14"/>
  <c r="Y66" i="14"/>
  <c r="Z66" i="14"/>
  <c r="AA66" i="14"/>
  <c r="AB66" i="14"/>
  <c r="AC66" i="14"/>
  <c r="AD66" i="14"/>
  <c r="AF66" i="14"/>
  <c r="AG66" i="14"/>
  <c r="AH66" i="14"/>
  <c r="AI66" i="14"/>
  <c r="AK66" i="14"/>
  <c r="AL66" i="14"/>
  <c r="AM66" i="14"/>
  <c r="AN66" i="14"/>
  <c r="AO66" i="14"/>
  <c r="AP66" i="14"/>
  <c r="AQ66" i="14"/>
  <c r="AR66" i="14"/>
  <c r="AS66" i="14"/>
  <c r="AF89" i="14"/>
  <c r="AG89" i="14"/>
  <c r="AH89" i="14"/>
  <c r="AI89" i="14"/>
  <c r="AK89" i="14"/>
  <c r="AL89" i="14"/>
  <c r="AM89" i="14"/>
  <c r="AN89" i="14"/>
  <c r="AO89" i="14"/>
  <c r="AP89" i="14"/>
  <c r="AQ89" i="14"/>
  <c r="AR89" i="14"/>
  <c r="AS89" i="14"/>
  <c r="Q66" i="12"/>
  <c r="R66" i="12"/>
  <c r="S66" i="12"/>
  <c r="V66" i="12"/>
  <c r="W66" i="12"/>
  <c r="X66" i="12"/>
  <c r="Y66" i="12"/>
  <c r="Z66" i="12"/>
  <c r="AA66" i="12"/>
  <c r="AB66" i="12"/>
  <c r="AC66" i="12"/>
  <c r="AD66" i="12"/>
  <c r="AF66" i="12"/>
  <c r="AG66" i="12"/>
  <c r="AH66" i="12"/>
  <c r="AI66" i="12"/>
  <c r="AK66" i="12"/>
  <c r="AL66" i="12"/>
  <c r="AM66" i="12"/>
  <c r="AN66" i="12"/>
  <c r="AO66" i="12"/>
  <c r="AP66" i="12"/>
  <c r="AQ66" i="12"/>
  <c r="AR66" i="12"/>
  <c r="AS66" i="12"/>
  <c r="L88" i="3"/>
  <c r="M88" i="3"/>
  <c r="O88" i="3"/>
  <c r="P88" i="3"/>
  <c r="V88" i="3"/>
  <c r="W88" i="3"/>
  <c r="Y88" i="3"/>
  <c r="Z88" i="3"/>
  <c r="H88" i="3"/>
  <c r="I88" i="3"/>
  <c r="Q65" i="12"/>
  <c r="R65" i="12"/>
  <c r="S65" i="12"/>
  <c r="V65" i="12"/>
  <c r="W65" i="12"/>
  <c r="X65" i="12"/>
  <c r="Y65" i="12"/>
  <c r="Z65" i="12"/>
  <c r="AA65" i="12"/>
  <c r="AB65" i="12"/>
  <c r="AC65" i="12"/>
  <c r="AD65" i="12"/>
  <c r="AF65" i="12"/>
  <c r="AG65" i="12"/>
  <c r="AH65" i="12"/>
  <c r="AI65" i="12"/>
  <c r="AK65" i="12"/>
  <c r="AL65" i="12"/>
  <c r="AM65" i="12"/>
  <c r="AN65" i="12"/>
  <c r="AO65" i="12"/>
  <c r="AP65" i="12"/>
  <c r="AQ65" i="12"/>
  <c r="AR65" i="12"/>
  <c r="AS65" i="12"/>
  <c r="Q65" i="14"/>
  <c r="R65" i="14"/>
  <c r="S65" i="14"/>
  <c r="T65" i="14"/>
  <c r="V65" i="14"/>
  <c r="W65" i="14"/>
  <c r="X65" i="14"/>
  <c r="Y65" i="14"/>
  <c r="Z65" i="14"/>
  <c r="AA65" i="14"/>
  <c r="AB65" i="14"/>
  <c r="AC65" i="14"/>
  <c r="AD65" i="14"/>
  <c r="AF65" i="14"/>
  <c r="AG65" i="14"/>
  <c r="AH65" i="14"/>
  <c r="AI65" i="14"/>
  <c r="AK65" i="14"/>
  <c r="AL65" i="14"/>
  <c r="AM65" i="14"/>
  <c r="AN65" i="14"/>
  <c r="AO65" i="14"/>
  <c r="AP65" i="14"/>
  <c r="AQ65" i="14"/>
  <c r="AR65" i="14"/>
  <c r="AS65" i="14"/>
  <c r="R24" i="14"/>
  <c r="S24" i="12"/>
  <c r="AC24" i="12"/>
  <c r="Q24" i="12"/>
  <c r="AC89" i="3" l="1"/>
  <c r="J89" i="3"/>
  <c r="AD90" i="3" s="1"/>
  <c r="AB90" i="3"/>
  <c r="AB89" i="3"/>
  <c r="AB24" i="14"/>
  <c r="AA24" i="14"/>
  <c r="Z24" i="14"/>
  <c r="J88" i="3"/>
  <c r="Z24" i="12"/>
  <c r="P47" i="3"/>
  <c r="L47" i="3"/>
  <c r="T24" i="14"/>
  <c r="AB24" i="12"/>
  <c r="AA24" i="12"/>
  <c r="Y24" i="14"/>
  <c r="Q24" i="14"/>
  <c r="X24" i="14"/>
  <c r="AD24" i="14"/>
  <c r="W24" i="14"/>
  <c r="AC24" i="14"/>
  <c r="V24" i="14"/>
  <c r="V24" i="12"/>
  <c r="S24" i="14"/>
  <c r="X24" i="12"/>
  <c r="W24" i="12"/>
  <c r="O47" i="3"/>
  <c r="R24" i="12"/>
  <c r="AD24" i="12"/>
  <c r="Y24" i="12"/>
  <c r="M47" i="3"/>
  <c r="L87" i="3"/>
  <c r="M87" i="3"/>
  <c r="O87" i="3"/>
  <c r="P87" i="3"/>
  <c r="V87" i="3"/>
  <c r="W87" i="3"/>
  <c r="Y87" i="3"/>
  <c r="Z87" i="3"/>
  <c r="H87" i="3"/>
  <c r="I87" i="3"/>
  <c r="Q64" i="14"/>
  <c r="R64" i="14"/>
  <c r="S64" i="14"/>
  <c r="T64" i="14"/>
  <c r="V64" i="14"/>
  <c r="W64" i="14"/>
  <c r="X64" i="14"/>
  <c r="Y64" i="14"/>
  <c r="Z64" i="14"/>
  <c r="AA64" i="14"/>
  <c r="AB64" i="14"/>
  <c r="AC64" i="14"/>
  <c r="AD64" i="14"/>
  <c r="AF64" i="14"/>
  <c r="AG64" i="14"/>
  <c r="AH64" i="14"/>
  <c r="AI64" i="14"/>
  <c r="AK64" i="14"/>
  <c r="AL64" i="14"/>
  <c r="AM64" i="14"/>
  <c r="AN64" i="14"/>
  <c r="AO64" i="14"/>
  <c r="AP64" i="14"/>
  <c r="AQ64" i="14"/>
  <c r="AR64" i="14"/>
  <c r="AS64" i="14"/>
  <c r="Q64" i="12"/>
  <c r="R64" i="12"/>
  <c r="S64" i="12"/>
  <c r="V64" i="12"/>
  <c r="W64" i="12"/>
  <c r="X64" i="12"/>
  <c r="Y64" i="12"/>
  <c r="Z64" i="12"/>
  <c r="AA64" i="12"/>
  <c r="AB64" i="12"/>
  <c r="AC64" i="12"/>
  <c r="AD64" i="12"/>
  <c r="AF64" i="12"/>
  <c r="AG64" i="12"/>
  <c r="AH64" i="12"/>
  <c r="AI64" i="12"/>
  <c r="AK64" i="12"/>
  <c r="AL64" i="12"/>
  <c r="AM64" i="12"/>
  <c r="AN64" i="12"/>
  <c r="AO64" i="12"/>
  <c r="AP64" i="12"/>
  <c r="AQ64" i="12"/>
  <c r="AR64" i="12"/>
  <c r="AS64" i="12"/>
  <c r="C2" i="17"/>
  <c r="BD28" i="15"/>
  <c r="BE28" i="15"/>
  <c r="BF28" i="15"/>
  <c r="BG28" i="15"/>
  <c r="BI28" i="15"/>
  <c r="BK28" i="15"/>
  <c r="BL28" i="15"/>
  <c r="BM28" i="15"/>
  <c r="BN28" i="15"/>
  <c r="BO28" i="15"/>
  <c r="BP28" i="15"/>
  <c r="BS28" i="15"/>
  <c r="BT28" i="15"/>
  <c r="BU28" i="15"/>
  <c r="BV28" i="15"/>
  <c r="BX28" i="15"/>
  <c r="BZ28" i="15"/>
  <c r="CA28" i="15"/>
  <c r="CB28" i="15"/>
  <c r="CC28" i="15"/>
  <c r="CD28" i="15"/>
  <c r="CE28" i="15"/>
  <c r="AV28" i="15"/>
  <c r="AQ28" i="15"/>
  <c r="AL28" i="15"/>
  <c r="AG28" i="15"/>
  <c r="AB28" i="15"/>
  <c r="W28" i="15"/>
  <c r="O28" i="15"/>
  <c r="CF29" i="15" s="1"/>
  <c r="F28" i="15"/>
  <c r="BW29" i="15" s="1"/>
  <c r="BD28" i="16"/>
  <c r="BE28" i="16"/>
  <c r="BF28" i="16"/>
  <c r="BG28" i="16"/>
  <c r="BI28" i="16"/>
  <c r="BK28" i="16"/>
  <c r="BL28" i="16"/>
  <c r="BM28" i="16"/>
  <c r="BN28" i="16"/>
  <c r="BO28" i="16"/>
  <c r="BP28" i="16"/>
  <c r="BS28" i="16"/>
  <c r="BT28" i="16"/>
  <c r="BU28" i="16"/>
  <c r="BV28" i="16"/>
  <c r="BX28" i="16"/>
  <c r="BZ28" i="16"/>
  <c r="CA28" i="16"/>
  <c r="CB28" i="16"/>
  <c r="CC28" i="16"/>
  <c r="CD28" i="16"/>
  <c r="CE28" i="16"/>
  <c r="AV28" i="16"/>
  <c r="AQ28" i="16"/>
  <c r="AL28" i="16"/>
  <c r="AG28" i="16"/>
  <c r="AB28" i="16"/>
  <c r="W28" i="16"/>
  <c r="O28" i="16"/>
  <c r="CF29" i="16" s="1"/>
  <c r="F28" i="16"/>
  <c r="BW29" i="16" s="1"/>
  <c r="C57" i="3"/>
  <c r="W58" i="3" s="1"/>
  <c r="E57" i="3"/>
  <c r="Y58" i="3" s="1"/>
  <c r="F57" i="3"/>
  <c r="Z58" i="3" s="1"/>
  <c r="B57" i="3"/>
  <c r="V58" i="3" s="1"/>
  <c r="L86" i="3"/>
  <c r="M86" i="3"/>
  <c r="O86" i="3"/>
  <c r="P86" i="3"/>
  <c r="V86" i="3"/>
  <c r="W86" i="3"/>
  <c r="Y86" i="3"/>
  <c r="Z86" i="3"/>
  <c r="H85" i="3"/>
  <c r="I85" i="3"/>
  <c r="H86" i="3"/>
  <c r="I86" i="3"/>
  <c r="AK71" i="14"/>
  <c r="AL71" i="14"/>
  <c r="AM71" i="14"/>
  <c r="AN71" i="14"/>
  <c r="AO71" i="14"/>
  <c r="AP71" i="14"/>
  <c r="AQ71" i="14"/>
  <c r="AR71" i="14"/>
  <c r="AS71" i="14"/>
  <c r="AK72" i="14"/>
  <c r="AL72" i="14"/>
  <c r="AM72" i="14"/>
  <c r="AN72" i="14"/>
  <c r="AO72" i="14"/>
  <c r="AP72" i="14"/>
  <c r="AQ72" i="14"/>
  <c r="AR72" i="14"/>
  <c r="AS72" i="14"/>
  <c r="AK73" i="14"/>
  <c r="AL73" i="14"/>
  <c r="AM73" i="14"/>
  <c r="AN73" i="14"/>
  <c r="AO73" i="14"/>
  <c r="AP73" i="14"/>
  <c r="AQ73" i="14"/>
  <c r="AR73" i="14"/>
  <c r="AS73" i="14"/>
  <c r="AK74" i="14"/>
  <c r="AL74" i="14"/>
  <c r="AM74" i="14"/>
  <c r="AN74" i="14"/>
  <c r="AO74" i="14"/>
  <c r="AP74" i="14"/>
  <c r="AQ74" i="14"/>
  <c r="AR74" i="14"/>
  <c r="AS74" i="14"/>
  <c r="AK75" i="14"/>
  <c r="AL75" i="14"/>
  <c r="AM75" i="14"/>
  <c r="AN75" i="14"/>
  <c r="AO75" i="14"/>
  <c r="AP75" i="14"/>
  <c r="AQ75" i="14"/>
  <c r="AR75" i="14"/>
  <c r="AS75" i="14"/>
  <c r="AK76" i="14"/>
  <c r="AL76" i="14"/>
  <c r="AM76" i="14"/>
  <c r="AN76" i="14"/>
  <c r="AO76" i="14"/>
  <c r="AP76" i="14"/>
  <c r="AQ76" i="14"/>
  <c r="AR76" i="14"/>
  <c r="AS76" i="14"/>
  <c r="AK77" i="14"/>
  <c r="AL77" i="14"/>
  <c r="AM77" i="14"/>
  <c r="AN77" i="14"/>
  <c r="AO77" i="14"/>
  <c r="AP77" i="14"/>
  <c r="AQ77" i="14"/>
  <c r="AR77" i="14"/>
  <c r="AS77" i="14"/>
  <c r="AK78" i="14"/>
  <c r="AL78" i="14"/>
  <c r="AM78" i="14"/>
  <c r="AN78" i="14"/>
  <c r="AO78" i="14"/>
  <c r="AP78" i="14"/>
  <c r="AQ78" i="14"/>
  <c r="AR78" i="14"/>
  <c r="AS78" i="14"/>
  <c r="AK79" i="14"/>
  <c r="AL79" i="14"/>
  <c r="AM79" i="14"/>
  <c r="AN79" i="14"/>
  <c r="AO79" i="14"/>
  <c r="AP79" i="14"/>
  <c r="AQ79" i="14"/>
  <c r="AR79" i="14"/>
  <c r="AS79" i="14"/>
  <c r="AK80" i="14"/>
  <c r="AL80" i="14"/>
  <c r="AM80" i="14"/>
  <c r="AN80" i="14"/>
  <c r="AO80" i="14"/>
  <c r="AP80" i="14"/>
  <c r="AQ80" i="14"/>
  <c r="AR80" i="14"/>
  <c r="AS80" i="14"/>
  <c r="AK81" i="14"/>
  <c r="AL81" i="14"/>
  <c r="AM81" i="14"/>
  <c r="AN81" i="14"/>
  <c r="AO81" i="14"/>
  <c r="AP81" i="14"/>
  <c r="AQ81" i="14"/>
  <c r="AR81" i="14"/>
  <c r="AS81" i="14"/>
  <c r="AK82" i="14"/>
  <c r="AL82" i="14"/>
  <c r="AM82" i="14"/>
  <c r="AN82" i="14"/>
  <c r="AO82" i="14"/>
  <c r="AP82" i="14"/>
  <c r="AQ82" i="14"/>
  <c r="AR82" i="14"/>
  <c r="AS82" i="14"/>
  <c r="AK83" i="14"/>
  <c r="AL83" i="14"/>
  <c r="AM83" i="14"/>
  <c r="AN83" i="14"/>
  <c r="AO83" i="14"/>
  <c r="AP83" i="14"/>
  <c r="AQ83" i="14"/>
  <c r="AR83" i="14"/>
  <c r="AS83" i="14"/>
  <c r="AK84" i="14"/>
  <c r="AL84" i="14"/>
  <c r="AM84" i="14"/>
  <c r="AN84" i="14"/>
  <c r="AO84" i="14"/>
  <c r="AP84" i="14"/>
  <c r="AQ84" i="14"/>
  <c r="AR84" i="14"/>
  <c r="AS84" i="14"/>
  <c r="AK85" i="14"/>
  <c r="AL85" i="14"/>
  <c r="AM85" i="14"/>
  <c r="AN85" i="14"/>
  <c r="AO85" i="14"/>
  <c r="AP85" i="14"/>
  <c r="AQ85" i="14"/>
  <c r="AR85" i="14"/>
  <c r="AS85" i="14"/>
  <c r="AK86" i="14"/>
  <c r="AL86" i="14"/>
  <c r="AM86" i="14"/>
  <c r="AN86" i="14"/>
  <c r="AO86" i="14"/>
  <c r="AP86" i="14"/>
  <c r="AQ86" i="14"/>
  <c r="AR86" i="14"/>
  <c r="AS86" i="14"/>
  <c r="AK87" i="14"/>
  <c r="AL87" i="14"/>
  <c r="AM87" i="14"/>
  <c r="AN87" i="14"/>
  <c r="AO87" i="14"/>
  <c r="AP87" i="14"/>
  <c r="AQ87" i="14"/>
  <c r="AR87" i="14"/>
  <c r="AS87" i="14"/>
  <c r="AK88" i="14"/>
  <c r="AL88" i="14"/>
  <c r="AM88" i="14"/>
  <c r="AN88" i="14"/>
  <c r="AO88" i="14"/>
  <c r="AP88" i="14"/>
  <c r="AQ88" i="14"/>
  <c r="AR88" i="14"/>
  <c r="AS88" i="14"/>
  <c r="AL70" i="14"/>
  <c r="AM70" i="14"/>
  <c r="AN70" i="14"/>
  <c r="AO70" i="14"/>
  <c r="AP70" i="14"/>
  <c r="AQ70" i="14"/>
  <c r="AR70" i="14"/>
  <c r="AS70" i="14"/>
  <c r="AK70" i="14"/>
  <c r="AF88" i="14"/>
  <c r="AG88" i="14"/>
  <c r="AH88" i="14"/>
  <c r="AI88" i="14"/>
  <c r="Q63" i="14"/>
  <c r="R63" i="14"/>
  <c r="S63" i="14"/>
  <c r="T63" i="14"/>
  <c r="V63" i="14"/>
  <c r="W63" i="14"/>
  <c r="X63" i="14"/>
  <c r="Y63" i="14"/>
  <c r="Z63" i="14"/>
  <c r="AA63" i="14"/>
  <c r="AB63" i="14"/>
  <c r="AC63" i="14"/>
  <c r="AD63" i="14"/>
  <c r="AF63" i="14"/>
  <c r="AG63" i="14"/>
  <c r="AH63" i="14"/>
  <c r="AI63" i="14"/>
  <c r="AK63" i="14"/>
  <c r="AL63" i="14"/>
  <c r="AM63" i="14"/>
  <c r="AN63" i="14"/>
  <c r="AO63" i="14"/>
  <c r="AP63" i="14"/>
  <c r="AQ63" i="14"/>
  <c r="AR63" i="14"/>
  <c r="AS63" i="14"/>
  <c r="Q34" i="14"/>
  <c r="R34" i="14"/>
  <c r="S34" i="14"/>
  <c r="T34" i="14"/>
  <c r="V34" i="14"/>
  <c r="W34" i="14"/>
  <c r="X34" i="14"/>
  <c r="Y34" i="14"/>
  <c r="Z34" i="14"/>
  <c r="AA34" i="14"/>
  <c r="AB34" i="14"/>
  <c r="AC34" i="14"/>
  <c r="AD34" i="14"/>
  <c r="AF34" i="14"/>
  <c r="AG34" i="14"/>
  <c r="AH34" i="14"/>
  <c r="AI34" i="14"/>
  <c r="AK34" i="14"/>
  <c r="AL34" i="14"/>
  <c r="AM34" i="14"/>
  <c r="AN34" i="14"/>
  <c r="AO34" i="14"/>
  <c r="AP34" i="14"/>
  <c r="AQ34" i="14"/>
  <c r="AR34" i="14"/>
  <c r="AS34" i="14"/>
  <c r="AF88" i="12"/>
  <c r="AG88" i="12"/>
  <c r="AH88" i="12"/>
  <c r="AI88" i="12"/>
  <c r="AK88" i="12"/>
  <c r="AL88" i="12"/>
  <c r="AM88" i="12"/>
  <c r="AN88" i="12"/>
  <c r="AO88" i="12"/>
  <c r="AP88" i="12"/>
  <c r="AQ88" i="12"/>
  <c r="AR88" i="12"/>
  <c r="AS88" i="12"/>
  <c r="Q63" i="12"/>
  <c r="R63" i="12"/>
  <c r="S63" i="12"/>
  <c r="V63" i="12"/>
  <c r="W63" i="12"/>
  <c r="X63" i="12"/>
  <c r="Y63" i="12"/>
  <c r="Z63" i="12"/>
  <c r="AA63" i="12"/>
  <c r="AB63" i="12"/>
  <c r="AC63" i="12"/>
  <c r="AD63" i="12"/>
  <c r="AF63" i="12"/>
  <c r="AG63" i="12"/>
  <c r="AH63" i="12"/>
  <c r="AK63" i="12"/>
  <c r="AL63" i="12"/>
  <c r="AM63" i="12"/>
  <c r="AN63" i="12"/>
  <c r="AO63" i="12"/>
  <c r="AP63" i="12"/>
  <c r="AQ63" i="12"/>
  <c r="AR63" i="12"/>
  <c r="AS63" i="12"/>
  <c r="Q34" i="12"/>
  <c r="R34" i="12"/>
  <c r="S34" i="12"/>
  <c r="V34" i="12"/>
  <c r="W34" i="12"/>
  <c r="X34" i="12"/>
  <c r="Y34" i="12"/>
  <c r="Z34" i="12"/>
  <c r="AA34" i="12"/>
  <c r="AB34" i="12"/>
  <c r="AC34" i="12"/>
  <c r="AD34" i="12"/>
  <c r="AF34" i="12"/>
  <c r="AG34" i="12"/>
  <c r="AH34" i="12"/>
  <c r="AK34" i="12"/>
  <c r="AL34" i="12"/>
  <c r="AM34" i="12"/>
  <c r="AN34" i="12"/>
  <c r="AO34" i="12"/>
  <c r="AP34" i="12"/>
  <c r="AQ34" i="12"/>
  <c r="AR34" i="12"/>
  <c r="AS34" i="12"/>
  <c r="BI18" i="16"/>
  <c r="BD27" i="15"/>
  <c r="BE27" i="15"/>
  <c r="BF27" i="15"/>
  <c r="BG27" i="15"/>
  <c r="BI27" i="15"/>
  <c r="BK27" i="15"/>
  <c r="BL27" i="15"/>
  <c r="BM27" i="15"/>
  <c r="BN27" i="15"/>
  <c r="BO27" i="15"/>
  <c r="BP27" i="15"/>
  <c r="BS27" i="15"/>
  <c r="BT27" i="15"/>
  <c r="BU27" i="15"/>
  <c r="BV27" i="15"/>
  <c r="BX27" i="15"/>
  <c r="BZ27" i="15"/>
  <c r="CA27" i="15"/>
  <c r="CB27" i="15"/>
  <c r="CC27" i="15"/>
  <c r="CD27" i="15"/>
  <c r="CE27" i="15"/>
  <c r="BD18" i="15"/>
  <c r="BE18" i="15"/>
  <c r="BF18" i="15"/>
  <c r="BG18" i="15"/>
  <c r="BH18" i="15"/>
  <c r="BI18" i="15"/>
  <c r="BK18" i="15"/>
  <c r="BL18" i="15"/>
  <c r="BM18" i="15"/>
  <c r="BN18" i="15"/>
  <c r="BO18" i="15"/>
  <c r="BP18" i="15"/>
  <c r="BQ18" i="15"/>
  <c r="AV27" i="15"/>
  <c r="AQ27" i="15"/>
  <c r="AL27" i="15"/>
  <c r="AG27" i="15"/>
  <c r="AB27" i="15"/>
  <c r="W21" i="15"/>
  <c r="W22" i="15"/>
  <c r="W23" i="15"/>
  <c r="W24" i="15"/>
  <c r="W25" i="15"/>
  <c r="W26" i="15"/>
  <c r="W27" i="15"/>
  <c r="W20" i="15"/>
  <c r="BD18" i="16"/>
  <c r="BE18" i="16"/>
  <c r="BF18" i="16"/>
  <c r="BG18" i="16"/>
  <c r="BH18" i="16"/>
  <c r="BK18" i="16"/>
  <c r="BL18" i="16"/>
  <c r="BM18" i="16"/>
  <c r="BN18" i="16"/>
  <c r="BO18" i="16"/>
  <c r="BP18" i="16"/>
  <c r="BQ18" i="16"/>
  <c r="O27" i="15"/>
  <c r="O26" i="15"/>
  <c r="O25" i="15"/>
  <c r="BQ29" i="15" s="1"/>
  <c r="O24" i="15"/>
  <c r="O23" i="15"/>
  <c r="O22" i="15"/>
  <c r="O21" i="15"/>
  <c r="O20" i="15"/>
  <c r="F21" i="15"/>
  <c r="F22" i="15"/>
  <c r="F23" i="15"/>
  <c r="F24" i="15"/>
  <c r="F25" i="15"/>
  <c r="BH29" i="15" s="1"/>
  <c r="F26" i="15"/>
  <c r="F27" i="15"/>
  <c r="F20" i="15"/>
  <c r="BD27" i="16"/>
  <c r="BE27" i="16"/>
  <c r="BF27" i="16"/>
  <c r="BG27" i="16"/>
  <c r="BI27" i="16"/>
  <c r="BK27" i="16"/>
  <c r="BL27" i="16"/>
  <c r="BM27" i="16"/>
  <c r="BN27" i="16"/>
  <c r="BO27" i="16"/>
  <c r="BP27" i="16"/>
  <c r="BS27" i="16"/>
  <c r="BT27" i="16"/>
  <c r="BU27" i="16"/>
  <c r="BV27" i="16"/>
  <c r="BX27" i="16"/>
  <c r="BZ27" i="16"/>
  <c r="CA27" i="16"/>
  <c r="CB27" i="16"/>
  <c r="CC27" i="16"/>
  <c r="CD27" i="16"/>
  <c r="CE27" i="16"/>
  <c r="AV27" i="16"/>
  <c r="AQ27" i="16"/>
  <c r="AL27" i="16"/>
  <c r="AG27" i="16"/>
  <c r="AB27" i="16"/>
  <c r="W21" i="16"/>
  <c r="W22" i="16"/>
  <c r="W23" i="16"/>
  <c r="W24" i="16"/>
  <c r="W25" i="16"/>
  <c r="W26" i="16"/>
  <c r="W27" i="16"/>
  <c r="W20" i="16"/>
  <c r="O21" i="16"/>
  <c r="O22" i="16"/>
  <c r="O23" i="16"/>
  <c r="O24" i="16"/>
  <c r="O25" i="16"/>
  <c r="BQ29" i="16" s="1"/>
  <c r="O26" i="16"/>
  <c r="O27" i="16"/>
  <c r="O20" i="16"/>
  <c r="F21" i="16"/>
  <c r="F22" i="16"/>
  <c r="F23" i="16"/>
  <c r="F24" i="16"/>
  <c r="F25" i="16"/>
  <c r="BH29" i="16" s="1"/>
  <c r="F26" i="16"/>
  <c r="F27" i="16"/>
  <c r="F20" i="16"/>
  <c r="F52" i="10"/>
  <c r="G52" i="10"/>
  <c r="J52" i="10"/>
  <c r="K52" i="10"/>
  <c r="L52" i="10"/>
  <c r="M52" i="10"/>
  <c r="N52" i="10"/>
  <c r="O52" i="10"/>
  <c r="C52" i="10"/>
  <c r="B52" i="10"/>
  <c r="D77" i="10"/>
  <c r="P77" i="10"/>
  <c r="H77" i="10"/>
  <c r="P76" i="10"/>
  <c r="D76" i="10"/>
  <c r="H76" i="10"/>
  <c r="P75" i="10"/>
  <c r="D75" i="10"/>
  <c r="H75" i="10"/>
  <c r="B51" i="10"/>
  <c r="H74" i="10"/>
  <c r="R67" i="5"/>
  <c r="S67" i="5"/>
  <c r="V67" i="5"/>
  <c r="W67" i="5"/>
  <c r="X67" i="5"/>
  <c r="Y67" i="5"/>
  <c r="Z67" i="5"/>
  <c r="AA67" i="5"/>
  <c r="AD67" i="5"/>
  <c r="AE67" i="5"/>
  <c r="AH67" i="5"/>
  <c r="AI67" i="5"/>
  <c r="AJ67" i="5"/>
  <c r="AK67" i="5"/>
  <c r="AL67" i="5"/>
  <c r="AM67" i="5"/>
  <c r="R58" i="5"/>
  <c r="S58" i="5"/>
  <c r="V58" i="5"/>
  <c r="W58" i="5"/>
  <c r="X58" i="5"/>
  <c r="Y58" i="5"/>
  <c r="Z58" i="5"/>
  <c r="AA58" i="5"/>
  <c r="P58" i="5"/>
  <c r="P67" i="5"/>
  <c r="AN68" i="5" s="1"/>
  <c r="H67" i="5"/>
  <c r="AF68" i="5" s="1"/>
  <c r="D67" i="5"/>
  <c r="H58" i="5"/>
  <c r="D58" i="5"/>
  <c r="L37" i="1"/>
  <c r="M37" i="1"/>
  <c r="O37" i="1"/>
  <c r="P37" i="1"/>
  <c r="C53" i="3"/>
  <c r="E53" i="3"/>
  <c r="F53" i="3"/>
  <c r="C54" i="3"/>
  <c r="M58" i="3" s="1"/>
  <c r="E54" i="3"/>
  <c r="O58" i="3" s="1"/>
  <c r="F54" i="3"/>
  <c r="P58" i="3" s="1"/>
  <c r="C55" i="3"/>
  <c r="E55" i="3"/>
  <c r="F55" i="3"/>
  <c r="C56" i="3"/>
  <c r="E56" i="3"/>
  <c r="F56" i="3"/>
  <c r="B56" i="3"/>
  <c r="B55" i="3"/>
  <c r="B54" i="3"/>
  <c r="L58" i="3" s="1"/>
  <c r="B53" i="3"/>
  <c r="H37" i="1"/>
  <c r="I37"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I19" i="1"/>
  <c r="H19" i="1"/>
  <c r="I40" i="1"/>
  <c r="I41" i="1"/>
  <c r="I42" i="1"/>
  <c r="I43" i="1"/>
  <c r="S47" i="1" s="1"/>
  <c r="I44" i="1"/>
  <c r="I45" i="1"/>
  <c r="I46" i="1"/>
  <c r="AC47" i="1" s="1"/>
  <c r="I39" i="1"/>
  <c r="H40" i="1"/>
  <c r="H41" i="1"/>
  <c r="H42" i="1"/>
  <c r="H43" i="1"/>
  <c r="R47" i="1" s="1"/>
  <c r="H44" i="1"/>
  <c r="H45" i="1"/>
  <c r="H46" i="1"/>
  <c r="AB47" i="1" s="1"/>
  <c r="H39" i="1"/>
  <c r="L46" i="1"/>
  <c r="M46" i="1"/>
  <c r="O46" i="1"/>
  <c r="P46" i="1"/>
  <c r="V46" i="1"/>
  <c r="W46" i="1"/>
  <c r="Y46" i="1"/>
  <c r="Z46" i="1"/>
  <c r="L85" i="3"/>
  <c r="M85" i="3"/>
  <c r="O85" i="3"/>
  <c r="P85" i="3"/>
  <c r="V85" i="3"/>
  <c r="W85" i="3"/>
  <c r="Y85" i="3"/>
  <c r="Z85" i="3"/>
  <c r="V62" i="12"/>
  <c r="W62" i="12"/>
  <c r="X62" i="12"/>
  <c r="Y62" i="12"/>
  <c r="Z62" i="12"/>
  <c r="AA62" i="12"/>
  <c r="AB62" i="12"/>
  <c r="AC62" i="12"/>
  <c r="AD62" i="12"/>
  <c r="AF62" i="12"/>
  <c r="AG62" i="12"/>
  <c r="AH62" i="12"/>
  <c r="AK62" i="12"/>
  <c r="AL62" i="12"/>
  <c r="AM62" i="12"/>
  <c r="AN62" i="12"/>
  <c r="AO62" i="12"/>
  <c r="AP62" i="12"/>
  <c r="AQ62" i="12"/>
  <c r="AR62" i="12"/>
  <c r="AS62" i="12"/>
  <c r="Q62" i="12"/>
  <c r="R62" i="12"/>
  <c r="S62" i="12"/>
  <c r="V62" i="14"/>
  <c r="W62" i="14"/>
  <c r="X62" i="14"/>
  <c r="Y62" i="14"/>
  <c r="Z62" i="14"/>
  <c r="AA62" i="14"/>
  <c r="AB62" i="14"/>
  <c r="AC62" i="14"/>
  <c r="AD62" i="14"/>
  <c r="AF62" i="14"/>
  <c r="AG62" i="14"/>
  <c r="AH62" i="14"/>
  <c r="AI62" i="14"/>
  <c r="AK62" i="14"/>
  <c r="AL62" i="14"/>
  <c r="AM62" i="14"/>
  <c r="AN62" i="14"/>
  <c r="AO62" i="14"/>
  <c r="AP62" i="14"/>
  <c r="AQ62" i="14"/>
  <c r="AR62" i="14"/>
  <c r="AS62" i="14"/>
  <c r="Q62" i="14"/>
  <c r="R62" i="14"/>
  <c r="S62" i="14"/>
  <c r="T62" i="14"/>
  <c r="E62" i="12"/>
  <c r="AI63" i="12" s="1"/>
  <c r="D55" i="10"/>
  <c r="D20" i="10"/>
  <c r="D21" i="10"/>
  <c r="D22" i="10"/>
  <c r="D23" i="10"/>
  <c r="D24" i="10"/>
  <c r="D25" i="10"/>
  <c r="D26" i="10"/>
  <c r="D27" i="10"/>
  <c r="D28" i="10"/>
  <c r="D29" i="10"/>
  <c r="D30" i="10"/>
  <c r="D31" i="10"/>
  <c r="D32" i="10"/>
  <c r="D33" i="10"/>
  <c r="D34" i="10"/>
  <c r="D35" i="10"/>
  <c r="D36" i="10"/>
  <c r="D37" i="10"/>
  <c r="D38" i="10"/>
  <c r="D39" i="10"/>
  <c r="D40" i="10"/>
  <c r="D41" i="10"/>
  <c r="D19" i="10"/>
  <c r="C45" i="10"/>
  <c r="F45" i="10"/>
  <c r="G45" i="10"/>
  <c r="J45" i="10"/>
  <c r="K45" i="10"/>
  <c r="L45" i="10"/>
  <c r="M45" i="10"/>
  <c r="N45" i="10"/>
  <c r="O45" i="10"/>
  <c r="C46" i="10"/>
  <c r="F46" i="10"/>
  <c r="G46" i="10"/>
  <c r="J46" i="10"/>
  <c r="K46" i="10"/>
  <c r="L46" i="10"/>
  <c r="M46" i="10"/>
  <c r="N46" i="10"/>
  <c r="O46" i="10"/>
  <c r="C47" i="10"/>
  <c r="F47" i="10"/>
  <c r="G47" i="10"/>
  <c r="J47" i="10"/>
  <c r="K47" i="10"/>
  <c r="L47" i="10"/>
  <c r="M47" i="10"/>
  <c r="N47" i="10"/>
  <c r="O47" i="10"/>
  <c r="C48" i="10"/>
  <c r="F48" i="10"/>
  <c r="G48" i="10"/>
  <c r="J48" i="10"/>
  <c r="K48" i="10"/>
  <c r="L48" i="10"/>
  <c r="M48" i="10"/>
  <c r="N48" i="10"/>
  <c r="O48" i="10"/>
  <c r="C49" i="10"/>
  <c r="F49" i="10"/>
  <c r="G49" i="10"/>
  <c r="J49" i="10"/>
  <c r="K49" i="10"/>
  <c r="L49" i="10"/>
  <c r="M49" i="10"/>
  <c r="N49" i="10"/>
  <c r="O49" i="10"/>
  <c r="C50" i="10"/>
  <c r="F50" i="10"/>
  <c r="G50" i="10"/>
  <c r="J50" i="10"/>
  <c r="K50" i="10"/>
  <c r="L50" i="10"/>
  <c r="M50" i="10"/>
  <c r="N50" i="10"/>
  <c r="O50" i="10"/>
  <c r="C51" i="10"/>
  <c r="F51" i="10"/>
  <c r="G51" i="10"/>
  <c r="J51" i="10"/>
  <c r="K51" i="10"/>
  <c r="L51" i="10"/>
  <c r="M51" i="10"/>
  <c r="N51" i="10"/>
  <c r="O51" i="10"/>
  <c r="B50" i="10"/>
  <c r="B49" i="10"/>
  <c r="B48" i="10"/>
  <c r="B47" i="10"/>
  <c r="B46" i="10"/>
  <c r="B45" i="10"/>
  <c r="P62" i="10"/>
  <c r="P63" i="10"/>
  <c r="P64" i="10"/>
  <c r="P65" i="10"/>
  <c r="P66" i="10"/>
  <c r="AB78" i="10" s="1"/>
  <c r="P67" i="10"/>
  <c r="AB79" i="10" s="1"/>
  <c r="P68" i="10"/>
  <c r="AB80" i="10" s="1"/>
  <c r="P69" i="10"/>
  <c r="P70" i="10"/>
  <c r="P71" i="10"/>
  <c r="P72" i="10"/>
  <c r="P73" i="10"/>
  <c r="P74" i="10"/>
  <c r="P61" i="10"/>
  <c r="H62" i="10"/>
  <c r="H63" i="10"/>
  <c r="H64" i="10"/>
  <c r="H65" i="10"/>
  <c r="H66" i="10"/>
  <c r="T78" i="10" s="1"/>
  <c r="H67" i="10"/>
  <c r="T79" i="10" s="1"/>
  <c r="H68" i="10"/>
  <c r="T80" i="10" s="1"/>
  <c r="H69" i="10"/>
  <c r="H70" i="10"/>
  <c r="H71" i="10"/>
  <c r="H72" i="10"/>
  <c r="H73" i="10"/>
  <c r="H61" i="10"/>
  <c r="P60" i="10"/>
  <c r="H60" i="10"/>
  <c r="P59" i="10"/>
  <c r="H59" i="10"/>
  <c r="P58" i="10"/>
  <c r="H58" i="10"/>
  <c r="P57" i="10"/>
  <c r="H57" i="10"/>
  <c r="P56" i="10"/>
  <c r="H56" i="10"/>
  <c r="P55" i="10"/>
  <c r="H55" i="10"/>
  <c r="P54" i="10"/>
  <c r="H54" i="10"/>
  <c r="R66" i="5"/>
  <c r="S66" i="5"/>
  <c r="V66" i="5"/>
  <c r="W66" i="5"/>
  <c r="X66" i="5"/>
  <c r="Y66" i="5"/>
  <c r="Z66" i="5"/>
  <c r="AA66" i="5"/>
  <c r="AD66" i="5"/>
  <c r="AE66" i="5"/>
  <c r="AH66" i="5"/>
  <c r="AI66" i="5"/>
  <c r="AJ66" i="5"/>
  <c r="AK66" i="5"/>
  <c r="AL66" i="5"/>
  <c r="AM66" i="5"/>
  <c r="P57" i="5"/>
  <c r="H57" i="5"/>
  <c r="D57" i="5"/>
  <c r="P66" i="5"/>
  <c r="H66" i="5"/>
  <c r="Q61" i="14"/>
  <c r="R61" i="14"/>
  <c r="S61" i="14"/>
  <c r="T61" i="14"/>
  <c r="V61" i="14"/>
  <c r="W61" i="14"/>
  <c r="X61" i="14"/>
  <c r="Y61" i="14"/>
  <c r="Z61" i="14"/>
  <c r="AA61" i="14"/>
  <c r="AB61" i="14"/>
  <c r="AC61" i="14"/>
  <c r="AD61" i="14"/>
  <c r="AF61" i="14"/>
  <c r="AG61" i="14"/>
  <c r="AH61" i="14"/>
  <c r="AI61" i="14"/>
  <c r="AK61" i="14"/>
  <c r="AL61" i="14"/>
  <c r="AM61" i="14"/>
  <c r="AN61" i="14"/>
  <c r="AO61" i="14"/>
  <c r="AP61" i="14"/>
  <c r="AQ61" i="14"/>
  <c r="AR61" i="14"/>
  <c r="AS61" i="14"/>
  <c r="Q61" i="12"/>
  <c r="R61" i="12"/>
  <c r="S61" i="12"/>
  <c r="V61" i="12"/>
  <c r="W61" i="12"/>
  <c r="X61" i="12"/>
  <c r="Y61" i="12"/>
  <c r="Z61" i="12"/>
  <c r="AA61" i="12"/>
  <c r="AB61" i="12"/>
  <c r="AC61" i="12"/>
  <c r="AD61" i="12"/>
  <c r="AF61" i="12"/>
  <c r="AG61" i="12"/>
  <c r="AH61" i="12"/>
  <c r="AK61" i="12"/>
  <c r="AL61" i="12"/>
  <c r="AM61" i="12"/>
  <c r="AN61" i="12"/>
  <c r="AO61" i="12"/>
  <c r="AP61" i="12"/>
  <c r="AQ61" i="12"/>
  <c r="AR61" i="12"/>
  <c r="AS61" i="12"/>
  <c r="L84" i="3"/>
  <c r="M84" i="3"/>
  <c r="O84" i="3"/>
  <c r="P84" i="3"/>
  <c r="V84" i="3"/>
  <c r="W84" i="3"/>
  <c r="Y84" i="3"/>
  <c r="Z84" i="3"/>
  <c r="H84" i="3"/>
  <c r="H47" i="3" s="1"/>
  <c r="I84" i="3"/>
  <c r="AF71" i="10" l="1"/>
  <c r="T71" i="10"/>
  <c r="AN69" i="10"/>
  <c r="AB69" i="10"/>
  <c r="T74" i="10"/>
  <c r="AF74" i="10"/>
  <c r="AF72" i="10"/>
  <c r="T72" i="10"/>
  <c r="AF70" i="10"/>
  <c r="T70" i="10"/>
  <c r="T69" i="10"/>
  <c r="AF69" i="10"/>
  <c r="AF75" i="10"/>
  <c r="T75" i="10"/>
  <c r="AB71" i="10"/>
  <c r="AN71" i="10"/>
  <c r="AB75" i="10"/>
  <c r="AN75" i="10"/>
  <c r="AF76" i="10"/>
  <c r="T76" i="10"/>
  <c r="T73" i="10"/>
  <c r="AF73" i="10"/>
  <c r="AN70" i="10"/>
  <c r="AB70" i="10"/>
  <c r="AB76" i="10"/>
  <c r="AN76" i="10"/>
  <c r="AB72" i="10"/>
  <c r="AN72" i="10"/>
  <c r="AF78" i="10"/>
  <c r="T77" i="10"/>
  <c r="AF77" i="10"/>
  <c r="AN77" i="10"/>
  <c r="AN78" i="10"/>
  <c r="AB77" i="10"/>
  <c r="AB74" i="10"/>
  <c r="AN74" i="10"/>
  <c r="AN73" i="10"/>
  <c r="AB73" i="10"/>
  <c r="I47" i="3"/>
  <c r="AD89" i="3"/>
  <c r="AB88" i="3"/>
  <c r="H58" i="3"/>
  <c r="AC88" i="3"/>
  <c r="I58" i="3"/>
  <c r="AI52" i="10"/>
  <c r="Z57" i="3"/>
  <c r="I57" i="3"/>
  <c r="P57" i="3"/>
  <c r="H57" i="3"/>
  <c r="J43" i="1"/>
  <c r="T47" i="1" s="1"/>
  <c r="O57" i="3"/>
  <c r="CF28" i="15"/>
  <c r="J87" i="3"/>
  <c r="BW28" i="16"/>
  <c r="AC87" i="3"/>
  <c r="AB87" i="3"/>
  <c r="AD52" i="10"/>
  <c r="AB86" i="3"/>
  <c r="CF28" i="16"/>
  <c r="BW27" i="15"/>
  <c r="BW28" i="15"/>
  <c r="BQ28" i="16"/>
  <c r="BQ28" i="15"/>
  <c r="L57" i="3"/>
  <c r="O43" i="10"/>
  <c r="Y57" i="3"/>
  <c r="BH28" i="16"/>
  <c r="J86" i="3"/>
  <c r="M57" i="3"/>
  <c r="BH28" i="15"/>
  <c r="R37" i="1"/>
  <c r="W57" i="3"/>
  <c r="V57" i="3"/>
  <c r="J85" i="3"/>
  <c r="AC86" i="3"/>
  <c r="AB58" i="5"/>
  <c r="CF27" i="15"/>
  <c r="S37" i="1"/>
  <c r="T58" i="5"/>
  <c r="BQ27" i="15"/>
  <c r="CF27" i="16"/>
  <c r="J43" i="10"/>
  <c r="BH27" i="15"/>
  <c r="BW27" i="16"/>
  <c r="BQ27" i="16"/>
  <c r="BH27" i="16"/>
  <c r="B43" i="10"/>
  <c r="G43" i="10"/>
  <c r="J28" i="1"/>
  <c r="C44" i="3"/>
  <c r="M44" i="3" s="1"/>
  <c r="N43" i="10"/>
  <c r="J42" i="1"/>
  <c r="M43" i="10"/>
  <c r="L43" i="10"/>
  <c r="K43" i="10"/>
  <c r="C43" i="10"/>
  <c r="AE52" i="10"/>
  <c r="AN67" i="5"/>
  <c r="AA52" i="10"/>
  <c r="AK52" i="10"/>
  <c r="Z52" i="10"/>
  <c r="X52" i="10"/>
  <c r="F43" i="10"/>
  <c r="J45" i="1"/>
  <c r="AF67" i="5"/>
  <c r="D52" i="10"/>
  <c r="W52" i="10"/>
  <c r="AM52" i="10"/>
  <c r="J44" i="1"/>
  <c r="AH52" i="10"/>
  <c r="J27" i="1"/>
  <c r="R52" i="10"/>
  <c r="AJ52" i="10"/>
  <c r="J41" i="1"/>
  <c r="J40" i="1"/>
  <c r="S52" i="10"/>
  <c r="F44" i="3"/>
  <c r="P44" i="3" s="1"/>
  <c r="E44" i="3"/>
  <c r="O44" i="3" s="1"/>
  <c r="V52" i="10"/>
  <c r="P52" i="10"/>
  <c r="AL52" i="10"/>
  <c r="H52" i="10"/>
  <c r="Y52" i="10"/>
  <c r="J24" i="1"/>
  <c r="J20" i="1"/>
  <c r="B44" i="3"/>
  <c r="L44" i="3" s="1"/>
  <c r="J26" i="1"/>
  <c r="S46" i="1"/>
  <c r="D50" i="10"/>
  <c r="H45" i="10"/>
  <c r="J39" i="1"/>
  <c r="R46" i="1"/>
  <c r="Y51" i="10"/>
  <c r="J36" i="1"/>
  <c r="J37" i="1"/>
  <c r="J35" i="1"/>
  <c r="J31" i="1"/>
  <c r="J29" i="1"/>
  <c r="D47" i="10"/>
  <c r="D51" i="10"/>
  <c r="D48" i="10"/>
  <c r="AC85" i="3"/>
  <c r="J34" i="1"/>
  <c r="J32" i="1"/>
  <c r="J23" i="1"/>
  <c r="J21" i="1"/>
  <c r="K42" i="10"/>
  <c r="W42" i="10" s="1"/>
  <c r="AB85" i="3"/>
  <c r="AC46" i="1"/>
  <c r="AB46" i="1"/>
  <c r="J33" i="1"/>
  <c r="J30" i="1"/>
  <c r="J25" i="1"/>
  <c r="J22" i="1"/>
  <c r="J46" i="1"/>
  <c r="AD47" i="1" s="1"/>
  <c r="J19" i="1"/>
  <c r="AK51" i="10"/>
  <c r="R51" i="10"/>
  <c r="V51" i="10"/>
  <c r="P45" i="10"/>
  <c r="AI51" i="10"/>
  <c r="AH51" i="10"/>
  <c r="P46" i="10"/>
  <c r="H48" i="10"/>
  <c r="AD51" i="10"/>
  <c r="J42" i="10"/>
  <c r="V42" i="10" s="1"/>
  <c r="P51" i="10"/>
  <c r="P50" i="10"/>
  <c r="H50" i="10"/>
  <c r="AL51" i="10"/>
  <c r="H49" i="10"/>
  <c r="P49" i="10"/>
  <c r="D49" i="10"/>
  <c r="Z51" i="10"/>
  <c r="H46" i="10"/>
  <c r="X51" i="10"/>
  <c r="W51" i="10"/>
  <c r="S51" i="10"/>
  <c r="O42" i="10"/>
  <c r="AA42" i="10" s="1"/>
  <c r="N42" i="10"/>
  <c r="Z42" i="10" s="1"/>
  <c r="D45" i="10"/>
  <c r="M42" i="10"/>
  <c r="Y42" i="10" s="1"/>
  <c r="P48" i="10"/>
  <c r="H47" i="10"/>
  <c r="P47" i="10"/>
  <c r="D46" i="10"/>
  <c r="L42" i="10"/>
  <c r="X42" i="10" s="1"/>
  <c r="G42" i="10"/>
  <c r="J84" i="3"/>
  <c r="F42" i="10"/>
  <c r="R42" i="10" s="1"/>
  <c r="C42" i="10"/>
  <c r="AM51" i="10"/>
  <c r="AA51" i="10"/>
  <c r="AJ51" i="10"/>
  <c r="AE51" i="10"/>
  <c r="B42" i="10"/>
  <c r="H51" i="10"/>
  <c r="E21" i="12"/>
  <c r="E26" i="12"/>
  <c r="AI85" i="12"/>
  <c r="AH87" i="12"/>
  <c r="AI87" i="12"/>
  <c r="AI86" i="12"/>
  <c r="AH85" i="12"/>
  <c r="AH81" i="12"/>
  <c r="AG81" i="12"/>
  <c r="AF82" i="12"/>
  <c r="AI80" i="12"/>
  <c r="AF79" i="12"/>
  <c r="AG78" i="12"/>
  <c r="AF78" i="12"/>
  <c r="AI77" i="12"/>
  <c r="AG77" i="12"/>
  <c r="AH76" i="12"/>
  <c r="AF75" i="12"/>
  <c r="AI74" i="12"/>
  <c r="AG72" i="12"/>
  <c r="AH70" i="12"/>
  <c r="AI70" i="12"/>
  <c r="E61" i="12"/>
  <c r="E27" i="12"/>
  <c r="E28" i="12"/>
  <c r="E29" i="12"/>
  <c r="E30" i="12"/>
  <c r="T34" i="12" s="1"/>
  <c r="E31" i="12"/>
  <c r="T35" i="12" s="1"/>
  <c r="E32" i="12"/>
  <c r="E33" i="12"/>
  <c r="AI34" i="12" s="1"/>
  <c r="E37" i="12"/>
  <c r="E38" i="12"/>
  <c r="E39" i="12"/>
  <c r="E40" i="12"/>
  <c r="E41" i="12"/>
  <c r="E42" i="12"/>
  <c r="E43" i="12"/>
  <c r="E44" i="12"/>
  <c r="E45" i="12"/>
  <c r="E46" i="12"/>
  <c r="E47" i="12"/>
  <c r="E48" i="12"/>
  <c r="E49" i="12"/>
  <c r="E50" i="12"/>
  <c r="T62" i="12" s="1"/>
  <c r="E51" i="12"/>
  <c r="T63" i="12" s="1"/>
  <c r="E52" i="12"/>
  <c r="T64" i="12" s="1"/>
  <c r="E53" i="12"/>
  <c r="T65" i="12" s="1"/>
  <c r="E54" i="12"/>
  <c r="T66" i="12" s="1"/>
  <c r="E55" i="12"/>
  <c r="T67" i="12" s="1"/>
  <c r="E56" i="12"/>
  <c r="E57" i="12"/>
  <c r="E58" i="12"/>
  <c r="E59" i="12"/>
  <c r="E60" i="12"/>
  <c r="E13" i="12"/>
  <c r="E14" i="12"/>
  <c r="E15" i="12"/>
  <c r="E16" i="12"/>
  <c r="E17" i="12"/>
  <c r="E18" i="12"/>
  <c r="E19" i="12"/>
  <c r="E20" i="12"/>
  <c r="E12" i="12"/>
  <c r="AD62" i="5"/>
  <c r="AE62" i="5"/>
  <c r="AH62" i="5"/>
  <c r="AI62" i="5"/>
  <c r="AJ62" i="5"/>
  <c r="AK62" i="5"/>
  <c r="AL62" i="5"/>
  <c r="AM62" i="5"/>
  <c r="AD63" i="5"/>
  <c r="AE63" i="5"/>
  <c r="AH63" i="5"/>
  <c r="AI63" i="5"/>
  <c r="AJ63" i="5"/>
  <c r="AK63" i="5"/>
  <c r="AL63" i="5"/>
  <c r="AM63" i="5"/>
  <c r="AD64" i="5"/>
  <c r="AE64" i="5"/>
  <c r="AH64" i="5"/>
  <c r="AI64" i="5"/>
  <c r="AJ64" i="5"/>
  <c r="AK64" i="5"/>
  <c r="AL64" i="5"/>
  <c r="AM64" i="5"/>
  <c r="AD65" i="5"/>
  <c r="AE65" i="5"/>
  <c r="AH65" i="5"/>
  <c r="AI65" i="5"/>
  <c r="AJ65" i="5"/>
  <c r="AK65" i="5"/>
  <c r="AL65" i="5"/>
  <c r="AM65" i="5"/>
  <c r="AE61" i="5"/>
  <c r="AH61" i="5"/>
  <c r="AI61" i="5"/>
  <c r="AJ61" i="5"/>
  <c r="AK61" i="5"/>
  <c r="AL61" i="5"/>
  <c r="AM61" i="5"/>
  <c r="AD61" i="5"/>
  <c r="AD56" i="10"/>
  <c r="AE56" i="10"/>
  <c r="AH56" i="10"/>
  <c r="AI56" i="10"/>
  <c r="AJ56" i="10"/>
  <c r="AK56" i="10"/>
  <c r="AL56" i="10"/>
  <c r="AM56" i="10"/>
  <c r="AD57" i="10"/>
  <c r="AE57" i="10"/>
  <c r="AH57" i="10"/>
  <c r="AI57" i="10"/>
  <c r="AJ57" i="10"/>
  <c r="AK57" i="10"/>
  <c r="AL57" i="10"/>
  <c r="AM57" i="10"/>
  <c r="AD58" i="10"/>
  <c r="AE58" i="10"/>
  <c r="AH58" i="10"/>
  <c r="AI58" i="10"/>
  <c r="AJ58" i="10"/>
  <c r="AK58" i="10"/>
  <c r="AL58" i="10"/>
  <c r="AM58" i="10"/>
  <c r="AD59" i="10"/>
  <c r="AE59" i="10"/>
  <c r="AH59" i="10"/>
  <c r="AI59" i="10"/>
  <c r="AJ59" i="10"/>
  <c r="AK59" i="10"/>
  <c r="AL59" i="10"/>
  <c r="AM59" i="10"/>
  <c r="AD60" i="10"/>
  <c r="AE60" i="10"/>
  <c r="AH60" i="10"/>
  <c r="AI60" i="10"/>
  <c r="AJ60" i="10"/>
  <c r="AK60" i="10"/>
  <c r="AL60" i="10"/>
  <c r="AM60" i="10"/>
  <c r="AD61" i="10"/>
  <c r="AE61" i="10"/>
  <c r="AH61" i="10"/>
  <c r="AI61" i="10"/>
  <c r="AJ61" i="10"/>
  <c r="AK61" i="10"/>
  <c r="AL61" i="10"/>
  <c r="AM61" i="10"/>
  <c r="AD62" i="10"/>
  <c r="AE62" i="10"/>
  <c r="AH62" i="10"/>
  <c r="AI62" i="10"/>
  <c r="AJ62" i="10"/>
  <c r="AK62" i="10"/>
  <c r="AL62" i="10"/>
  <c r="AM62" i="10"/>
  <c r="AD63" i="10"/>
  <c r="AE63" i="10"/>
  <c r="AH63" i="10"/>
  <c r="AI63" i="10"/>
  <c r="AJ63" i="10"/>
  <c r="AK63" i="10"/>
  <c r="AL63" i="10"/>
  <c r="AM63" i="10"/>
  <c r="AD64" i="10"/>
  <c r="AE64" i="10"/>
  <c r="AH64" i="10"/>
  <c r="AI64" i="10"/>
  <c r="AJ64" i="10"/>
  <c r="AK64" i="10"/>
  <c r="AL64" i="10"/>
  <c r="AM64" i="10"/>
  <c r="AD65" i="10"/>
  <c r="AE65" i="10"/>
  <c r="AH65" i="10"/>
  <c r="AI65" i="10"/>
  <c r="AJ65" i="10"/>
  <c r="AK65" i="10"/>
  <c r="AL65" i="10"/>
  <c r="AM65" i="10"/>
  <c r="AD66" i="10"/>
  <c r="AE66" i="10"/>
  <c r="AH66" i="10"/>
  <c r="AI66" i="10"/>
  <c r="AJ66" i="10"/>
  <c r="AK66" i="10"/>
  <c r="AL66" i="10"/>
  <c r="AM66" i="10"/>
  <c r="AD67" i="10"/>
  <c r="AE67" i="10"/>
  <c r="AH67" i="10"/>
  <c r="AI67" i="10"/>
  <c r="AJ67" i="10"/>
  <c r="AK67" i="10"/>
  <c r="AL67" i="10"/>
  <c r="AM67" i="10"/>
  <c r="AD68" i="10"/>
  <c r="AE68" i="10"/>
  <c r="AH68" i="10"/>
  <c r="AI68" i="10"/>
  <c r="AJ68" i="10"/>
  <c r="AK68" i="10"/>
  <c r="AL68" i="10"/>
  <c r="AM68" i="10"/>
  <c r="AE55" i="10"/>
  <c r="AH55" i="10"/>
  <c r="AI55" i="10"/>
  <c r="AJ55" i="10"/>
  <c r="AK55" i="10"/>
  <c r="AL55" i="10"/>
  <c r="AM55" i="10"/>
  <c r="AD55" i="10"/>
  <c r="AD47" i="10"/>
  <c r="AE47" i="10"/>
  <c r="AH47" i="10"/>
  <c r="AI47" i="10"/>
  <c r="AJ47" i="10"/>
  <c r="AK47" i="10"/>
  <c r="AL47" i="10"/>
  <c r="AM47" i="10"/>
  <c r="AD48" i="10"/>
  <c r="AE48" i="10"/>
  <c r="AH48" i="10"/>
  <c r="AI48" i="10"/>
  <c r="AJ48" i="10"/>
  <c r="AK48" i="10"/>
  <c r="AL48" i="10"/>
  <c r="AM48" i="10"/>
  <c r="AD49" i="10"/>
  <c r="AE49" i="10"/>
  <c r="AH49" i="10"/>
  <c r="AI49" i="10"/>
  <c r="AJ49" i="10"/>
  <c r="AK49" i="10"/>
  <c r="AL49" i="10"/>
  <c r="AM49" i="10"/>
  <c r="AD50" i="10"/>
  <c r="AE50" i="10"/>
  <c r="AH50" i="10"/>
  <c r="AI50" i="10"/>
  <c r="AJ50" i="10"/>
  <c r="AK50" i="10"/>
  <c r="AL50" i="10"/>
  <c r="AM50" i="10"/>
  <c r="AE46" i="10"/>
  <c r="AH46" i="10"/>
  <c r="AI46" i="10"/>
  <c r="AJ46" i="10"/>
  <c r="AK46" i="10"/>
  <c r="AL46" i="10"/>
  <c r="AM46" i="10"/>
  <c r="AD46" i="10"/>
  <c r="V41" i="1"/>
  <c r="W41" i="1"/>
  <c r="Y41" i="1"/>
  <c r="Z41" i="1"/>
  <c r="AB41" i="1"/>
  <c r="AC41" i="1"/>
  <c r="V42" i="1"/>
  <c r="W42" i="1"/>
  <c r="Y42" i="1"/>
  <c r="Z42" i="1"/>
  <c r="AB42" i="1"/>
  <c r="AC42" i="1"/>
  <c r="V43" i="1"/>
  <c r="W43" i="1"/>
  <c r="Y43" i="1"/>
  <c r="Z43" i="1"/>
  <c r="AB43" i="1"/>
  <c r="AC43" i="1"/>
  <c r="V44" i="1"/>
  <c r="W44" i="1"/>
  <c r="Y44" i="1"/>
  <c r="Z44" i="1"/>
  <c r="AB44" i="1"/>
  <c r="AC44" i="1"/>
  <c r="V45" i="1"/>
  <c r="W45" i="1"/>
  <c r="Y45" i="1"/>
  <c r="Z45" i="1"/>
  <c r="AB45" i="1"/>
  <c r="AC45" i="1"/>
  <c r="W40" i="1"/>
  <c r="Y40" i="1"/>
  <c r="Z40" i="1"/>
  <c r="AB40" i="1"/>
  <c r="AC40" i="1"/>
  <c r="V40" i="1"/>
  <c r="BS22" i="16"/>
  <c r="BT22" i="16"/>
  <c r="BU22" i="16"/>
  <c r="BV22" i="16"/>
  <c r="BW22" i="16"/>
  <c r="BX22" i="16"/>
  <c r="BZ22" i="16"/>
  <c r="CA22" i="16"/>
  <c r="CB22" i="16"/>
  <c r="CC22" i="16"/>
  <c r="CD22" i="16"/>
  <c r="CE22" i="16"/>
  <c r="CF22" i="16"/>
  <c r="BS23" i="16"/>
  <c r="BT23" i="16"/>
  <c r="BU23" i="16"/>
  <c r="BV23" i="16"/>
  <c r="BW23" i="16"/>
  <c r="BX23" i="16"/>
  <c r="BZ23" i="16"/>
  <c r="CA23" i="16"/>
  <c r="CB23" i="16"/>
  <c r="CC23" i="16"/>
  <c r="CD23" i="16"/>
  <c r="CE23" i="16"/>
  <c r="CF23" i="16"/>
  <c r="BS24" i="16"/>
  <c r="BT24" i="16"/>
  <c r="BU24" i="16"/>
  <c r="BV24" i="16"/>
  <c r="BW24" i="16"/>
  <c r="BX24" i="16"/>
  <c r="BZ24" i="16"/>
  <c r="CA24" i="16"/>
  <c r="CB24" i="16"/>
  <c r="CC24" i="16"/>
  <c r="CD24" i="16"/>
  <c r="CE24" i="16"/>
  <c r="CF24" i="16"/>
  <c r="BS25" i="16"/>
  <c r="BT25" i="16"/>
  <c r="BU25" i="16"/>
  <c r="BV25" i="16"/>
  <c r="BW25" i="16"/>
  <c r="BX25" i="16"/>
  <c r="BZ25" i="16"/>
  <c r="CA25" i="16"/>
  <c r="CB25" i="16"/>
  <c r="CC25" i="16"/>
  <c r="CD25" i="16"/>
  <c r="CE25" i="16"/>
  <c r="CF25" i="16"/>
  <c r="BS26" i="16"/>
  <c r="BT26" i="16"/>
  <c r="BU26" i="16"/>
  <c r="BV26" i="16"/>
  <c r="BW26" i="16"/>
  <c r="BX26" i="16"/>
  <c r="BZ26" i="16"/>
  <c r="CA26" i="16"/>
  <c r="CB26" i="16"/>
  <c r="CC26" i="16"/>
  <c r="CD26" i="16"/>
  <c r="CE26" i="16"/>
  <c r="CF26" i="16"/>
  <c r="BT21" i="16"/>
  <c r="BU21" i="16"/>
  <c r="BV21" i="16"/>
  <c r="BW21" i="16"/>
  <c r="BX21" i="16"/>
  <c r="BZ21" i="16"/>
  <c r="CA21" i="16"/>
  <c r="CB21" i="16"/>
  <c r="CC21" i="16"/>
  <c r="CD21" i="16"/>
  <c r="CE21" i="16"/>
  <c r="CF21" i="16"/>
  <c r="BS21" i="16"/>
  <c r="BE24" i="16"/>
  <c r="BF24" i="16"/>
  <c r="BG24" i="16"/>
  <c r="BH24" i="16"/>
  <c r="BI24" i="16"/>
  <c r="BK24" i="16"/>
  <c r="BL24" i="16"/>
  <c r="BM24" i="16"/>
  <c r="BN24" i="16"/>
  <c r="BO24" i="16"/>
  <c r="BP24" i="16"/>
  <c r="BQ24" i="16"/>
  <c r="BE25" i="16"/>
  <c r="BF25" i="16"/>
  <c r="BG25" i="16"/>
  <c r="BH25" i="16"/>
  <c r="BI25" i="16"/>
  <c r="BK25" i="16"/>
  <c r="BL25" i="16"/>
  <c r="BM25" i="16"/>
  <c r="BN25" i="16"/>
  <c r="BO25" i="16"/>
  <c r="BP25" i="16"/>
  <c r="BQ25" i="16"/>
  <c r="BE26" i="16"/>
  <c r="BF26" i="16"/>
  <c r="BG26" i="16"/>
  <c r="BH26" i="16"/>
  <c r="BI26" i="16"/>
  <c r="BK26" i="16"/>
  <c r="BL26" i="16"/>
  <c r="BM26" i="16"/>
  <c r="BN26" i="16"/>
  <c r="BO26" i="16"/>
  <c r="BP26" i="16"/>
  <c r="BQ26" i="16"/>
  <c r="BD25" i="16"/>
  <c r="BD26" i="16"/>
  <c r="BD24" i="16"/>
  <c r="BE11" i="16"/>
  <c r="BF11" i="16"/>
  <c r="BG11" i="16"/>
  <c r="BH11" i="16"/>
  <c r="BI11" i="16"/>
  <c r="BK11" i="16"/>
  <c r="BL11" i="16"/>
  <c r="BM11" i="16"/>
  <c r="BN11" i="16"/>
  <c r="BO11" i="16"/>
  <c r="BP11" i="16"/>
  <c r="BQ11" i="16"/>
  <c r="BE12" i="16"/>
  <c r="BF12" i="16"/>
  <c r="BG12" i="16"/>
  <c r="BH12" i="16"/>
  <c r="BI12" i="16"/>
  <c r="BK12" i="16"/>
  <c r="BL12" i="16"/>
  <c r="BM12" i="16"/>
  <c r="BN12" i="16"/>
  <c r="BO12" i="16"/>
  <c r="BP12" i="16"/>
  <c r="BQ12" i="16"/>
  <c r="BE13" i="16"/>
  <c r="BF13" i="16"/>
  <c r="BG13" i="16"/>
  <c r="BH13" i="16"/>
  <c r="BI13" i="16"/>
  <c r="BK13" i="16"/>
  <c r="BL13" i="16"/>
  <c r="BM13" i="16"/>
  <c r="BN13" i="16"/>
  <c r="BO13" i="16"/>
  <c r="BP13" i="16"/>
  <c r="BQ13" i="16"/>
  <c r="BE14" i="16"/>
  <c r="BF14" i="16"/>
  <c r="BG14" i="16"/>
  <c r="BH14" i="16"/>
  <c r="BI14" i="16"/>
  <c r="BK14" i="16"/>
  <c r="BL14" i="16"/>
  <c r="BM14" i="16"/>
  <c r="BN14" i="16"/>
  <c r="BO14" i="16"/>
  <c r="BP14" i="16"/>
  <c r="BQ14" i="16"/>
  <c r="BE15" i="16"/>
  <c r="BF15" i="16"/>
  <c r="BG15" i="16"/>
  <c r="BH15" i="16"/>
  <c r="BI15" i="16"/>
  <c r="BK15" i="16"/>
  <c r="BL15" i="16"/>
  <c r="BM15" i="16"/>
  <c r="BN15" i="16"/>
  <c r="BO15" i="16"/>
  <c r="BP15" i="16"/>
  <c r="BQ15" i="16"/>
  <c r="BE16" i="16"/>
  <c r="BF16" i="16"/>
  <c r="BG16" i="16"/>
  <c r="BH16" i="16"/>
  <c r="BI16" i="16"/>
  <c r="BK16" i="16"/>
  <c r="BL16" i="16"/>
  <c r="BM16" i="16"/>
  <c r="BN16" i="16"/>
  <c r="BO16" i="16"/>
  <c r="BP16" i="16"/>
  <c r="BQ16" i="16"/>
  <c r="BE17" i="16"/>
  <c r="BF17" i="16"/>
  <c r="BG17" i="16"/>
  <c r="BH17" i="16"/>
  <c r="BI17" i="16"/>
  <c r="BK17" i="16"/>
  <c r="BL17" i="16"/>
  <c r="BM17" i="16"/>
  <c r="BN17" i="16"/>
  <c r="BO17" i="16"/>
  <c r="BP17" i="16"/>
  <c r="BQ17" i="16"/>
  <c r="BD12" i="16"/>
  <c r="BD13" i="16"/>
  <c r="BD14" i="16"/>
  <c r="BD15" i="16"/>
  <c r="BD16" i="16"/>
  <c r="BD17" i="16"/>
  <c r="BD11" i="16"/>
  <c r="BE11" i="15"/>
  <c r="BF11" i="15"/>
  <c r="BG11" i="15"/>
  <c r="BH11" i="15"/>
  <c r="BI11" i="15"/>
  <c r="BK11" i="15"/>
  <c r="BL11" i="15"/>
  <c r="BM11" i="15"/>
  <c r="BN11" i="15"/>
  <c r="BO11" i="15"/>
  <c r="BP11" i="15"/>
  <c r="BQ11" i="15"/>
  <c r="BE12" i="15"/>
  <c r="BF12" i="15"/>
  <c r="BG12" i="15"/>
  <c r="BH12" i="15"/>
  <c r="BI12" i="15"/>
  <c r="BK12" i="15"/>
  <c r="BL12" i="15"/>
  <c r="BM12" i="15"/>
  <c r="BN12" i="15"/>
  <c r="BO12" i="15"/>
  <c r="BP12" i="15"/>
  <c r="BQ12" i="15"/>
  <c r="BE13" i="15"/>
  <c r="BF13" i="15"/>
  <c r="BG13" i="15"/>
  <c r="BH13" i="15"/>
  <c r="BI13" i="15"/>
  <c r="BK13" i="15"/>
  <c r="BL13" i="15"/>
  <c r="BM13" i="15"/>
  <c r="BN13" i="15"/>
  <c r="BO13" i="15"/>
  <c r="BP13" i="15"/>
  <c r="BQ13" i="15"/>
  <c r="BE14" i="15"/>
  <c r="BF14" i="15"/>
  <c r="BG14" i="15"/>
  <c r="BH14" i="15"/>
  <c r="BI14" i="15"/>
  <c r="BK14" i="15"/>
  <c r="BL14" i="15"/>
  <c r="BM14" i="15"/>
  <c r="BN14" i="15"/>
  <c r="BO14" i="15"/>
  <c r="BP14" i="15"/>
  <c r="BQ14" i="15"/>
  <c r="BE15" i="15"/>
  <c r="BF15" i="15"/>
  <c r="BG15" i="15"/>
  <c r="BH15" i="15"/>
  <c r="BI15" i="15"/>
  <c r="BK15" i="15"/>
  <c r="BL15" i="15"/>
  <c r="BM15" i="15"/>
  <c r="BN15" i="15"/>
  <c r="BO15" i="15"/>
  <c r="BP15" i="15"/>
  <c r="BQ15" i="15"/>
  <c r="BE16" i="15"/>
  <c r="BF16" i="15"/>
  <c r="BG16" i="15"/>
  <c r="BH16" i="15"/>
  <c r="BI16" i="15"/>
  <c r="BK16" i="15"/>
  <c r="BL16" i="15"/>
  <c r="BM16" i="15"/>
  <c r="BN16" i="15"/>
  <c r="BO16" i="15"/>
  <c r="BP16" i="15"/>
  <c r="BQ16" i="15"/>
  <c r="BE17" i="15"/>
  <c r="BF17" i="15"/>
  <c r="BG17" i="15"/>
  <c r="BH17" i="15"/>
  <c r="BI17" i="15"/>
  <c r="BK17" i="15"/>
  <c r="BL17" i="15"/>
  <c r="BM17" i="15"/>
  <c r="BN17" i="15"/>
  <c r="BO17" i="15"/>
  <c r="BP17" i="15"/>
  <c r="BQ17" i="15"/>
  <c r="BD12" i="15"/>
  <c r="BD13" i="15"/>
  <c r="BD14" i="15"/>
  <c r="BD15" i="15"/>
  <c r="BD16" i="15"/>
  <c r="BD17" i="15"/>
  <c r="BD11" i="15"/>
  <c r="BT21" i="15"/>
  <c r="BU21" i="15"/>
  <c r="BV21" i="15"/>
  <c r="BW21" i="15"/>
  <c r="BX21" i="15"/>
  <c r="BZ21" i="15"/>
  <c r="CA21" i="15"/>
  <c r="CB21" i="15"/>
  <c r="CC21" i="15"/>
  <c r="CD21" i="15"/>
  <c r="CE21" i="15"/>
  <c r="CF21" i="15"/>
  <c r="BT22" i="15"/>
  <c r="BU22" i="15"/>
  <c r="BV22" i="15"/>
  <c r="BW22" i="15"/>
  <c r="BX22" i="15"/>
  <c r="BZ22" i="15"/>
  <c r="CA22" i="15"/>
  <c r="CB22" i="15"/>
  <c r="CC22" i="15"/>
  <c r="CD22" i="15"/>
  <c r="CE22" i="15"/>
  <c r="CF22" i="15"/>
  <c r="BT23" i="15"/>
  <c r="BU23" i="15"/>
  <c r="BV23" i="15"/>
  <c r="BW23" i="15"/>
  <c r="BX23" i="15"/>
  <c r="BZ23" i="15"/>
  <c r="CA23" i="15"/>
  <c r="CB23" i="15"/>
  <c r="CC23" i="15"/>
  <c r="CD23" i="15"/>
  <c r="CE23" i="15"/>
  <c r="CF23" i="15"/>
  <c r="BT24" i="15"/>
  <c r="BU24" i="15"/>
  <c r="BV24" i="15"/>
  <c r="BW24" i="15"/>
  <c r="BX24" i="15"/>
  <c r="BZ24" i="15"/>
  <c r="CA24" i="15"/>
  <c r="CB24" i="15"/>
  <c r="CC24" i="15"/>
  <c r="CD24" i="15"/>
  <c r="CE24" i="15"/>
  <c r="CF24" i="15"/>
  <c r="BT25" i="15"/>
  <c r="BU25" i="15"/>
  <c r="BV25" i="15"/>
  <c r="BW25" i="15"/>
  <c r="BX25" i="15"/>
  <c r="BZ25" i="15"/>
  <c r="CA25" i="15"/>
  <c r="CB25" i="15"/>
  <c r="CC25" i="15"/>
  <c r="CD25" i="15"/>
  <c r="CE25" i="15"/>
  <c r="CF25" i="15"/>
  <c r="BT26" i="15"/>
  <c r="BU26" i="15"/>
  <c r="BV26" i="15"/>
  <c r="BW26" i="15"/>
  <c r="BX26" i="15"/>
  <c r="BZ26" i="15"/>
  <c r="CA26" i="15"/>
  <c r="CB26" i="15"/>
  <c r="CC26" i="15"/>
  <c r="CD26" i="15"/>
  <c r="CE26" i="15"/>
  <c r="CF26" i="15"/>
  <c r="BS22" i="15"/>
  <c r="BS23" i="15"/>
  <c r="BS24" i="15"/>
  <c r="BS25" i="15"/>
  <c r="BS26" i="15"/>
  <c r="BS21" i="15"/>
  <c r="BK24" i="15"/>
  <c r="BL24" i="15"/>
  <c r="BM24" i="15"/>
  <c r="BN24" i="15"/>
  <c r="BO24" i="15"/>
  <c r="BP24" i="15"/>
  <c r="BQ24" i="15"/>
  <c r="BK25" i="15"/>
  <c r="BL25" i="15"/>
  <c r="BM25" i="15"/>
  <c r="BN25" i="15"/>
  <c r="BO25" i="15"/>
  <c r="BP25" i="15"/>
  <c r="BQ25" i="15"/>
  <c r="BK26" i="15"/>
  <c r="BL26" i="15"/>
  <c r="BM26" i="15"/>
  <c r="BN26" i="15"/>
  <c r="BO26" i="15"/>
  <c r="BP26" i="15"/>
  <c r="BQ26" i="15"/>
  <c r="BD25" i="15"/>
  <c r="BE25" i="15"/>
  <c r="BF25" i="15"/>
  <c r="BG25" i="15"/>
  <c r="BH25" i="15"/>
  <c r="BI25" i="15"/>
  <c r="BD26" i="15"/>
  <c r="BE26" i="15"/>
  <c r="BF26" i="15"/>
  <c r="BG26" i="15"/>
  <c r="BH26" i="15"/>
  <c r="BI26" i="15"/>
  <c r="BE24" i="15"/>
  <c r="BF24" i="15"/>
  <c r="BG24" i="15"/>
  <c r="BH24" i="15"/>
  <c r="BI24" i="15"/>
  <c r="BD24" i="15"/>
  <c r="AF28" i="12"/>
  <c r="AG28" i="12"/>
  <c r="AH28" i="12"/>
  <c r="AK28" i="12"/>
  <c r="AL28" i="12"/>
  <c r="AM28" i="12"/>
  <c r="AN28" i="12"/>
  <c r="AO28" i="12"/>
  <c r="AP28" i="12"/>
  <c r="AR28" i="12"/>
  <c r="AS28" i="12"/>
  <c r="AF29" i="12"/>
  <c r="AG29" i="12"/>
  <c r="AH29" i="12"/>
  <c r="AK29" i="12"/>
  <c r="AL29" i="12"/>
  <c r="AM29" i="12"/>
  <c r="AN29" i="12"/>
  <c r="AO29" i="12"/>
  <c r="AP29" i="12"/>
  <c r="AR29" i="12"/>
  <c r="AS29" i="12"/>
  <c r="AF30" i="12"/>
  <c r="AG30" i="12"/>
  <c r="AH30" i="12"/>
  <c r="AK30" i="12"/>
  <c r="AL30" i="12"/>
  <c r="AM30" i="12"/>
  <c r="AN30" i="12"/>
  <c r="AO30" i="12"/>
  <c r="AP30" i="12"/>
  <c r="AR30" i="12"/>
  <c r="AS30" i="12"/>
  <c r="AF31" i="12"/>
  <c r="AG31" i="12"/>
  <c r="AH31" i="12"/>
  <c r="AK31" i="12"/>
  <c r="AL31" i="12"/>
  <c r="AM31" i="12"/>
  <c r="AN31" i="12"/>
  <c r="AO31" i="12"/>
  <c r="AP31" i="12"/>
  <c r="AR31" i="12"/>
  <c r="AS31" i="12"/>
  <c r="AF32" i="12"/>
  <c r="AG32" i="12"/>
  <c r="AH32" i="12"/>
  <c r="AK32" i="12"/>
  <c r="AL32" i="12"/>
  <c r="AM32" i="12"/>
  <c r="AN32" i="12"/>
  <c r="AO32" i="12"/>
  <c r="AP32" i="12"/>
  <c r="AR32" i="12"/>
  <c r="AS32" i="12"/>
  <c r="AF33" i="12"/>
  <c r="AG33" i="12"/>
  <c r="AH33" i="12"/>
  <c r="AK33" i="12"/>
  <c r="AL33" i="12"/>
  <c r="AM33" i="12"/>
  <c r="AN33" i="12"/>
  <c r="AO33" i="12"/>
  <c r="AP33" i="12"/>
  <c r="AR33" i="12"/>
  <c r="AS33" i="12"/>
  <c r="AG27" i="12"/>
  <c r="AH27" i="12"/>
  <c r="AK27" i="12"/>
  <c r="AL27" i="12"/>
  <c r="AM27" i="12"/>
  <c r="AN27" i="12"/>
  <c r="AO27" i="12"/>
  <c r="AP27" i="12"/>
  <c r="AR27" i="12"/>
  <c r="AS27" i="12"/>
  <c r="AF27" i="12"/>
  <c r="AL27" i="14"/>
  <c r="AM27" i="14"/>
  <c r="AN27" i="14"/>
  <c r="AO27" i="14"/>
  <c r="AP27" i="14"/>
  <c r="AR27" i="14"/>
  <c r="AS27" i="14"/>
  <c r="AL28" i="14"/>
  <c r="AM28" i="14"/>
  <c r="AN28" i="14"/>
  <c r="AO28" i="14"/>
  <c r="AP28" i="14"/>
  <c r="AR28" i="14"/>
  <c r="AS28" i="14"/>
  <c r="AL29" i="14"/>
  <c r="AM29" i="14"/>
  <c r="AN29" i="14"/>
  <c r="AO29" i="14"/>
  <c r="AP29" i="14"/>
  <c r="AR29" i="14"/>
  <c r="AS29" i="14"/>
  <c r="AL30" i="14"/>
  <c r="AM30" i="14"/>
  <c r="AN30" i="14"/>
  <c r="AO30" i="14"/>
  <c r="AP30" i="14"/>
  <c r="AR30" i="14"/>
  <c r="AS30" i="14"/>
  <c r="AL31" i="14"/>
  <c r="AM31" i="14"/>
  <c r="AN31" i="14"/>
  <c r="AO31" i="14"/>
  <c r="AP31" i="14"/>
  <c r="AR31" i="14"/>
  <c r="AS31" i="14"/>
  <c r="AL32" i="14"/>
  <c r="AM32" i="14"/>
  <c r="AN32" i="14"/>
  <c r="AO32" i="14"/>
  <c r="AP32" i="14"/>
  <c r="AR32" i="14"/>
  <c r="AS32" i="14"/>
  <c r="AL33" i="14"/>
  <c r="AM33" i="14"/>
  <c r="AN33" i="14"/>
  <c r="AO33" i="14"/>
  <c r="AP33" i="14"/>
  <c r="AR33" i="14"/>
  <c r="AS33" i="14"/>
  <c r="AK28" i="14"/>
  <c r="AK29" i="14"/>
  <c r="AK30" i="14"/>
  <c r="AK31" i="14"/>
  <c r="AK32" i="14"/>
  <c r="AK33" i="14"/>
  <c r="AK27" i="14"/>
  <c r="AG27" i="14"/>
  <c r="AH27" i="14"/>
  <c r="AI27" i="14"/>
  <c r="AG28" i="14"/>
  <c r="AH28" i="14"/>
  <c r="AI28" i="14"/>
  <c r="AG29" i="14"/>
  <c r="AH29" i="14"/>
  <c r="AI29" i="14"/>
  <c r="AG30" i="14"/>
  <c r="AH30" i="14"/>
  <c r="AI30" i="14"/>
  <c r="AG31" i="14"/>
  <c r="AH31" i="14"/>
  <c r="AI31" i="14"/>
  <c r="AG32" i="14"/>
  <c r="AH32" i="14"/>
  <c r="AI32" i="14"/>
  <c r="AG33" i="14"/>
  <c r="AH33" i="14"/>
  <c r="AI33" i="14"/>
  <c r="AF28" i="14"/>
  <c r="AF29" i="14"/>
  <c r="AF30" i="14"/>
  <c r="AF31" i="14"/>
  <c r="AF32" i="14"/>
  <c r="AF33" i="14"/>
  <c r="AF27" i="14"/>
  <c r="AF71" i="14"/>
  <c r="AG71" i="14"/>
  <c r="AH71" i="14"/>
  <c r="AF72" i="14"/>
  <c r="AG72" i="14"/>
  <c r="AH72" i="14"/>
  <c r="AF73" i="14"/>
  <c r="AG73" i="14"/>
  <c r="AH73" i="14"/>
  <c r="AF74" i="14"/>
  <c r="AG74" i="14"/>
  <c r="AH74" i="14"/>
  <c r="AI74" i="14"/>
  <c r="AF75" i="14"/>
  <c r="AG75" i="14"/>
  <c r="AH75" i="14"/>
  <c r="AF76" i="14"/>
  <c r="AG76" i="14"/>
  <c r="AH76" i="14"/>
  <c r="AF77" i="14"/>
  <c r="AG77" i="14"/>
  <c r="AH77" i="14"/>
  <c r="AF78" i="14"/>
  <c r="AG78" i="14"/>
  <c r="AH78" i="14"/>
  <c r="AF79" i="14"/>
  <c r="AG79" i="14"/>
  <c r="AH79" i="14"/>
  <c r="AF80" i="14"/>
  <c r="AG80" i="14"/>
  <c r="AH80" i="14"/>
  <c r="AI80" i="14"/>
  <c r="AF81" i="14"/>
  <c r="AG81" i="14"/>
  <c r="AH81" i="14"/>
  <c r="AF82" i="14"/>
  <c r="AG82" i="14"/>
  <c r="AH82" i="14"/>
  <c r="AF83" i="14"/>
  <c r="AG83" i="14"/>
  <c r="AH83" i="14"/>
  <c r="AF84" i="14"/>
  <c r="AG84" i="14"/>
  <c r="AH84" i="14"/>
  <c r="AF85" i="14"/>
  <c r="AG85" i="14"/>
  <c r="AH85" i="14"/>
  <c r="AF86" i="14"/>
  <c r="AG86" i="14"/>
  <c r="AH86" i="14"/>
  <c r="AF87" i="14"/>
  <c r="AG87" i="14"/>
  <c r="AH87" i="14"/>
  <c r="AG70" i="14"/>
  <c r="AH70" i="14"/>
  <c r="AF70" i="14"/>
  <c r="AK70" i="12"/>
  <c r="AK71" i="12"/>
  <c r="AL71" i="12"/>
  <c r="AM71" i="12"/>
  <c r="AN71" i="12"/>
  <c r="AO71" i="12"/>
  <c r="AP71" i="12"/>
  <c r="AR71" i="12"/>
  <c r="AS71" i="12"/>
  <c r="AK72" i="12"/>
  <c r="AL72" i="12"/>
  <c r="AM72" i="12"/>
  <c r="AN72" i="12"/>
  <c r="AO72" i="12"/>
  <c r="AP72" i="12"/>
  <c r="AR72" i="12"/>
  <c r="AS72" i="12"/>
  <c r="AK73" i="12"/>
  <c r="AL73" i="12"/>
  <c r="AM73" i="12"/>
  <c r="AN73" i="12"/>
  <c r="AO73" i="12"/>
  <c r="AP73" i="12"/>
  <c r="AR73" i="12"/>
  <c r="AS73" i="12"/>
  <c r="AK74" i="12"/>
  <c r="AL74" i="12"/>
  <c r="AM74" i="12"/>
  <c r="AN74" i="12"/>
  <c r="AO74" i="12"/>
  <c r="AP74" i="12"/>
  <c r="AR74" i="12"/>
  <c r="AS74" i="12"/>
  <c r="AK75" i="12"/>
  <c r="AL75" i="12"/>
  <c r="AM75" i="12"/>
  <c r="AN75" i="12"/>
  <c r="AO75" i="12"/>
  <c r="AP75" i="12"/>
  <c r="AR75" i="12"/>
  <c r="AS75" i="12"/>
  <c r="AK76" i="12"/>
  <c r="AL76" i="12"/>
  <c r="AM76" i="12"/>
  <c r="AN76" i="12"/>
  <c r="AO76" i="12"/>
  <c r="AP76" i="12"/>
  <c r="AR76" i="12"/>
  <c r="AS76" i="12"/>
  <c r="AK77" i="12"/>
  <c r="AL77" i="12"/>
  <c r="AM77" i="12"/>
  <c r="AN77" i="12"/>
  <c r="AO77" i="12"/>
  <c r="AP77" i="12"/>
  <c r="AR77" i="12"/>
  <c r="AS77" i="12"/>
  <c r="AK78" i="12"/>
  <c r="AL78" i="12"/>
  <c r="AM78" i="12"/>
  <c r="AN78" i="12"/>
  <c r="AO78" i="12"/>
  <c r="AP78" i="12"/>
  <c r="AR78" i="12"/>
  <c r="AS78" i="12"/>
  <c r="AK79" i="12"/>
  <c r="AL79" i="12"/>
  <c r="AM79" i="12"/>
  <c r="AN79" i="12"/>
  <c r="AO79" i="12"/>
  <c r="AP79" i="12"/>
  <c r="AR79" i="12"/>
  <c r="AS79" i="12"/>
  <c r="AK80" i="12"/>
  <c r="AL80" i="12"/>
  <c r="AM80" i="12"/>
  <c r="AN80" i="12"/>
  <c r="AO80" i="12"/>
  <c r="AP80" i="12"/>
  <c r="AR80" i="12"/>
  <c r="AS80" i="12"/>
  <c r="AK81" i="12"/>
  <c r="AL81" i="12"/>
  <c r="AM81" i="12"/>
  <c r="AN81" i="12"/>
  <c r="AO81" i="12"/>
  <c r="AP81" i="12"/>
  <c r="AR81" i="12"/>
  <c r="AS81" i="12"/>
  <c r="AK82" i="12"/>
  <c r="AL82" i="12"/>
  <c r="AM82" i="12"/>
  <c r="AN82" i="12"/>
  <c r="AO82" i="12"/>
  <c r="AP82" i="12"/>
  <c r="AR82" i="12"/>
  <c r="AS82" i="12"/>
  <c r="AK83" i="12"/>
  <c r="AL83" i="12"/>
  <c r="AM83" i="12"/>
  <c r="AN83" i="12"/>
  <c r="AO83" i="12"/>
  <c r="AP83" i="12"/>
  <c r="AR83" i="12"/>
  <c r="AS83" i="12"/>
  <c r="AK84" i="12"/>
  <c r="AL84" i="12"/>
  <c r="AM84" i="12"/>
  <c r="AN84" i="12"/>
  <c r="AO84" i="12"/>
  <c r="AP84" i="12"/>
  <c r="AR84" i="12"/>
  <c r="AS84" i="12"/>
  <c r="AK85" i="12"/>
  <c r="AL85" i="12"/>
  <c r="AM85" i="12"/>
  <c r="AN85" i="12"/>
  <c r="AO85" i="12"/>
  <c r="AP85" i="12"/>
  <c r="AR85" i="12"/>
  <c r="AS85" i="12"/>
  <c r="AK86" i="12"/>
  <c r="AL86" i="12"/>
  <c r="AM86" i="12"/>
  <c r="AN86" i="12"/>
  <c r="AO86" i="12"/>
  <c r="AP86" i="12"/>
  <c r="AR86" i="12"/>
  <c r="AS86" i="12"/>
  <c r="AK87" i="12"/>
  <c r="AL87" i="12"/>
  <c r="AM87" i="12"/>
  <c r="AN87" i="12"/>
  <c r="AO87" i="12"/>
  <c r="AP87" i="12"/>
  <c r="AR87" i="12"/>
  <c r="AS87" i="12"/>
  <c r="AL70" i="12"/>
  <c r="AM70" i="12"/>
  <c r="AN70" i="12"/>
  <c r="AO70" i="12"/>
  <c r="AP70" i="12"/>
  <c r="AR70" i="12"/>
  <c r="AS70" i="12"/>
  <c r="AF71" i="12"/>
  <c r="AG71" i="12"/>
  <c r="AH71" i="12"/>
  <c r="AF72" i="12"/>
  <c r="AH72" i="12"/>
  <c r="AG73" i="12"/>
  <c r="AH73" i="12"/>
  <c r="AF74" i="12"/>
  <c r="AH74" i="12"/>
  <c r="AG75" i="12"/>
  <c r="AH75" i="12"/>
  <c r="AG76" i="12"/>
  <c r="AF77" i="12"/>
  <c r="AH77" i="12"/>
  <c r="AG79" i="12"/>
  <c r="AH79" i="12"/>
  <c r="AF80" i="12"/>
  <c r="AG80" i="12"/>
  <c r="AH80" i="12"/>
  <c r="AF81" i="12"/>
  <c r="AG82" i="12"/>
  <c r="AF83" i="12"/>
  <c r="AH83" i="12"/>
  <c r="AF84" i="12"/>
  <c r="AG84" i="12"/>
  <c r="AH84" i="12"/>
  <c r="AF85" i="12"/>
  <c r="AG85" i="12"/>
  <c r="AF86" i="12"/>
  <c r="AG86" i="12"/>
  <c r="AH86" i="12"/>
  <c r="AG87" i="12"/>
  <c r="AG70" i="12"/>
  <c r="L33" i="3"/>
  <c r="H23" i="3"/>
  <c r="AV20" i="15"/>
  <c r="AV21" i="15"/>
  <c r="AV22" i="15"/>
  <c r="AV23" i="15"/>
  <c r="AV24" i="15"/>
  <c r="AV25" i="15"/>
  <c r="AV26" i="15"/>
  <c r="AV11" i="15"/>
  <c r="AV12" i="15"/>
  <c r="AV13" i="15"/>
  <c r="AV14" i="15"/>
  <c r="AV15" i="15"/>
  <c r="AV16" i="15"/>
  <c r="AV17" i="15"/>
  <c r="AV10" i="15"/>
  <c r="AQ20" i="15"/>
  <c r="AQ21" i="15"/>
  <c r="AQ22" i="15"/>
  <c r="AQ23" i="15"/>
  <c r="AQ24" i="15"/>
  <c r="AQ25" i="15"/>
  <c r="AQ26" i="15"/>
  <c r="AQ11" i="15"/>
  <c r="AQ12" i="15"/>
  <c r="AQ13" i="15"/>
  <c r="AQ14" i="15"/>
  <c r="AQ15" i="15"/>
  <c r="AQ16" i="15"/>
  <c r="AQ17" i="15"/>
  <c r="AQ10" i="15"/>
  <c r="AL20" i="15"/>
  <c r="AL21" i="15"/>
  <c r="AL22" i="15"/>
  <c r="AL23" i="15"/>
  <c r="AL24" i="15"/>
  <c r="AL25" i="15"/>
  <c r="AL26" i="15"/>
  <c r="AL11" i="15"/>
  <c r="AL12" i="15"/>
  <c r="AL13" i="15"/>
  <c r="AL14" i="15"/>
  <c r="AL15" i="15"/>
  <c r="AL16" i="15"/>
  <c r="AL17" i="15"/>
  <c r="AL10" i="15"/>
  <c r="AG20" i="15"/>
  <c r="AG21" i="15"/>
  <c r="AG22" i="15"/>
  <c r="AG23" i="15"/>
  <c r="AG24" i="15"/>
  <c r="AG25" i="15"/>
  <c r="AG26" i="15"/>
  <c r="AG11" i="15"/>
  <c r="AG12" i="15"/>
  <c r="AG13" i="15"/>
  <c r="AG14" i="15"/>
  <c r="AG15" i="15"/>
  <c r="AG16" i="15"/>
  <c r="AG17" i="15"/>
  <c r="AG10" i="15"/>
  <c r="AB20" i="15"/>
  <c r="AB21" i="15"/>
  <c r="AB22" i="15"/>
  <c r="AB23" i="15"/>
  <c r="AB24" i="15"/>
  <c r="AB25" i="15"/>
  <c r="AB26" i="15"/>
  <c r="AB11" i="15"/>
  <c r="AB12" i="15"/>
  <c r="AB13" i="15"/>
  <c r="AB14" i="15"/>
  <c r="AB15" i="15"/>
  <c r="AB16" i="15"/>
  <c r="AB17" i="15"/>
  <c r="AB10" i="15"/>
  <c r="Q13" i="14"/>
  <c r="AS60" i="14"/>
  <c r="AR60" i="14"/>
  <c r="AP60" i="14"/>
  <c r="AO60" i="14"/>
  <c r="AN60" i="14"/>
  <c r="AM60" i="14"/>
  <c r="AL60" i="14"/>
  <c r="AK60" i="14"/>
  <c r="AI60" i="14"/>
  <c r="AH60" i="14"/>
  <c r="AG60" i="14"/>
  <c r="AF60" i="14"/>
  <c r="AD60" i="14"/>
  <c r="AC60" i="14"/>
  <c r="AA60" i="14"/>
  <c r="Z60" i="14"/>
  <c r="Y60" i="14"/>
  <c r="X60" i="14"/>
  <c r="W60" i="14"/>
  <c r="V60" i="14"/>
  <c r="T60" i="14"/>
  <c r="S60" i="14"/>
  <c r="R60" i="14"/>
  <c r="Q60" i="14"/>
  <c r="AS59" i="14"/>
  <c r="AR59" i="14"/>
  <c r="AP59" i="14"/>
  <c r="AO59" i="14"/>
  <c r="AN59" i="14"/>
  <c r="AM59" i="14"/>
  <c r="AL59" i="14"/>
  <c r="AK59" i="14"/>
  <c r="AI59" i="14"/>
  <c r="AH59" i="14"/>
  <c r="AG59" i="14"/>
  <c r="AF59" i="14"/>
  <c r="AD59" i="14"/>
  <c r="AC59" i="14"/>
  <c r="AA59" i="14"/>
  <c r="Z59" i="14"/>
  <c r="Y59" i="14"/>
  <c r="X59" i="14"/>
  <c r="W59" i="14"/>
  <c r="V59" i="14"/>
  <c r="T59" i="14"/>
  <c r="S59" i="14"/>
  <c r="R59" i="14"/>
  <c r="Q59" i="14"/>
  <c r="AS58" i="14"/>
  <c r="AR58" i="14"/>
  <c r="AP58" i="14"/>
  <c r="AO58" i="14"/>
  <c r="AN58" i="14"/>
  <c r="AM58" i="14"/>
  <c r="AL58" i="14"/>
  <c r="AK58" i="14"/>
  <c r="AI58" i="14"/>
  <c r="AH58" i="14"/>
  <c r="AG58" i="14"/>
  <c r="AF58" i="14"/>
  <c r="AD58" i="14"/>
  <c r="AC58" i="14"/>
  <c r="AA58" i="14"/>
  <c r="Z58" i="14"/>
  <c r="Y58" i="14"/>
  <c r="X58" i="14"/>
  <c r="W58" i="14"/>
  <c r="V58" i="14"/>
  <c r="T58" i="14"/>
  <c r="S58" i="14"/>
  <c r="R58" i="14"/>
  <c r="Q58" i="14"/>
  <c r="AS57" i="14"/>
  <c r="AR57" i="14"/>
  <c r="AP57" i="14"/>
  <c r="AO57" i="14"/>
  <c r="AN57" i="14"/>
  <c r="AM57" i="14"/>
  <c r="AL57" i="14"/>
  <c r="AK57" i="14"/>
  <c r="AI57" i="14"/>
  <c r="AH57" i="14"/>
  <c r="AG57" i="14"/>
  <c r="AF57" i="14"/>
  <c r="AD57" i="14"/>
  <c r="AC57" i="14"/>
  <c r="AA57" i="14"/>
  <c r="Z57" i="14"/>
  <c r="Y57" i="14"/>
  <c r="X57" i="14"/>
  <c r="W57" i="14"/>
  <c r="V57" i="14"/>
  <c r="T57" i="14"/>
  <c r="S57" i="14"/>
  <c r="R57" i="14"/>
  <c r="Q57" i="14"/>
  <c r="AS56" i="14"/>
  <c r="AR56" i="14"/>
  <c r="AP56" i="14"/>
  <c r="AO56" i="14"/>
  <c r="AN56" i="14"/>
  <c r="AM56" i="14"/>
  <c r="AL56" i="14"/>
  <c r="AK56" i="14"/>
  <c r="AI56" i="14"/>
  <c r="AH56" i="14"/>
  <c r="AG56" i="14"/>
  <c r="AF56" i="14"/>
  <c r="AD56" i="14"/>
  <c r="AC56" i="14"/>
  <c r="AA56" i="14"/>
  <c r="Z56" i="14"/>
  <c r="Y56" i="14"/>
  <c r="X56" i="14"/>
  <c r="W56" i="14"/>
  <c r="V56" i="14"/>
  <c r="T56" i="14"/>
  <c r="S56" i="14"/>
  <c r="R56" i="14"/>
  <c r="Q56" i="14"/>
  <c r="AS55" i="14"/>
  <c r="AR55" i="14"/>
  <c r="AP55" i="14"/>
  <c r="AO55" i="14"/>
  <c r="AN55" i="14"/>
  <c r="AM55" i="14"/>
  <c r="AL55" i="14"/>
  <c r="AK55" i="14"/>
  <c r="AI55" i="14"/>
  <c r="AH55" i="14"/>
  <c r="AG55" i="14"/>
  <c r="AF55" i="14"/>
  <c r="AD55" i="14"/>
  <c r="AC55" i="14"/>
  <c r="AA55" i="14"/>
  <c r="Z55" i="14"/>
  <c r="Y55" i="14"/>
  <c r="X55" i="14"/>
  <c r="W55" i="14"/>
  <c r="V55" i="14"/>
  <c r="T55" i="14"/>
  <c r="S55" i="14"/>
  <c r="R55" i="14"/>
  <c r="Q55" i="14"/>
  <c r="AS54" i="14"/>
  <c r="AR54" i="14"/>
  <c r="AP54" i="14"/>
  <c r="AO54" i="14"/>
  <c r="AN54" i="14"/>
  <c r="AM54" i="14"/>
  <c r="AL54" i="14"/>
  <c r="AK54" i="14"/>
  <c r="AI54" i="14"/>
  <c r="AH54" i="14"/>
  <c r="AG54" i="14"/>
  <c r="AF54" i="14"/>
  <c r="AD54" i="14"/>
  <c r="AC54" i="14"/>
  <c r="AA54" i="14"/>
  <c r="Z54" i="14"/>
  <c r="Y54" i="14"/>
  <c r="X54" i="14"/>
  <c r="W54" i="14"/>
  <c r="V54" i="14"/>
  <c r="T54" i="14"/>
  <c r="S54" i="14"/>
  <c r="R54" i="14"/>
  <c r="Q54" i="14"/>
  <c r="AS53" i="14"/>
  <c r="AR53" i="14"/>
  <c r="AP53" i="14"/>
  <c r="AO53" i="14"/>
  <c r="AN53" i="14"/>
  <c r="AM53" i="14"/>
  <c r="AL53" i="14"/>
  <c r="AK53" i="14"/>
  <c r="AI53" i="14"/>
  <c r="AH53" i="14"/>
  <c r="AG53" i="14"/>
  <c r="AF53" i="14"/>
  <c r="AD53" i="14"/>
  <c r="AC53" i="14"/>
  <c r="AA53" i="14"/>
  <c r="Z53" i="14"/>
  <c r="Y53" i="14"/>
  <c r="X53" i="14"/>
  <c r="W53" i="14"/>
  <c r="V53" i="14"/>
  <c r="T53" i="14"/>
  <c r="S53" i="14"/>
  <c r="R53" i="14"/>
  <c r="Q53" i="14"/>
  <c r="AS52" i="14"/>
  <c r="AR52" i="14"/>
  <c r="AP52" i="14"/>
  <c r="AO52" i="14"/>
  <c r="AN52" i="14"/>
  <c r="AM52" i="14"/>
  <c r="AL52" i="14"/>
  <c r="AK52" i="14"/>
  <c r="AI52" i="14"/>
  <c r="AH52" i="14"/>
  <c r="AG52" i="14"/>
  <c r="AF52" i="14"/>
  <c r="AD52" i="14"/>
  <c r="AC52" i="14"/>
  <c r="AA52" i="14"/>
  <c r="Z52" i="14"/>
  <c r="Y52" i="14"/>
  <c r="X52" i="14"/>
  <c r="W52" i="14"/>
  <c r="V52" i="14"/>
  <c r="T52" i="14"/>
  <c r="S52" i="14"/>
  <c r="R52" i="14"/>
  <c r="Q52" i="14"/>
  <c r="AS51" i="14"/>
  <c r="AR51" i="14"/>
  <c r="AP51" i="14"/>
  <c r="AO51" i="14"/>
  <c r="AN51" i="14"/>
  <c r="AM51" i="14"/>
  <c r="AL51" i="14"/>
  <c r="AK51" i="14"/>
  <c r="AI51" i="14"/>
  <c r="AH51" i="14"/>
  <c r="AG51" i="14"/>
  <c r="AF51" i="14"/>
  <c r="AD51" i="14"/>
  <c r="AC51" i="14"/>
  <c r="AA51" i="14"/>
  <c r="Z51" i="14"/>
  <c r="Y51" i="14"/>
  <c r="X51" i="14"/>
  <c r="W51" i="14"/>
  <c r="V51" i="14"/>
  <c r="T51" i="14"/>
  <c r="S51" i="14"/>
  <c r="R51" i="14"/>
  <c r="Q51" i="14"/>
  <c r="AS50" i="14"/>
  <c r="AR50" i="14"/>
  <c r="AP50" i="14"/>
  <c r="AO50" i="14"/>
  <c r="AN50" i="14"/>
  <c r="AM50" i="14"/>
  <c r="AL50" i="14"/>
  <c r="AK50" i="14"/>
  <c r="AI50" i="14"/>
  <c r="AH50" i="14"/>
  <c r="AG50" i="14"/>
  <c r="AF50" i="14"/>
  <c r="AD50" i="14"/>
  <c r="AC50" i="14"/>
  <c r="AA50" i="14"/>
  <c r="Z50" i="14"/>
  <c r="Y50" i="14"/>
  <c r="X50" i="14"/>
  <c r="W50" i="14"/>
  <c r="V50" i="14"/>
  <c r="T50" i="14"/>
  <c r="S50" i="14"/>
  <c r="R50" i="14"/>
  <c r="Q50" i="14"/>
  <c r="AS49" i="14"/>
  <c r="AR49" i="14"/>
  <c r="AP49" i="14"/>
  <c r="AO49" i="14"/>
  <c r="AN49" i="14"/>
  <c r="AM49" i="14"/>
  <c r="AL49" i="14"/>
  <c r="AK49" i="14"/>
  <c r="AI49" i="14"/>
  <c r="AH49" i="14"/>
  <c r="AG49" i="14"/>
  <c r="AF49" i="14"/>
  <c r="AD49" i="14"/>
  <c r="AC49" i="14"/>
  <c r="AA49" i="14"/>
  <c r="Z49" i="14"/>
  <c r="Y49" i="14"/>
  <c r="X49" i="14"/>
  <c r="W49" i="14"/>
  <c r="V49" i="14"/>
  <c r="T49" i="14"/>
  <c r="S49" i="14"/>
  <c r="R49" i="14"/>
  <c r="Q49" i="14"/>
  <c r="AS48" i="14"/>
  <c r="AR48" i="14"/>
  <c r="AP48" i="14"/>
  <c r="AO48" i="14"/>
  <c r="AN48" i="14"/>
  <c r="AM48" i="14"/>
  <c r="AL48" i="14"/>
  <c r="AK48" i="14"/>
  <c r="AI48" i="14"/>
  <c r="AH48" i="14"/>
  <c r="AG48" i="14"/>
  <c r="AF48" i="14"/>
  <c r="AS47" i="14"/>
  <c r="AR47" i="14"/>
  <c r="AP47" i="14"/>
  <c r="AO47" i="14"/>
  <c r="AN47" i="14"/>
  <c r="AM47" i="14"/>
  <c r="AL47" i="14"/>
  <c r="AK47" i="14"/>
  <c r="AI47" i="14"/>
  <c r="AH47" i="14"/>
  <c r="AG47" i="14"/>
  <c r="AF47" i="14"/>
  <c r="AS46" i="14"/>
  <c r="AR46" i="14"/>
  <c r="AP46" i="14"/>
  <c r="AO46" i="14"/>
  <c r="AN46" i="14"/>
  <c r="AM46" i="14"/>
  <c r="AL46" i="14"/>
  <c r="AK46" i="14"/>
  <c r="AI46" i="14"/>
  <c r="AH46" i="14"/>
  <c r="AG46" i="14"/>
  <c r="AF46" i="14"/>
  <c r="AS45" i="14"/>
  <c r="AR45" i="14"/>
  <c r="AP45" i="14"/>
  <c r="AO45" i="14"/>
  <c r="AN45" i="14"/>
  <c r="AM45" i="14"/>
  <c r="AL45" i="14"/>
  <c r="AK45" i="14"/>
  <c r="AI45" i="14"/>
  <c r="AH45" i="14"/>
  <c r="AG45" i="14"/>
  <c r="AF45" i="14"/>
  <c r="AS44" i="14"/>
  <c r="AR44" i="14"/>
  <c r="AP44" i="14"/>
  <c r="AO44" i="14"/>
  <c r="AN44" i="14"/>
  <c r="AM44" i="14"/>
  <c r="AL44" i="14"/>
  <c r="AK44" i="14"/>
  <c r="AI44" i="14"/>
  <c r="AH44" i="14"/>
  <c r="AG44" i="14"/>
  <c r="AF44" i="14"/>
  <c r="AS43" i="14"/>
  <c r="AR43" i="14"/>
  <c r="AP43" i="14"/>
  <c r="AO43" i="14"/>
  <c r="AN43" i="14"/>
  <c r="AM43" i="14"/>
  <c r="AL43" i="14"/>
  <c r="AK43" i="14"/>
  <c r="AI43" i="14"/>
  <c r="AH43" i="14"/>
  <c r="AG43" i="14"/>
  <c r="AF43" i="14"/>
  <c r="AS42" i="14"/>
  <c r="AR42" i="14"/>
  <c r="AP42" i="14"/>
  <c r="AO42" i="14"/>
  <c r="AN42" i="14"/>
  <c r="AM42" i="14"/>
  <c r="AL42" i="14"/>
  <c r="AK42" i="14"/>
  <c r="AI42" i="14"/>
  <c r="AH42" i="14"/>
  <c r="AG42" i="14"/>
  <c r="AF42" i="14"/>
  <c r="AS41" i="14"/>
  <c r="AR41" i="14"/>
  <c r="AP41" i="14"/>
  <c r="AO41" i="14"/>
  <c r="AN41" i="14"/>
  <c r="AM41" i="14"/>
  <c r="AL41" i="14"/>
  <c r="AK41" i="14"/>
  <c r="AI41" i="14"/>
  <c r="AH41" i="14"/>
  <c r="AG41" i="14"/>
  <c r="AF41" i="14"/>
  <c r="AS40" i="14"/>
  <c r="AR40" i="14"/>
  <c r="AP40" i="14"/>
  <c r="AO40" i="14"/>
  <c r="AN40" i="14"/>
  <c r="AM40" i="14"/>
  <c r="AL40" i="14"/>
  <c r="AK40" i="14"/>
  <c r="AI40" i="14"/>
  <c r="AH40" i="14"/>
  <c r="AG40" i="14"/>
  <c r="AF40" i="14"/>
  <c r="AS39" i="14"/>
  <c r="AR39" i="14"/>
  <c r="AP39" i="14"/>
  <c r="AO39" i="14"/>
  <c r="AN39" i="14"/>
  <c r="AM39" i="14"/>
  <c r="AL39" i="14"/>
  <c r="AK39" i="14"/>
  <c r="AI39" i="14"/>
  <c r="AH39" i="14"/>
  <c r="AG39" i="14"/>
  <c r="AF39" i="14"/>
  <c r="AS38" i="14"/>
  <c r="AR38" i="14"/>
  <c r="AP38" i="14"/>
  <c r="AO38" i="14"/>
  <c r="AN38" i="14"/>
  <c r="AM38" i="14"/>
  <c r="AL38" i="14"/>
  <c r="AK38" i="14"/>
  <c r="AI38" i="14"/>
  <c r="AH38" i="14"/>
  <c r="AG38" i="14"/>
  <c r="AF38" i="14"/>
  <c r="AD33" i="14"/>
  <c r="AC33" i="14"/>
  <c r="AA33" i="14"/>
  <c r="Z33" i="14"/>
  <c r="Y33" i="14"/>
  <c r="X33" i="14"/>
  <c r="W33" i="14"/>
  <c r="V33" i="14"/>
  <c r="T33" i="14"/>
  <c r="S33" i="14"/>
  <c r="R33" i="14"/>
  <c r="Q33" i="14"/>
  <c r="AD32" i="14"/>
  <c r="AC32" i="14"/>
  <c r="AA32" i="14"/>
  <c r="Z32" i="14"/>
  <c r="Y32" i="14"/>
  <c r="X32" i="14"/>
  <c r="W32" i="14"/>
  <c r="V32" i="14"/>
  <c r="T32" i="14"/>
  <c r="S32" i="14"/>
  <c r="R32" i="14"/>
  <c r="Q32" i="14"/>
  <c r="AD31" i="14"/>
  <c r="AC31" i="14"/>
  <c r="AA31" i="14"/>
  <c r="Z31" i="14"/>
  <c r="Y31" i="14"/>
  <c r="X31" i="14"/>
  <c r="W31" i="14"/>
  <c r="V31" i="14"/>
  <c r="T31" i="14"/>
  <c r="S31" i="14"/>
  <c r="R31" i="14"/>
  <c r="Q31" i="14"/>
  <c r="AD30" i="14"/>
  <c r="AC30" i="14"/>
  <c r="AA30" i="14"/>
  <c r="Z30" i="14"/>
  <c r="Y30" i="14"/>
  <c r="X30" i="14"/>
  <c r="W30" i="14"/>
  <c r="V30" i="14"/>
  <c r="T30" i="14"/>
  <c r="S30" i="14"/>
  <c r="R30" i="14"/>
  <c r="Q30" i="14"/>
  <c r="AD21" i="14"/>
  <c r="AC21" i="14"/>
  <c r="AA21" i="14"/>
  <c r="Z21" i="14"/>
  <c r="Y21" i="14"/>
  <c r="X21" i="14"/>
  <c r="W21" i="14"/>
  <c r="V21" i="14"/>
  <c r="T21" i="14"/>
  <c r="S21" i="14"/>
  <c r="R21" i="14"/>
  <c r="Q21" i="14"/>
  <c r="AD20" i="14"/>
  <c r="AC20" i="14"/>
  <c r="AA20" i="14"/>
  <c r="Z20" i="14"/>
  <c r="Y20" i="14"/>
  <c r="X20" i="14"/>
  <c r="W20" i="14"/>
  <c r="V20" i="14"/>
  <c r="T20" i="14"/>
  <c r="S20" i="14"/>
  <c r="R20" i="14"/>
  <c r="Q20" i="14"/>
  <c r="AD19" i="14"/>
  <c r="AC19" i="14"/>
  <c r="AA19" i="14"/>
  <c r="Z19" i="14"/>
  <c r="Y19" i="14"/>
  <c r="X19" i="14"/>
  <c r="W19" i="14"/>
  <c r="V19" i="14"/>
  <c r="T19" i="14"/>
  <c r="S19" i="14"/>
  <c r="R19" i="14"/>
  <c r="Q19" i="14"/>
  <c r="AD18" i="14"/>
  <c r="AC18" i="14"/>
  <c r="AA18" i="14"/>
  <c r="Z18" i="14"/>
  <c r="Y18" i="14"/>
  <c r="X18" i="14"/>
  <c r="W18" i="14"/>
  <c r="V18" i="14"/>
  <c r="T18" i="14"/>
  <c r="S18" i="14"/>
  <c r="R18" i="14"/>
  <c r="Q18" i="14"/>
  <c r="AD17" i="14"/>
  <c r="AC17" i="14"/>
  <c r="AA17" i="14"/>
  <c r="Z17" i="14"/>
  <c r="Y17" i="14"/>
  <c r="X17" i="14"/>
  <c r="W17" i="14"/>
  <c r="V17" i="14"/>
  <c r="T17" i="14"/>
  <c r="S17" i="14"/>
  <c r="R17" i="14"/>
  <c r="Q17" i="14"/>
  <c r="AD16" i="14"/>
  <c r="AC16" i="14"/>
  <c r="AA16" i="14"/>
  <c r="Z16" i="14"/>
  <c r="Y16" i="14"/>
  <c r="X16" i="14"/>
  <c r="W16" i="14"/>
  <c r="V16" i="14"/>
  <c r="T16" i="14"/>
  <c r="S16" i="14"/>
  <c r="R16" i="14"/>
  <c r="Q16" i="14"/>
  <c r="AD15" i="14"/>
  <c r="AC15" i="14"/>
  <c r="AA15" i="14"/>
  <c r="Z15" i="14"/>
  <c r="Y15" i="14"/>
  <c r="X15" i="14"/>
  <c r="W15" i="14"/>
  <c r="V15" i="14"/>
  <c r="T15" i="14"/>
  <c r="S15" i="14"/>
  <c r="R15" i="14"/>
  <c r="Q15" i="14"/>
  <c r="AD14" i="14"/>
  <c r="AC14" i="14"/>
  <c r="AA14" i="14"/>
  <c r="Z14" i="14"/>
  <c r="Y14" i="14"/>
  <c r="X14" i="14"/>
  <c r="W14" i="14"/>
  <c r="V14" i="14"/>
  <c r="T14" i="14"/>
  <c r="S14" i="14"/>
  <c r="R14" i="14"/>
  <c r="Q14" i="14"/>
  <c r="AD13" i="14"/>
  <c r="AC13" i="14"/>
  <c r="AA13" i="14"/>
  <c r="Z13" i="14"/>
  <c r="Y13" i="14"/>
  <c r="X13" i="14"/>
  <c r="W13" i="14"/>
  <c r="V13" i="14"/>
  <c r="T13" i="14"/>
  <c r="S13" i="14"/>
  <c r="R13" i="14"/>
  <c r="AI70" i="14"/>
  <c r="AI71" i="14"/>
  <c r="AI72" i="14"/>
  <c r="AI73" i="14"/>
  <c r="AI75" i="14"/>
  <c r="AI76" i="14"/>
  <c r="AI77" i="14"/>
  <c r="AI78" i="14"/>
  <c r="AI82" i="14"/>
  <c r="AI83" i="14"/>
  <c r="AI84" i="14"/>
  <c r="AI85" i="14"/>
  <c r="AI86" i="14"/>
  <c r="AI87" i="14"/>
  <c r="AF39" i="12"/>
  <c r="AG39" i="12"/>
  <c r="AH39" i="12"/>
  <c r="AK39" i="12"/>
  <c r="AL39" i="12"/>
  <c r="AM39" i="12"/>
  <c r="AN39" i="12"/>
  <c r="AO39" i="12"/>
  <c r="AP39" i="12"/>
  <c r="AR39" i="12"/>
  <c r="AS39" i="12"/>
  <c r="AF40" i="12"/>
  <c r="AG40" i="12"/>
  <c r="AH40" i="12"/>
  <c r="AK40" i="12"/>
  <c r="AL40" i="12"/>
  <c r="AM40" i="12"/>
  <c r="AN40" i="12"/>
  <c r="AO40" i="12"/>
  <c r="AP40" i="12"/>
  <c r="AR40" i="12"/>
  <c r="AS40" i="12"/>
  <c r="AF41" i="12"/>
  <c r="AG41" i="12"/>
  <c r="AH41" i="12"/>
  <c r="AK41" i="12"/>
  <c r="AL41" i="12"/>
  <c r="AM41" i="12"/>
  <c r="AN41" i="12"/>
  <c r="AO41" i="12"/>
  <c r="AP41" i="12"/>
  <c r="AR41" i="12"/>
  <c r="AS41" i="12"/>
  <c r="AF42" i="12"/>
  <c r="AG42" i="12"/>
  <c r="AH42" i="12"/>
  <c r="AK42" i="12"/>
  <c r="AL42" i="12"/>
  <c r="AM42" i="12"/>
  <c r="AN42" i="12"/>
  <c r="AO42" i="12"/>
  <c r="AP42" i="12"/>
  <c r="AR42" i="12"/>
  <c r="AS42" i="12"/>
  <c r="AF43" i="12"/>
  <c r="AG43" i="12"/>
  <c r="AH43" i="12"/>
  <c r="AK43" i="12"/>
  <c r="AL43" i="12"/>
  <c r="AM43" i="12"/>
  <c r="AN43" i="12"/>
  <c r="AO43" i="12"/>
  <c r="AP43" i="12"/>
  <c r="AR43" i="12"/>
  <c r="AS43" i="12"/>
  <c r="AF44" i="12"/>
  <c r="AG44" i="12"/>
  <c r="AH44" i="12"/>
  <c r="AK44" i="12"/>
  <c r="AL44" i="12"/>
  <c r="AM44" i="12"/>
  <c r="AN44" i="12"/>
  <c r="AO44" i="12"/>
  <c r="AP44" i="12"/>
  <c r="AR44" i="12"/>
  <c r="AS44" i="12"/>
  <c r="AF45" i="12"/>
  <c r="AG45" i="12"/>
  <c r="AH45" i="12"/>
  <c r="AK45" i="12"/>
  <c r="AL45" i="12"/>
  <c r="AM45" i="12"/>
  <c r="AN45" i="12"/>
  <c r="AO45" i="12"/>
  <c r="AP45" i="12"/>
  <c r="AR45" i="12"/>
  <c r="AS45" i="12"/>
  <c r="AF46" i="12"/>
  <c r="AG46" i="12"/>
  <c r="AH46" i="12"/>
  <c r="AK46" i="12"/>
  <c r="AL46" i="12"/>
  <c r="AM46" i="12"/>
  <c r="AN46" i="12"/>
  <c r="AO46" i="12"/>
  <c r="AP46" i="12"/>
  <c r="AR46" i="12"/>
  <c r="AS46" i="12"/>
  <c r="AF47" i="12"/>
  <c r="AG47" i="12"/>
  <c r="AH47" i="12"/>
  <c r="AK47" i="12"/>
  <c r="AL47" i="12"/>
  <c r="AM47" i="12"/>
  <c r="AN47" i="12"/>
  <c r="AO47" i="12"/>
  <c r="AP47" i="12"/>
  <c r="AR47" i="12"/>
  <c r="AS47" i="12"/>
  <c r="AF48" i="12"/>
  <c r="AG48" i="12"/>
  <c r="AH48" i="12"/>
  <c r="AK48" i="12"/>
  <c r="AL48" i="12"/>
  <c r="AM48" i="12"/>
  <c r="AN48" i="12"/>
  <c r="AO48" i="12"/>
  <c r="AP48" i="12"/>
  <c r="AR48" i="12"/>
  <c r="AS48" i="12"/>
  <c r="AF49" i="12"/>
  <c r="AG49" i="12"/>
  <c r="AH49" i="12"/>
  <c r="AK49" i="12"/>
  <c r="AL49" i="12"/>
  <c r="AM49" i="12"/>
  <c r="AN49" i="12"/>
  <c r="AO49" i="12"/>
  <c r="AP49" i="12"/>
  <c r="AR49" i="12"/>
  <c r="AS49" i="12"/>
  <c r="AF50" i="12"/>
  <c r="AG50" i="12"/>
  <c r="AH50" i="12"/>
  <c r="AK50" i="12"/>
  <c r="AL50" i="12"/>
  <c r="AM50" i="12"/>
  <c r="AN50" i="12"/>
  <c r="AO50" i="12"/>
  <c r="AP50" i="12"/>
  <c r="AR50" i="12"/>
  <c r="AS50" i="12"/>
  <c r="AF51" i="12"/>
  <c r="AG51" i="12"/>
  <c r="AH51" i="12"/>
  <c r="AK51" i="12"/>
  <c r="AL51" i="12"/>
  <c r="AM51" i="12"/>
  <c r="AN51" i="12"/>
  <c r="AO51" i="12"/>
  <c r="AP51" i="12"/>
  <c r="AR51" i="12"/>
  <c r="AS51" i="12"/>
  <c r="AF52" i="12"/>
  <c r="AG52" i="12"/>
  <c r="AH52" i="12"/>
  <c r="AK52" i="12"/>
  <c r="AL52" i="12"/>
  <c r="AM52" i="12"/>
  <c r="AN52" i="12"/>
  <c r="AO52" i="12"/>
  <c r="AP52" i="12"/>
  <c r="AR52" i="12"/>
  <c r="AS52" i="12"/>
  <c r="AF53" i="12"/>
  <c r="AG53" i="12"/>
  <c r="AH53" i="12"/>
  <c r="AK53" i="12"/>
  <c r="AL53" i="12"/>
  <c r="AM53" i="12"/>
  <c r="AN53" i="12"/>
  <c r="AO53" i="12"/>
  <c r="AP53" i="12"/>
  <c r="AR53" i="12"/>
  <c r="AS53" i="12"/>
  <c r="AF54" i="12"/>
  <c r="AG54" i="12"/>
  <c r="AH54" i="12"/>
  <c r="AK54" i="12"/>
  <c r="AL54" i="12"/>
  <c r="AM54" i="12"/>
  <c r="AN54" i="12"/>
  <c r="AO54" i="12"/>
  <c r="AP54" i="12"/>
  <c r="AR54" i="12"/>
  <c r="AS54" i="12"/>
  <c r="AF55" i="12"/>
  <c r="AG55" i="12"/>
  <c r="AH55" i="12"/>
  <c r="AK55" i="12"/>
  <c r="AL55" i="12"/>
  <c r="AM55" i="12"/>
  <c r="AN55" i="12"/>
  <c r="AO55" i="12"/>
  <c r="AP55" i="12"/>
  <c r="AR55" i="12"/>
  <c r="AS55" i="12"/>
  <c r="AF56" i="12"/>
  <c r="AG56" i="12"/>
  <c r="AH56" i="12"/>
  <c r="AK56" i="12"/>
  <c r="AL56" i="12"/>
  <c r="AM56" i="12"/>
  <c r="AN56" i="12"/>
  <c r="AO56" i="12"/>
  <c r="AP56" i="12"/>
  <c r="AR56" i="12"/>
  <c r="AS56" i="12"/>
  <c r="AF57" i="12"/>
  <c r="AG57" i="12"/>
  <c r="AH57" i="12"/>
  <c r="AK57" i="12"/>
  <c r="AL57" i="12"/>
  <c r="AM57" i="12"/>
  <c r="AN57" i="12"/>
  <c r="AO57" i="12"/>
  <c r="AP57" i="12"/>
  <c r="AR57" i="12"/>
  <c r="AS57" i="12"/>
  <c r="AF58" i="12"/>
  <c r="AG58" i="12"/>
  <c r="AH58" i="12"/>
  <c r="AK58" i="12"/>
  <c r="AL58" i="12"/>
  <c r="AM58" i="12"/>
  <c r="AN58" i="12"/>
  <c r="AO58" i="12"/>
  <c r="AP58" i="12"/>
  <c r="AR58" i="12"/>
  <c r="AS58" i="12"/>
  <c r="AF59" i="12"/>
  <c r="AG59" i="12"/>
  <c r="AH59" i="12"/>
  <c r="AK59" i="12"/>
  <c r="AL59" i="12"/>
  <c r="AM59" i="12"/>
  <c r="AN59" i="12"/>
  <c r="AO59" i="12"/>
  <c r="AP59" i="12"/>
  <c r="AR59" i="12"/>
  <c r="AS59" i="12"/>
  <c r="AF60" i="12"/>
  <c r="AG60" i="12"/>
  <c r="AH60" i="12"/>
  <c r="AK60" i="12"/>
  <c r="AL60" i="12"/>
  <c r="AM60" i="12"/>
  <c r="AN60" i="12"/>
  <c r="AO60" i="12"/>
  <c r="AP60" i="12"/>
  <c r="AR60" i="12"/>
  <c r="AS60" i="12"/>
  <c r="AG38" i="12"/>
  <c r="AH38" i="12"/>
  <c r="AK38" i="12"/>
  <c r="AL38" i="12"/>
  <c r="AM38" i="12"/>
  <c r="AN38" i="12"/>
  <c r="AO38" i="12"/>
  <c r="AP38" i="12"/>
  <c r="AR38" i="12"/>
  <c r="AS38" i="12"/>
  <c r="AF38" i="12"/>
  <c r="V50" i="12"/>
  <c r="W50" i="12"/>
  <c r="X50" i="12"/>
  <c r="Y50" i="12"/>
  <c r="Z50" i="12"/>
  <c r="AA50" i="12"/>
  <c r="AC50" i="12"/>
  <c r="AD50" i="12"/>
  <c r="V51" i="12"/>
  <c r="W51" i="12"/>
  <c r="X51" i="12"/>
  <c r="Y51" i="12"/>
  <c r="Z51" i="12"/>
  <c r="AA51" i="12"/>
  <c r="AC51" i="12"/>
  <c r="AD51" i="12"/>
  <c r="V52" i="12"/>
  <c r="W52" i="12"/>
  <c r="X52" i="12"/>
  <c r="Y52" i="12"/>
  <c r="Z52" i="12"/>
  <c r="AA52" i="12"/>
  <c r="AC52" i="12"/>
  <c r="AD52" i="12"/>
  <c r="V53" i="12"/>
  <c r="W53" i="12"/>
  <c r="X53" i="12"/>
  <c r="Y53" i="12"/>
  <c r="Z53" i="12"/>
  <c r="AA53" i="12"/>
  <c r="AC53" i="12"/>
  <c r="AD53" i="12"/>
  <c r="V54" i="12"/>
  <c r="W54" i="12"/>
  <c r="X54" i="12"/>
  <c r="Y54" i="12"/>
  <c r="Z54" i="12"/>
  <c r="AA54" i="12"/>
  <c r="AC54" i="12"/>
  <c r="AD54" i="12"/>
  <c r="V55" i="12"/>
  <c r="W55" i="12"/>
  <c r="X55" i="12"/>
  <c r="Y55" i="12"/>
  <c r="Z55" i="12"/>
  <c r="AA55" i="12"/>
  <c r="AC55" i="12"/>
  <c r="AD55" i="12"/>
  <c r="V56" i="12"/>
  <c r="W56" i="12"/>
  <c r="X56" i="12"/>
  <c r="Y56" i="12"/>
  <c r="Z56" i="12"/>
  <c r="AA56" i="12"/>
  <c r="AC56" i="12"/>
  <c r="AD56" i="12"/>
  <c r="V57" i="12"/>
  <c r="W57" i="12"/>
  <c r="X57" i="12"/>
  <c r="Y57" i="12"/>
  <c r="Z57" i="12"/>
  <c r="AA57" i="12"/>
  <c r="AC57" i="12"/>
  <c r="AD57" i="12"/>
  <c r="V58" i="12"/>
  <c r="W58" i="12"/>
  <c r="X58" i="12"/>
  <c r="Y58" i="12"/>
  <c r="Z58" i="12"/>
  <c r="AA58" i="12"/>
  <c r="AC58" i="12"/>
  <c r="AD58" i="12"/>
  <c r="V59" i="12"/>
  <c r="W59" i="12"/>
  <c r="X59" i="12"/>
  <c r="Y59" i="12"/>
  <c r="Z59" i="12"/>
  <c r="AA59" i="12"/>
  <c r="AC59" i="12"/>
  <c r="AD59" i="12"/>
  <c r="V60" i="12"/>
  <c r="W60" i="12"/>
  <c r="X60" i="12"/>
  <c r="Y60" i="12"/>
  <c r="Z60" i="12"/>
  <c r="AA60" i="12"/>
  <c r="AC60" i="12"/>
  <c r="AD60" i="12"/>
  <c r="Z49" i="12"/>
  <c r="AA49" i="12"/>
  <c r="AC49" i="12"/>
  <c r="AD49" i="12"/>
  <c r="Y49" i="12"/>
  <c r="X49" i="12"/>
  <c r="W49" i="12"/>
  <c r="V49" i="12"/>
  <c r="Q49" i="12"/>
  <c r="R49" i="12"/>
  <c r="S49" i="12"/>
  <c r="R50" i="12"/>
  <c r="S50" i="12"/>
  <c r="R51" i="12"/>
  <c r="S51" i="12"/>
  <c r="R52" i="12"/>
  <c r="S52" i="12"/>
  <c r="R53" i="12"/>
  <c r="S53" i="12"/>
  <c r="R54" i="12"/>
  <c r="S54" i="12"/>
  <c r="R55" i="12"/>
  <c r="S55" i="12"/>
  <c r="R56" i="12"/>
  <c r="S56" i="12"/>
  <c r="R57" i="12"/>
  <c r="S57" i="12"/>
  <c r="R58" i="12"/>
  <c r="S58" i="12"/>
  <c r="R59" i="12"/>
  <c r="S59" i="12"/>
  <c r="R60" i="12"/>
  <c r="S60" i="12"/>
  <c r="Q50" i="12"/>
  <c r="Q51" i="12"/>
  <c r="Q52" i="12"/>
  <c r="Q53" i="12"/>
  <c r="Q54" i="12"/>
  <c r="Q55" i="12"/>
  <c r="Q56" i="12"/>
  <c r="Q57" i="12"/>
  <c r="Q58" i="12"/>
  <c r="Q59" i="12"/>
  <c r="Q60" i="12"/>
  <c r="R30" i="12"/>
  <c r="S30" i="12"/>
  <c r="V30" i="12"/>
  <c r="W30" i="12"/>
  <c r="X30" i="12"/>
  <c r="Y30" i="12"/>
  <c r="Z30" i="12"/>
  <c r="AA30" i="12"/>
  <c r="AC30" i="12"/>
  <c r="AD30" i="12"/>
  <c r="R31" i="12"/>
  <c r="S31" i="12"/>
  <c r="V31" i="12"/>
  <c r="W31" i="12"/>
  <c r="X31" i="12"/>
  <c r="Y31" i="12"/>
  <c r="Z31" i="12"/>
  <c r="AA31" i="12"/>
  <c r="AC31" i="12"/>
  <c r="AD31" i="12"/>
  <c r="R32" i="12"/>
  <c r="S32" i="12"/>
  <c r="V32" i="12"/>
  <c r="W32" i="12"/>
  <c r="X32" i="12"/>
  <c r="Y32" i="12"/>
  <c r="Z32" i="12"/>
  <c r="AA32" i="12"/>
  <c r="AC32" i="12"/>
  <c r="AD32" i="12"/>
  <c r="R33" i="12"/>
  <c r="S33" i="12"/>
  <c r="V33" i="12"/>
  <c r="W33" i="12"/>
  <c r="X33" i="12"/>
  <c r="Y33" i="12"/>
  <c r="Z33" i="12"/>
  <c r="AA33" i="12"/>
  <c r="AC33" i="12"/>
  <c r="AD33" i="12"/>
  <c r="Q31" i="12"/>
  <c r="Q32" i="12"/>
  <c r="Q33" i="12"/>
  <c r="Q30" i="12"/>
  <c r="V13" i="12"/>
  <c r="W13" i="12"/>
  <c r="X13" i="12"/>
  <c r="Y13" i="12"/>
  <c r="Z13" i="12"/>
  <c r="AA13" i="12"/>
  <c r="AC13" i="12"/>
  <c r="AD13" i="12"/>
  <c r="V14" i="12"/>
  <c r="W14" i="12"/>
  <c r="X14" i="12"/>
  <c r="Y14" i="12"/>
  <c r="Z14" i="12"/>
  <c r="AA14" i="12"/>
  <c r="AC14" i="12"/>
  <c r="AD14" i="12"/>
  <c r="V15" i="12"/>
  <c r="W15" i="12"/>
  <c r="X15" i="12"/>
  <c r="Y15" i="12"/>
  <c r="Z15" i="12"/>
  <c r="AA15" i="12"/>
  <c r="AC15" i="12"/>
  <c r="AD15" i="12"/>
  <c r="V16" i="12"/>
  <c r="W16" i="12"/>
  <c r="X16" i="12"/>
  <c r="Y16" i="12"/>
  <c r="Z16" i="12"/>
  <c r="AA16" i="12"/>
  <c r="AC16" i="12"/>
  <c r="AD16" i="12"/>
  <c r="V17" i="12"/>
  <c r="W17" i="12"/>
  <c r="X17" i="12"/>
  <c r="Y17" i="12"/>
  <c r="Z17" i="12"/>
  <c r="AA17" i="12"/>
  <c r="AC17" i="12"/>
  <c r="AD17" i="12"/>
  <c r="V18" i="12"/>
  <c r="W18" i="12"/>
  <c r="X18" i="12"/>
  <c r="Y18" i="12"/>
  <c r="Z18" i="12"/>
  <c r="AA18" i="12"/>
  <c r="AC18" i="12"/>
  <c r="AD18" i="12"/>
  <c r="V19" i="12"/>
  <c r="W19" i="12"/>
  <c r="X19" i="12"/>
  <c r="Y19" i="12"/>
  <c r="Z19" i="12"/>
  <c r="AA19" i="12"/>
  <c r="AC19" i="12"/>
  <c r="AD19" i="12"/>
  <c r="V20" i="12"/>
  <c r="W20" i="12"/>
  <c r="X20" i="12"/>
  <c r="Y20" i="12"/>
  <c r="Z20" i="12"/>
  <c r="AA20" i="12"/>
  <c r="AC20" i="12"/>
  <c r="AD20" i="12"/>
  <c r="V21" i="12"/>
  <c r="W21" i="12"/>
  <c r="X21" i="12"/>
  <c r="Y21" i="12"/>
  <c r="Z21" i="12"/>
  <c r="AA21" i="12"/>
  <c r="AC21" i="12"/>
  <c r="AD21" i="12"/>
  <c r="R13" i="12"/>
  <c r="S13" i="12"/>
  <c r="R14" i="12"/>
  <c r="S14" i="12"/>
  <c r="R15" i="12"/>
  <c r="S15" i="12"/>
  <c r="R16" i="12"/>
  <c r="S16" i="12"/>
  <c r="R17" i="12"/>
  <c r="S17" i="12"/>
  <c r="R18" i="12"/>
  <c r="S18" i="12"/>
  <c r="R19" i="12"/>
  <c r="S19" i="12"/>
  <c r="R20" i="12"/>
  <c r="S20" i="12"/>
  <c r="R21" i="12"/>
  <c r="S21" i="12"/>
  <c r="Q14" i="12"/>
  <c r="Q15" i="12"/>
  <c r="Q16" i="12"/>
  <c r="Q17" i="12"/>
  <c r="Q18" i="12"/>
  <c r="Q19" i="12"/>
  <c r="Q20" i="12"/>
  <c r="Q21" i="12"/>
  <c r="Q13" i="12"/>
  <c r="S64" i="5"/>
  <c r="V64" i="5"/>
  <c r="W64" i="5"/>
  <c r="X64" i="5"/>
  <c r="Y64" i="5"/>
  <c r="Z64" i="5"/>
  <c r="AA64" i="5"/>
  <c r="S65" i="5"/>
  <c r="V65" i="5"/>
  <c r="W65" i="5"/>
  <c r="X65" i="5"/>
  <c r="Y65" i="5"/>
  <c r="Z65" i="5"/>
  <c r="AA65" i="5"/>
  <c r="R65" i="5"/>
  <c r="R64" i="5"/>
  <c r="R57" i="5"/>
  <c r="R42" i="5"/>
  <c r="S42" i="5"/>
  <c r="V42" i="5"/>
  <c r="W42" i="5"/>
  <c r="X42" i="5"/>
  <c r="Y42" i="5"/>
  <c r="Z42" i="5"/>
  <c r="AA42" i="5"/>
  <c r="R43" i="5"/>
  <c r="S43" i="5"/>
  <c r="V43" i="5"/>
  <c r="W43" i="5"/>
  <c r="X43" i="5"/>
  <c r="Y43" i="5"/>
  <c r="Z43" i="5"/>
  <c r="AA43" i="5"/>
  <c r="R44" i="5"/>
  <c r="S44" i="5"/>
  <c r="V44" i="5"/>
  <c r="W44" i="5"/>
  <c r="X44" i="5"/>
  <c r="Y44" i="5"/>
  <c r="Z44" i="5"/>
  <c r="AA44" i="5"/>
  <c r="R45" i="5"/>
  <c r="S45" i="5"/>
  <c r="V45" i="5"/>
  <c r="W45" i="5"/>
  <c r="X45" i="5"/>
  <c r="Y45" i="5"/>
  <c r="Z45" i="5"/>
  <c r="AA45" i="5"/>
  <c r="R46" i="5"/>
  <c r="S46" i="5"/>
  <c r="V46" i="5"/>
  <c r="W46" i="5"/>
  <c r="X46" i="5"/>
  <c r="Y46" i="5"/>
  <c r="Z46" i="5"/>
  <c r="AA46" i="5"/>
  <c r="R47" i="5"/>
  <c r="S47" i="5"/>
  <c r="V47" i="5"/>
  <c r="W47" i="5"/>
  <c r="X47" i="5"/>
  <c r="Y47" i="5"/>
  <c r="Z47" i="5"/>
  <c r="AA47" i="5"/>
  <c r="R48" i="5"/>
  <c r="S48" i="5"/>
  <c r="V48" i="5"/>
  <c r="W48" i="5"/>
  <c r="X48" i="5"/>
  <c r="Y48" i="5"/>
  <c r="Z48" i="5"/>
  <c r="AA48" i="5"/>
  <c r="R49" i="5"/>
  <c r="S49" i="5"/>
  <c r="T49" i="5"/>
  <c r="V49" i="5"/>
  <c r="W49" i="5"/>
  <c r="X49" i="5"/>
  <c r="Y49" i="5"/>
  <c r="Z49" i="5"/>
  <c r="AA49" i="5"/>
  <c r="AB49" i="5"/>
  <c r="R50" i="5"/>
  <c r="S50" i="5"/>
  <c r="T50" i="5"/>
  <c r="V50" i="5"/>
  <c r="W50" i="5"/>
  <c r="X50" i="5"/>
  <c r="Y50" i="5"/>
  <c r="Z50" i="5"/>
  <c r="AA50" i="5"/>
  <c r="AB50" i="5"/>
  <c r="R51" i="5"/>
  <c r="S51" i="5"/>
  <c r="T51" i="5"/>
  <c r="V51" i="5"/>
  <c r="W51" i="5"/>
  <c r="X51" i="5"/>
  <c r="Y51" i="5"/>
  <c r="Z51" i="5"/>
  <c r="AA51" i="5"/>
  <c r="AB51" i="5"/>
  <c r="R52" i="5"/>
  <c r="S52" i="5"/>
  <c r="T52" i="5"/>
  <c r="V52" i="5"/>
  <c r="W52" i="5"/>
  <c r="X52" i="5"/>
  <c r="Y52" i="5"/>
  <c r="Z52" i="5"/>
  <c r="AA52" i="5"/>
  <c r="AB52" i="5"/>
  <c r="R53" i="5"/>
  <c r="S53" i="5"/>
  <c r="T53" i="5"/>
  <c r="V53" i="5"/>
  <c r="W53" i="5"/>
  <c r="X53" i="5"/>
  <c r="Y53" i="5"/>
  <c r="Z53" i="5"/>
  <c r="AA53" i="5"/>
  <c r="AB53" i="5"/>
  <c r="R54" i="5"/>
  <c r="S54" i="5"/>
  <c r="T54" i="5"/>
  <c r="V54" i="5"/>
  <c r="W54" i="5"/>
  <c r="X54" i="5"/>
  <c r="Y54" i="5"/>
  <c r="Z54" i="5"/>
  <c r="AA54" i="5"/>
  <c r="AB54" i="5"/>
  <c r="R55" i="5"/>
  <c r="S55" i="5"/>
  <c r="T55" i="5"/>
  <c r="V55" i="5"/>
  <c r="W55" i="5"/>
  <c r="X55" i="5"/>
  <c r="Y55" i="5"/>
  <c r="Z55" i="5"/>
  <c r="AA55" i="5"/>
  <c r="AB55" i="5"/>
  <c r="R56" i="5"/>
  <c r="S56" i="5"/>
  <c r="T56" i="5"/>
  <c r="V56" i="5"/>
  <c r="W56" i="5"/>
  <c r="X56" i="5"/>
  <c r="Y56" i="5"/>
  <c r="Z56" i="5"/>
  <c r="AA56" i="5"/>
  <c r="AB56" i="5"/>
  <c r="S57" i="5"/>
  <c r="T57" i="5"/>
  <c r="V57" i="5"/>
  <c r="W57" i="5"/>
  <c r="X57" i="5"/>
  <c r="Y57" i="5"/>
  <c r="Z57" i="5"/>
  <c r="AA57" i="5"/>
  <c r="AB57" i="5"/>
  <c r="R30" i="5"/>
  <c r="AA41" i="5"/>
  <c r="Z41" i="5"/>
  <c r="Y41" i="5"/>
  <c r="X41" i="5"/>
  <c r="W41" i="5"/>
  <c r="V41" i="5"/>
  <c r="S41" i="5"/>
  <c r="R41" i="5"/>
  <c r="AA40" i="5"/>
  <c r="Z40" i="5"/>
  <c r="Y40" i="5"/>
  <c r="X40" i="5"/>
  <c r="W40" i="5"/>
  <c r="V40" i="5"/>
  <c r="S40" i="5"/>
  <c r="R40" i="5"/>
  <c r="AA39" i="5"/>
  <c r="Z39" i="5"/>
  <c r="Y39" i="5"/>
  <c r="X39" i="5"/>
  <c r="W39" i="5"/>
  <c r="V39" i="5"/>
  <c r="S39" i="5"/>
  <c r="R39" i="5"/>
  <c r="AA38" i="5"/>
  <c r="Z38" i="5"/>
  <c r="Y38" i="5"/>
  <c r="X38" i="5"/>
  <c r="W38" i="5"/>
  <c r="V38" i="5"/>
  <c r="S38" i="5"/>
  <c r="R38" i="5"/>
  <c r="AA37" i="5"/>
  <c r="Z37" i="5"/>
  <c r="Y37" i="5"/>
  <c r="X37" i="5"/>
  <c r="W37" i="5"/>
  <c r="V37" i="5"/>
  <c r="S37" i="5"/>
  <c r="R37" i="5"/>
  <c r="AA36" i="5"/>
  <c r="Z36" i="5"/>
  <c r="Y36" i="5"/>
  <c r="X36" i="5"/>
  <c r="W36" i="5"/>
  <c r="V36" i="5"/>
  <c r="S36" i="5"/>
  <c r="R36" i="5"/>
  <c r="AA35" i="5"/>
  <c r="Z35" i="5"/>
  <c r="Y35" i="5"/>
  <c r="X35" i="5"/>
  <c r="W35" i="5"/>
  <c r="V35" i="5"/>
  <c r="S35" i="5"/>
  <c r="R35" i="5"/>
  <c r="AA34" i="5"/>
  <c r="Z34" i="5"/>
  <c r="Y34" i="5"/>
  <c r="X34" i="5"/>
  <c r="W34" i="5"/>
  <c r="V34" i="5"/>
  <c r="S34" i="5"/>
  <c r="R34" i="5"/>
  <c r="AA33" i="5"/>
  <c r="Z33" i="5"/>
  <c r="Y33" i="5"/>
  <c r="X33" i="5"/>
  <c r="W33" i="5"/>
  <c r="V33" i="5"/>
  <c r="S33" i="5"/>
  <c r="R33" i="5"/>
  <c r="AA32" i="5"/>
  <c r="Z32" i="5"/>
  <c r="Y32" i="5"/>
  <c r="X32" i="5"/>
  <c r="W32" i="5"/>
  <c r="V32" i="5"/>
  <c r="S32" i="5"/>
  <c r="R32" i="5"/>
  <c r="AA31" i="5"/>
  <c r="Z31" i="5"/>
  <c r="Y31" i="5"/>
  <c r="X31" i="5"/>
  <c r="W31" i="5"/>
  <c r="V31" i="5"/>
  <c r="S31" i="5"/>
  <c r="R31" i="5"/>
  <c r="AA30" i="5"/>
  <c r="Z30" i="5"/>
  <c r="Y30" i="5"/>
  <c r="X30" i="5"/>
  <c r="W30" i="5"/>
  <c r="V30" i="5"/>
  <c r="S30" i="5"/>
  <c r="AA29" i="5"/>
  <c r="Z29" i="5"/>
  <c r="Y29" i="5"/>
  <c r="X29" i="5"/>
  <c r="W29" i="5"/>
  <c r="V29" i="5"/>
  <c r="S29" i="5"/>
  <c r="R29" i="5"/>
  <c r="AA28" i="5"/>
  <c r="Z28" i="5"/>
  <c r="Y28" i="5"/>
  <c r="X28" i="5"/>
  <c r="W28" i="5"/>
  <c r="V28" i="5"/>
  <c r="S28" i="5"/>
  <c r="R28" i="5"/>
  <c r="AA27" i="5"/>
  <c r="Z27" i="5"/>
  <c r="Y27" i="5"/>
  <c r="X27" i="5"/>
  <c r="W27" i="5"/>
  <c r="V27" i="5"/>
  <c r="S27" i="5"/>
  <c r="R27" i="5"/>
  <c r="AA26" i="5"/>
  <c r="Z26" i="5"/>
  <c r="Y26" i="5"/>
  <c r="X26" i="5"/>
  <c r="W26" i="5"/>
  <c r="V26" i="5"/>
  <c r="S26" i="5"/>
  <c r="R26" i="5"/>
  <c r="AA25" i="5"/>
  <c r="Z25" i="5"/>
  <c r="Y25" i="5"/>
  <c r="X25" i="5"/>
  <c r="W25" i="5"/>
  <c r="V25" i="5"/>
  <c r="S25" i="5"/>
  <c r="R25" i="5"/>
  <c r="AA24" i="5"/>
  <c r="Z24" i="5"/>
  <c r="Y24" i="5"/>
  <c r="X24" i="5"/>
  <c r="W24" i="5"/>
  <c r="V24" i="5"/>
  <c r="S24" i="5"/>
  <c r="R24" i="5"/>
  <c r="AA23" i="5"/>
  <c r="Z23" i="5"/>
  <c r="Y23" i="5"/>
  <c r="X23" i="5"/>
  <c r="W23" i="5"/>
  <c r="V23" i="5"/>
  <c r="S23" i="5"/>
  <c r="R23" i="5"/>
  <c r="AA22" i="5"/>
  <c r="Z22" i="5"/>
  <c r="Y22" i="5"/>
  <c r="X22" i="5"/>
  <c r="W22" i="5"/>
  <c r="V22" i="5"/>
  <c r="S22" i="5"/>
  <c r="R22" i="5"/>
  <c r="AA21" i="5"/>
  <c r="Z21" i="5"/>
  <c r="Y21" i="5"/>
  <c r="X21" i="5"/>
  <c r="W21" i="5"/>
  <c r="V21" i="5"/>
  <c r="S21" i="5"/>
  <c r="R21" i="5"/>
  <c r="AA20" i="5"/>
  <c r="Z20" i="5"/>
  <c r="Y20" i="5"/>
  <c r="X20" i="5"/>
  <c r="W20" i="5"/>
  <c r="V20" i="5"/>
  <c r="S20" i="5"/>
  <c r="R20" i="5"/>
  <c r="AA19" i="5"/>
  <c r="Z19" i="5"/>
  <c r="Y19" i="5"/>
  <c r="X19" i="5"/>
  <c r="W19" i="5"/>
  <c r="V19" i="5"/>
  <c r="S19" i="5"/>
  <c r="R19" i="5"/>
  <c r="D61" i="5"/>
  <c r="D62" i="5"/>
  <c r="D63" i="5"/>
  <c r="D64" i="5"/>
  <c r="D65" i="5"/>
  <c r="D66" i="5"/>
  <c r="D48" i="5"/>
  <c r="D49" i="5"/>
  <c r="D50" i="5"/>
  <c r="D51" i="5"/>
  <c r="D52" i="5"/>
  <c r="D53" i="5"/>
  <c r="D54" i="5"/>
  <c r="D55" i="5"/>
  <c r="D56" i="5"/>
  <c r="M43" i="1"/>
  <c r="O43" i="1"/>
  <c r="P43" i="1"/>
  <c r="R43" i="1"/>
  <c r="S43" i="1"/>
  <c r="M44" i="1"/>
  <c r="O44" i="1"/>
  <c r="P44" i="1"/>
  <c r="R44" i="1"/>
  <c r="S44" i="1"/>
  <c r="M45" i="1"/>
  <c r="O45" i="1"/>
  <c r="P45" i="1"/>
  <c r="R45" i="1"/>
  <c r="S45" i="1"/>
  <c r="L44" i="1"/>
  <c r="L45" i="1"/>
  <c r="L43" i="1"/>
  <c r="O20" i="1"/>
  <c r="P20" i="1"/>
  <c r="R20" i="1"/>
  <c r="S20" i="1"/>
  <c r="O21" i="1"/>
  <c r="P21" i="1"/>
  <c r="R21" i="1"/>
  <c r="S21" i="1"/>
  <c r="O22" i="1"/>
  <c r="P22" i="1"/>
  <c r="R22" i="1"/>
  <c r="S22" i="1"/>
  <c r="O23" i="1"/>
  <c r="P23" i="1"/>
  <c r="R23" i="1"/>
  <c r="S23" i="1"/>
  <c r="O24" i="1"/>
  <c r="P24" i="1"/>
  <c r="R24" i="1"/>
  <c r="S24" i="1"/>
  <c r="O25" i="1"/>
  <c r="P25" i="1"/>
  <c r="R25" i="1"/>
  <c r="S25" i="1"/>
  <c r="O26" i="1"/>
  <c r="P26" i="1"/>
  <c r="R26" i="1"/>
  <c r="S26" i="1"/>
  <c r="O27" i="1"/>
  <c r="P27" i="1"/>
  <c r="R27" i="1"/>
  <c r="S27" i="1"/>
  <c r="O28" i="1"/>
  <c r="P28" i="1"/>
  <c r="R28" i="1"/>
  <c r="S28" i="1"/>
  <c r="O29" i="1"/>
  <c r="P29" i="1"/>
  <c r="R29" i="1"/>
  <c r="S29" i="1"/>
  <c r="O30" i="1"/>
  <c r="P30" i="1"/>
  <c r="R30" i="1"/>
  <c r="S30" i="1"/>
  <c r="O31" i="1"/>
  <c r="P31" i="1"/>
  <c r="R31" i="1"/>
  <c r="S31" i="1"/>
  <c r="O32" i="1"/>
  <c r="P32" i="1"/>
  <c r="R32" i="1"/>
  <c r="S32" i="1"/>
  <c r="O33" i="1"/>
  <c r="P33" i="1"/>
  <c r="R33" i="1"/>
  <c r="S33" i="1"/>
  <c r="O34" i="1"/>
  <c r="P34" i="1"/>
  <c r="R34" i="1"/>
  <c r="S34" i="1"/>
  <c r="O35" i="1"/>
  <c r="P35" i="1"/>
  <c r="R35" i="1"/>
  <c r="S35" i="1"/>
  <c r="O36" i="1"/>
  <c r="P36" i="1"/>
  <c r="R36" i="1"/>
  <c r="S36" i="1"/>
  <c r="M20" i="1"/>
  <c r="M21" i="1"/>
  <c r="M22" i="1"/>
  <c r="M23" i="1"/>
  <c r="M24" i="1"/>
  <c r="M25" i="1"/>
  <c r="M26" i="1"/>
  <c r="M27" i="1"/>
  <c r="M28" i="1"/>
  <c r="M29" i="1"/>
  <c r="M30" i="1"/>
  <c r="M31" i="1"/>
  <c r="M32" i="1"/>
  <c r="M33" i="1"/>
  <c r="M34" i="1"/>
  <c r="M35" i="1"/>
  <c r="M36" i="1"/>
  <c r="L21" i="1"/>
  <c r="L22" i="1"/>
  <c r="L23" i="1"/>
  <c r="L24" i="1"/>
  <c r="L25" i="1"/>
  <c r="L26" i="1"/>
  <c r="L27" i="1"/>
  <c r="L28" i="1"/>
  <c r="L29" i="1"/>
  <c r="L30" i="1"/>
  <c r="L31" i="1"/>
  <c r="L32" i="1"/>
  <c r="L33" i="1"/>
  <c r="L34" i="1"/>
  <c r="L35" i="1"/>
  <c r="L36" i="1"/>
  <c r="L20" i="1"/>
  <c r="R67" i="10"/>
  <c r="S67" i="10"/>
  <c r="V67" i="10"/>
  <c r="W67" i="10"/>
  <c r="X67" i="10"/>
  <c r="Y67" i="10"/>
  <c r="Z67" i="10"/>
  <c r="AA67" i="10"/>
  <c r="R68" i="10"/>
  <c r="S68" i="10"/>
  <c r="V68" i="10"/>
  <c r="W68" i="10"/>
  <c r="X68" i="10"/>
  <c r="Y68" i="10"/>
  <c r="Z68" i="10"/>
  <c r="AA68" i="10"/>
  <c r="S66" i="10"/>
  <c r="V66" i="10"/>
  <c r="W66" i="10"/>
  <c r="X66" i="10"/>
  <c r="Y66" i="10"/>
  <c r="Z66" i="10"/>
  <c r="AA66" i="10"/>
  <c r="R66" i="10"/>
  <c r="W49" i="10"/>
  <c r="X49" i="10"/>
  <c r="Y49" i="10"/>
  <c r="Z49" i="10"/>
  <c r="AA49" i="10"/>
  <c r="W50" i="10"/>
  <c r="X50" i="10"/>
  <c r="Y50" i="10"/>
  <c r="Z50" i="10"/>
  <c r="AA50" i="10"/>
  <c r="V50" i="10"/>
  <c r="V49" i="10"/>
  <c r="S49" i="10"/>
  <c r="S50" i="10"/>
  <c r="T50" i="10"/>
  <c r="R50" i="10"/>
  <c r="R49" i="10"/>
  <c r="V21" i="10"/>
  <c r="W21" i="10"/>
  <c r="X21" i="10"/>
  <c r="Y21" i="10"/>
  <c r="Z21" i="10"/>
  <c r="AA21" i="10"/>
  <c r="AB21" i="10"/>
  <c r="V22" i="10"/>
  <c r="W22" i="10"/>
  <c r="X22" i="10"/>
  <c r="Y22" i="10"/>
  <c r="Z22" i="10"/>
  <c r="AA22" i="10"/>
  <c r="AB22" i="10"/>
  <c r="V23" i="10"/>
  <c r="W23" i="10"/>
  <c r="X23" i="10"/>
  <c r="Y23" i="10"/>
  <c r="Z23" i="10"/>
  <c r="AA23" i="10"/>
  <c r="AB23" i="10"/>
  <c r="V24" i="10"/>
  <c r="W24" i="10"/>
  <c r="X24" i="10"/>
  <c r="Y24" i="10"/>
  <c r="Z24" i="10"/>
  <c r="AA24" i="10"/>
  <c r="AB24" i="10"/>
  <c r="V25" i="10"/>
  <c r="W25" i="10"/>
  <c r="X25" i="10"/>
  <c r="Y25" i="10"/>
  <c r="Z25" i="10"/>
  <c r="AA25" i="10"/>
  <c r="AB25" i="10"/>
  <c r="V26" i="10"/>
  <c r="W26" i="10"/>
  <c r="X26" i="10"/>
  <c r="Y26" i="10"/>
  <c r="Z26" i="10"/>
  <c r="AA26" i="10"/>
  <c r="AB26" i="10"/>
  <c r="V27" i="10"/>
  <c r="W27" i="10"/>
  <c r="X27" i="10"/>
  <c r="Y27" i="10"/>
  <c r="Z27" i="10"/>
  <c r="AA27" i="10"/>
  <c r="AB27" i="10"/>
  <c r="V28" i="10"/>
  <c r="W28" i="10"/>
  <c r="X28" i="10"/>
  <c r="Y28" i="10"/>
  <c r="Z28" i="10"/>
  <c r="AA28" i="10"/>
  <c r="AB28" i="10"/>
  <c r="V29" i="10"/>
  <c r="W29" i="10"/>
  <c r="X29" i="10"/>
  <c r="Y29" i="10"/>
  <c r="Z29" i="10"/>
  <c r="AA29" i="10"/>
  <c r="AB29" i="10"/>
  <c r="V30" i="10"/>
  <c r="W30" i="10"/>
  <c r="X30" i="10"/>
  <c r="Y30" i="10"/>
  <c r="Z30" i="10"/>
  <c r="AA30" i="10"/>
  <c r="AB30" i="10"/>
  <c r="V31" i="10"/>
  <c r="W31" i="10"/>
  <c r="X31" i="10"/>
  <c r="Y31" i="10"/>
  <c r="Z31" i="10"/>
  <c r="AA31" i="10"/>
  <c r="AB31" i="10"/>
  <c r="V32" i="10"/>
  <c r="W32" i="10"/>
  <c r="X32" i="10"/>
  <c r="Y32" i="10"/>
  <c r="Z32" i="10"/>
  <c r="AA32" i="10"/>
  <c r="AB32" i="10"/>
  <c r="V33" i="10"/>
  <c r="W33" i="10"/>
  <c r="X33" i="10"/>
  <c r="Y33" i="10"/>
  <c r="Z33" i="10"/>
  <c r="AA33" i="10"/>
  <c r="AB33" i="10"/>
  <c r="V34" i="10"/>
  <c r="W34" i="10"/>
  <c r="X34" i="10"/>
  <c r="Y34" i="10"/>
  <c r="Z34" i="10"/>
  <c r="AA34" i="10"/>
  <c r="AB34" i="10"/>
  <c r="V35" i="10"/>
  <c r="W35" i="10"/>
  <c r="X35" i="10"/>
  <c r="Y35" i="10"/>
  <c r="Z35" i="10"/>
  <c r="AA35" i="10"/>
  <c r="AB35" i="10"/>
  <c r="V36" i="10"/>
  <c r="W36" i="10"/>
  <c r="X36" i="10"/>
  <c r="Y36" i="10"/>
  <c r="Z36" i="10"/>
  <c r="AA36" i="10"/>
  <c r="AB36" i="10"/>
  <c r="V37" i="10"/>
  <c r="W37" i="10"/>
  <c r="X37" i="10"/>
  <c r="Y37" i="10"/>
  <c r="Z37" i="10"/>
  <c r="AA37" i="10"/>
  <c r="AB37" i="10"/>
  <c r="V38" i="10"/>
  <c r="W38" i="10"/>
  <c r="X38" i="10"/>
  <c r="Y38" i="10"/>
  <c r="Z38" i="10"/>
  <c r="AA38" i="10"/>
  <c r="AB38" i="10"/>
  <c r="V39" i="10"/>
  <c r="W39" i="10"/>
  <c r="X39" i="10"/>
  <c r="Y39" i="10"/>
  <c r="Z39" i="10"/>
  <c r="AA39" i="10"/>
  <c r="AB39" i="10"/>
  <c r="V40" i="10"/>
  <c r="W40" i="10"/>
  <c r="X40" i="10"/>
  <c r="Y40" i="10"/>
  <c r="Z40" i="10"/>
  <c r="AA40" i="10"/>
  <c r="AB40" i="10"/>
  <c r="V41" i="10"/>
  <c r="W41" i="10"/>
  <c r="X41" i="10"/>
  <c r="Y41" i="10"/>
  <c r="Z41" i="10"/>
  <c r="AA41" i="10"/>
  <c r="AB41" i="10"/>
  <c r="W20" i="10"/>
  <c r="X20" i="10"/>
  <c r="Y20" i="10"/>
  <c r="Z20" i="10"/>
  <c r="AA20" i="10"/>
  <c r="AB20" i="10"/>
  <c r="V20" i="10"/>
  <c r="R20" i="10"/>
  <c r="S20" i="10"/>
  <c r="T20" i="10"/>
  <c r="S21" i="10"/>
  <c r="T21" i="10"/>
  <c r="S22" i="10"/>
  <c r="T22" i="10"/>
  <c r="S23" i="10"/>
  <c r="T23" i="10"/>
  <c r="S24" i="10"/>
  <c r="T24" i="10"/>
  <c r="S25" i="10"/>
  <c r="T25" i="10"/>
  <c r="S26" i="10"/>
  <c r="T26" i="10"/>
  <c r="S27" i="10"/>
  <c r="T27" i="10"/>
  <c r="S28" i="10"/>
  <c r="T28" i="10"/>
  <c r="S29" i="10"/>
  <c r="T29" i="10"/>
  <c r="S30" i="10"/>
  <c r="T30" i="10"/>
  <c r="S31" i="10"/>
  <c r="T31" i="10"/>
  <c r="S32" i="10"/>
  <c r="T32" i="10"/>
  <c r="S33" i="10"/>
  <c r="T33" i="10"/>
  <c r="S34" i="10"/>
  <c r="T34" i="10"/>
  <c r="S35" i="10"/>
  <c r="T35" i="10"/>
  <c r="S36" i="10"/>
  <c r="T36" i="10"/>
  <c r="S37" i="10"/>
  <c r="T37" i="10"/>
  <c r="S38" i="10"/>
  <c r="T38" i="10"/>
  <c r="S39" i="10"/>
  <c r="T39" i="10"/>
  <c r="S40" i="10"/>
  <c r="T40" i="10"/>
  <c r="S41" i="10"/>
  <c r="T41" i="10"/>
  <c r="R21" i="10"/>
  <c r="R22" i="10"/>
  <c r="R23" i="10"/>
  <c r="R24" i="10"/>
  <c r="R25" i="10"/>
  <c r="R26" i="10"/>
  <c r="R27" i="10"/>
  <c r="R28" i="10"/>
  <c r="R29" i="10"/>
  <c r="R30" i="10"/>
  <c r="R31" i="10"/>
  <c r="R32" i="10"/>
  <c r="R33" i="10"/>
  <c r="R34" i="10"/>
  <c r="R35" i="10"/>
  <c r="R36" i="10"/>
  <c r="R37" i="10"/>
  <c r="R38" i="10"/>
  <c r="R39" i="10"/>
  <c r="R40" i="10"/>
  <c r="R41" i="10"/>
  <c r="V62" i="3"/>
  <c r="W62" i="3"/>
  <c r="Y62" i="3"/>
  <c r="Z62" i="3"/>
  <c r="V63" i="3"/>
  <c r="W63" i="3"/>
  <c r="Y63" i="3"/>
  <c r="Z63" i="3"/>
  <c r="V64" i="3"/>
  <c r="W64" i="3"/>
  <c r="Y64" i="3"/>
  <c r="Z64" i="3"/>
  <c r="V65" i="3"/>
  <c r="W65" i="3"/>
  <c r="Y65" i="3"/>
  <c r="Z65" i="3"/>
  <c r="V66" i="3"/>
  <c r="W66" i="3"/>
  <c r="Y66" i="3"/>
  <c r="Z66" i="3"/>
  <c r="V67" i="3"/>
  <c r="W67" i="3"/>
  <c r="Y67" i="3"/>
  <c r="Z67" i="3"/>
  <c r="V68" i="3"/>
  <c r="W68" i="3"/>
  <c r="Y68" i="3"/>
  <c r="Z68" i="3"/>
  <c r="V69" i="3"/>
  <c r="W69" i="3"/>
  <c r="Y69" i="3"/>
  <c r="Z69" i="3"/>
  <c r="V70" i="3"/>
  <c r="W70" i="3"/>
  <c r="Y70" i="3"/>
  <c r="Z70" i="3"/>
  <c r="V71" i="3"/>
  <c r="W71" i="3"/>
  <c r="Y71" i="3"/>
  <c r="Z71" i="3"/>
  <c r="V72" i="3"/>
  <c r="W72" i="3"/>
  <c r="Y72" i="3"/>
  <c r="Z72" i="3"/>
  <c r="V73" i="3"/>
  <c r="W73" i="3"/>
  <c r="Y73" i="3"/>
  <c r="Z73" i="3"/>
  <c r="V74" i="3"/>
  <c r="W74" i="3"/>
  <c r="Y74" i="3"/>
  <c r="Z74" i="3"/>
  <c r="V75" i="3"/>
  <c r="W75" i="3"/>
  <c r="Y75" i="3"/>
  <c r="Z75" i="3"/>
  <c r="V76" i="3"/>
  <c r="W76" i="3"/>
  <c r="Y76" i="3"/>
  <c r="Z76" i="3"/>
  <c r="V77" i="3"/>
  <c r="W77" i="3"/>
  <c r="Y77" i="3"/>
  <c r="Z77" i="3"/>
  <c r="V78" i="3"/>
  <c r="W78" i="3"/>
  <c r="Y78" i="3"/>
  <c r="Z78" i="3"/>
  <c r="V79" i="3"/>
  <c r="W79" i="3"/>
  <c r="Y79" i="3"/>
  <c r="Z79" i="3"/>
  <c r="V80" i="3"/>
  <c r="W80" i="3"/>
  <c r="Y80" i="3"/>
  <c r="Z80" i="3"/>
  <c r="V81" i="3"/>
  <c r="W81" i="3"/>
  <c r="Y81" i="3"/>
  <c r="Z81" i="3"/>
  <c r="V82" i="3"/>
  <c r="W82" i="3"/>
  <c r="Y82" i="3"/>
  <c r="Z82" i="3"/>
  <c r="V83" i="3"/>
  <c r="W83" i="3"/>
  <c r="Y83" i="3"/>
  <c r="Z83" i="3"/>
  <c r="W61" i="3"/>
  <c r="Y61" i="3"/>
  <c r="Z61" i="3"/>
  <c r="V61" i="3"/>
  <c r="M72" i="3"/>
  <c r="O72" i="3"/>
  <c r="P72" i="3"/>
  <c r="M73" i="3"/>
  <c r="O73" i="3"/>
  <c r="P73" i="3"/>
  <c r="M74" i="3"/>
  <c r="O74" i="3"/>
  <c r="P74" i="3"/>
  <c r="M75" i="3"/>
  <c r="O75" i="3"/>
  <c r="P75" i="3"/>
  <c r="M76" i="3"/>
  <c r="O76" i="3"/>
  <c r="P76" i="3"/>
  <c r="M77" i="3"/>
  <c r="O77" i="3"/>
  <c r="P77" i="3"/>
  <c r="M78" i="3"/>
  <c r="O78" i="3"/>
  <c r="P78" i="3"/>
  <c r="M79" i="3"/>
  <c r="O79" i="3"/>
  <c r="P79" i="3"/>
  <c r="M80" i="3"/>
  <c r="O80" i="3"/>
  <c r="P80" i="3"/>
  <c r="M81" i="3"/>
  <c r="O81" i="3"/>
  <c r="P81" i="3"/>
  <c r="M82" i="3"/>
  <c r="O82" i="3"/>
  <c r="P82" i="3"/>
  <c r="M83" i="3"/>
  <c r="O83" i="3"/>
  <c r="P83" i="3"/>
  <c r="L73" i="3"/>
  <c r="L74" i="3"/>
  <c r="L75" i="3"/>
  <c r="L76" i="3"/>
  <c r="L77" i="3"/>
  <c r="L78" i="3"/>
  <c r="L79" i="3"/>
  <c r="L80" i="3"/>
  <c r="L81" i="3"/>
  <c r="L82" i="3"/>
  <c r="L83" i="3"/>
  <c r="L72" i="3"/>
  <c r="M21" i="3"/>
  <c r="O21" i="3"/>
  <c r="P21" i="3"/>
  <c r="M22" i="3"/>
  <c r="O22" i="3"/>
  <c r="P22" i="3"/>
  <c r="M23" i="3"/>
  <c r="O23" i="3"/>
  <c r="P23" i="3"/>
  <c r="M24" i="3"/>
  <c r="O24" i="3"/>
  <c r="P24" i="3"/>
  <c r="M25" i="3"/>
  <c r="O25" i="3"/>
  <c r="P25" i="3"/>
  <c r="M26" i="3"/>
  <c r="O26" i="3"/>
  <c r="P26" i="3"/>
  <c r="M27" i="3"/>
  <c r="O27" i="3"/>
  <c r="P27" i="3"/>
  <c r="M28" i="3"/>
  <c r="O28" i="3"/>
  <c r="P28" i="3"/>
  <c r="M29" i="3"/>
  <c r="O29" i="3"/>
  <c r="P29" i="3"/>
  <c r="M30" i="3"/>
  <c r="O30" i="3"/>
  <c r="P30" i="3"/>
  <c r="M31" i="3"/>
  <c r="O31" i="3"/>
  <c r="P31" i="3"/>
  <c r="M32" i="3"/>
  <c r="O32" i="3"/>
  <c r="P32" i="3"/>
  <c r="M33" i="3"/>
  <c r="O33" i="3"/>
  <c r="P33" i="3"/>
  <c r="M34" i="3"/>
  <c r="O34" i="3"/>
  <c r="P34" i="3"/>
  <c r="M35" i="3"/>
  <c r="O35" i="3"/>
  <c r="P35" i="3"/>
  <c r="M36" i="3"/>
  <c r="O36" i="3"/>
  <c r="P36" i="3"/>
  <c r="M37" i="3"/>
  <c r="O37" i="3"/>
  <c r="P37" i="3"/>
  <c r="M38" i="3"/>
  <c r="O38" i="3"/>
  <c r="P38" i="3"/>
  <c r="M39" i="3"/>
  <c r="O39" i="3"/>
  <c r="P39" i="3"/>
  <c r="M40" i="3"/>
  <c r="O40" i="3"/>
  <c r="P40" i="3"/>
  <c r="M41" i="3"/>
  <c r="O41" i="3"/>
  <c r="P41" i="3"/>
  <c r="M42" i="3"/>
  <c r="O42" i="3"/>
  <c r="P42" i="3"/>
  <c r="M43" i="3"/>
  <c r="O43" i="3"/>
  <c r="P43" i="3"/>
  <c r="R43" i="3"/>
  <c r="S43" i="3"/>
  <c r="T43" i="3"/>
  <c r="L22" i="3"/>
  <c r="L23" i="3"/>
  <c r="L24" i="3"/>
  <c r="L25" i="3"/>
  <c r="L26" i="3"/>
  <c r="L27" i="3"/>
  <c r="L28" i="3"/>
  <c r="L29" i="3"/>
  <c r="L30" i="3"/>
  <c r="L31" i="3"/>
  <c r="L32" i="3"/>
  <c r="L34" i="3"/>
  <c r="L35" i="3"/>
  <c r="L36" i="3"/>
  <c r="L37" i="3"/>
  <c r="L38" i="3"/>
  <c r="L39" i="3"/>
  <c r="L40" i="3"/>
  <c r="L41" i="3"/>
  <c r="L42" i="3"/>
  <c r="L43" i="3"/>
  <c r="L21" i="3"/>
  <c r="J47" i="3" l="1"/>
  <c r="AC58" i="3"/>
  <c r="AD88" i="3"/>
  <c r="J58" i="3"/>
  <c r="AB58" i="3"/>
  <c r="T28" i="1"/>
  <c r="AD44" i="1"/>
  <c r="AI62" i="12"/>
  <c r="T24" i="12"/>
  <c r="AD86" i="3"/>
  <c r="T43" i="1"/>
  <c r="AD87" i="3"/>
  <c r="J57" i="3"/>
  <c r="S43" i="10"/>
  <c r="AD41" i="1"/>
  <c r="AN47" i="10"/>
  <c r="T44" i="1"/>
  <c r="T25" i="1"/>
  <c r="AD42" i="1"/>
  <c r="T24" i="1"/>
  <c r="P43" i="10"/>
  <c r="T45" i="1"/>
  <c r="AD43" i="1"/>
  <c r="T31" i="1"/>
  <c r="AA43" i="10"/>
  <c r="D43" i="10"/>
  <c r="Z43" i="10"/>
  <c r="T36" i="1"/>
  <c r="AD40" i="1"/>
  <c r="T21" i="1"/>
  <c r="T32" i="1"/>
  <c r="T26" i="1"/>
  <c r="H43" i="10"/>
  <c r="T20" i="1"/>
  <c r="AB51" i="10"/>
  <c r="T29" i="1"/>
  <c r="S42" i="10"/>
  <c r="R43" i="10"/>
  <c r="AD45" i="1"/>
  <c r="AN49" i="10"/>
  <c r="T27" i="1"/>
  <c r="T22" i="1"/>
  <c r="V43" i="10"/>
  <c r="W43" i="10"/>
  <c r="X43" i="10"/>
  <c r="Y43" i="10"/>
  <c r="AF52" i="10"/>
  <c r="T52" i="10"/>
  <c r="AN52" i="10"/>
  <c r="AB52" i="10"/>
  <c r="AB50" i="10"/>
  <c r="T23" i="1"/>
  <c r="T34" i="1"/>
  <c r="T37" i="1"/>
  <c r="AN50" i="10"/>
  <c r="AF49" i="10"/>
  <c r="T35" i="1"/>
  <c r="AF47" i="10"/>
  <c r="T30" i="1"/>
  <c r="T33" i="1"/>
  <c r="AB49" i="10"/>
  <c r="T46" i="1"/>
  <c r="AD46" i="1"/>
  <c r="T49" i="10"/>
  <c r="AF50" i="10"/>
  <c r="P42" i="10"/>
  <c r="AB42" i="10" s="1"/>
  <c r="AD85" i="3"/>
  <c r="AN46" i="10"/>
  <c r="H42" i="10"/>
  <c r="T42" i="10" s="1"/>
  <c r="AN51" i="10"/>
  <c r="AF48" i="10"/>
  <c r="AF46" i="10"/>
  <c r="AN48" i="10"/>
  <c r="AI30" i="12"/>
  <c r="AI29" i="12"/>
  <c r="D42" i="10"/>
  <c r="T51" i="10"/>
  <c r="AF51" i="10"/>
  <c r="T61" i="12"/>
  <c r="AI61" i="12"/>
  <c r="AI33" i="12"/>
  <c r="AI81" i="14"/>
  <c r="AI79" i="14"/>
  <c r="AI32" i="12"/>
  <c r="AI31" i="12"/>
  <c r="AI28" i="12"/>
  <c r="AI82" i="12"/>
  <c r="AI71" i="12"/>
  <c r="AG83" i="12"/>
  <c r="AG74" i="12"/>
  <c r="AI81" i="12"/>
  <c r="AF70" i="12"/>
  <c r="AH82" i="12"/>
  <c r="AH78" i="12"/>
  <c r="AI75" i="12"/>
  <c r="AI72" i="12"/>
  <c r="AF87" i="12"/>
  <c r="AF73" i="12"/>
  <c r="AF76" i="12"/>
  <c r="AI83" i="12"/>
  <c r="AI27" i="12"/>
  <c r="AI84" i="12"/>
  <c r="AI76" i="12"/>
  <c r="AI39" i="12"/>
  <c r="AI40" i="12"/>
  <c r="AI41" i="12"/>
  <c r="AI43" i="12"/>
  <c r="AI44" i="12"/>
  <c r="AI47" i="12"/>
  <c r="AI48" i="12"/>
  <c r="T31" i="12"/>
  <c r="T32" i="12"/>
  <c r="T33" i="12"/>
  <c r="AV26" i="16"/>
  <c r="AV25" i="16"/>
  <c r="AV24" i="16"/>
  <c r="AV23" i="16"/>
  <c r="AV22" i="16"/>
  <c r="AV21" i="16"/>
  <c r="AV20" i="16"/>
  <c r="AV17" i="16"/>
  <c r="AV16" i="16"/>
  <c r="AV15" i="16"/>
  <c r="AV14" i="16"/>
  <c r="AV13" i="16"/>
  <c r="AV12" i="16"/>
  <c r="AV11" i="16"/>
  <c r="AV10" i="16"/>
  <c r="AQ26" i="16"/>
  <c r="AQ25" i="16"/>
  <c r="AQ24" i="16"/>
  <c r="AQ23" i="16"/>
  <c r="AQ22" i="16"/>
  <c r="AQ21" i="16"/>
  <c r="AQ20" i="16"/>
  <c r="AQ17" i="16"/>
  <c r="AQ16" i="16"/>
  <c r="AQ15" i="16"/>
  <c r="AQ14" i="16"/>
  <c r="AQ13" i="16"/>
  <c r="AQ12" i="16"/>
  <c r="AQ11" i="16"/>
  <c r="AQ10" i="16"/>
  <c r="AL26" i="16"/>
  <c r="AL25" i="16"/>
  <c r="AL24" i="16"/>
  <c r="AL23" i="16"/>
  <c r="AL22" i="16"/>
  <c r="AL21" i="16"/>
  <c r="AL20" i="16"/>
  <c r="AL17" i="16"/>
  <c r="AL16" i="16"/>
  <c r="AL15" i="16"/>
  <c r="AL14" i="16"/>
  <c r="AL13" i="16"/>
  <c r="AL12" i="16"/>
  <c r="AL11" i="16"/>
  <c r="AL10" i="16"/>
  <c r="AG26" i="16"/>
  <c r="AG25" i="16"/>
  <c r="AG24" i="16"/>
  <c r="AG23" i="16"/>
  <c r="AG22" i="16"/>
  <c r="AG21" i="16"/>
  <c r="AG20" i="16"/>
  <c r="AG17" i="16"/>
  <c r="AG16" i="16"/>
  <c r="AG15" i="16"/>
  <c r="AG14" i="16"/>
  <c r="AG13" i="16"/>
  <c r="AG12" i="16"/>
  <c r="AG11" i="16"/>
  <c r="AG10" i="16"/>
  <c r="AB26" i="16"/>
  <c r="AB25" i="16"/>
  <c r="AB24" i="16"/>
  <c r="AB23" i="16"/>
  <c r="AB22" i="16"/>
  <c r="AB21" i="16"/>
  <c r="AB20" i="16"/>
  <c r="AB17" i="16"/>
  <c r="AB16" i="16"/>
  <c r="AB15" i="16"/>
  <c r="AB14" i="16"/>
  <c r="AB13" i="16"/>
  <c r="AB12" i="16"/>
  <c r="AB11" i="16"/>
  <c r="AB10" i="16"/>
  <c r="AQ27" i="14"/>
  <c r="AQ29" i="14"/>
  <c r="AQ38" i="14"/>
  <c r="AQ40" i="14"/>
  <c r="AQ42" i="14"/>
  <c r="AQ43" i="14"/>
  <c r="AQ46" i="14"/>
  <c r="AQ48" i="14"/>
  <c r="AB14" i="14"/>
  <c r="AB15" i="14"/>
  <c r="AB16" i="14"/>
  <c r="AB18" i="14"/>
  <c r="AB20" i="14"/>
  <c r="AB21" i="14"/>
  <c r="AD58" i="3" l="1"/>
  <c r="T43" i="10"/>
  <c r="AB43" i="10"/>
  <c r="AB31" i="14"/>
  <c r="AQ31" i="14"/>
  <c r="AB30" i="14"/>
  <c r="AQ30" i="14"/>
  <c r="AQ47" i="14"/>
  <c r="AQ28" i="14"/>
  <c r="AB33" i="14"/>
  <c r="AQ33" i="14"/>
  <c r="AB32" i="14"/>
  <c r="AQ32" i="14"/>
  <c r="AB19" i="14"/>
  <c r="AQ41" i="14"/>
  <c r="AB17" i="14"/>
  <c r="AQ39" i="14"/>
  <c r="AI73" i="12"/>
  <c r="AI79" i="12"/>
  <c r="AI78" i="12"/>
  <c r="AB53" i="14"/>
  <c r="AQ53" i="14"/>
  <c r="AB51" i="14"/>
  <c r="AQ51" i="14"/>
  <c r="AB55" i="14"/>
  <c r="AQ55" i="14"/>
  <c r="AB59" i="14"/>
  <c r="AQ59" i="14"/>
  <c r="AQ52" i="14"/>
  <c r="AB52" i="14"/>
  <c r="AQ49" i="14"/>
  <c r="AB49" i="14"/>
  <c r="AB58" i="14"/>
  <c r="AQ58" i="14"/>
  <c r="AB56" i="14"/>
  <c r="AQ56" i="14"/>
  <c r="AB13" i="14"/>
  <c r="AQ57" i="14"/>
  <c r="AB57" i="14"/>
  <c r="AB54" i="14"/>
  <c r="AQ54" i="14"/>
  <c r="AB50" i="14"/>
  <c r="AQ50" i="14"/>
  <c r="AQ45" i="14"/>
  <c r="AQ60" i="14"/>
  <c r="AB60" i="14"/>
  <c r="AQ44" i="14"/>
  <c r="AI45" i="12"/>
  <c r="AI42" i="12"/>
  <c r="AI46" i="12"/>
  <c r="AI60" i="12"/>
  <c r="T60" i="12"/>
  <c r="AI59" i="12"/>
  <c r="T59" i="12"/>
  <c r="T58" i="12"/>
  <c r="AI58" i="12"/>
  <c r="T57" i="12"/>
  <c r="AI57" i="12"/>
  <c r="AI56" i="12"/>
  <c r="T56" i="12"/>
  <c r="AI55" i="12"/>
  <c r="T55" i="12"/>
  <c r="AI54" i="12"/>
  <c r="T54" i="12"/>
  <c r="AI38" i="12"/>
  <c r="T53" i="12"/>
  <c r="AI53" i="12"/>
  <c r="T52" i="12"/>
  <c r="AI52" i="12"/>
  <c r="T51" i="12"/>
  <c r="AI51" i="12"/>
  <c r="AI50" i="12"/>
  <c r="T50" i="12"/>
  <c r="T30" i="12"/>
  <c r="AI49" i="12"/>
  <c r="T49" i="12"/>
  <c r="AB20" i="12"/>
  <c r="AB21" i="12"/>
  <c r="AQ27" i="12"/>
  <c r="AQ28" i="12"/>
  <c r="AQ30" i="12"/>
  <c r="AQ31" i="12"/>
  <c r="AQ42" i="12"/>
  <c r="AQ43" i="12"/>
  <c r="AQ44" i="12"/>
  <c r="AQ45" i="12"/>
  <c r="AQ47" i="12"/>
  <c r="AQ70" i="12"/>
  <c r="AQ71" i="12"/>
  <c r="AQ73" i="12"/>
  <c r="AQ74" i="12"/>
  <c r="AQ76" i="12"/>
  <c r="AQ80" i="12"/>
  <c r="AQ82" i="12"/>
  <c r="AQ83" i="12"/>
  <c r="AQ84" i="12"/>
  <c r="AQ85" i="12"/>
  <c r="AQ86" i="12"/>
  <c r="AQ87" i="12"/>
  <c r="AQ79" i="12" l="1"/>
  <c r="AQ39" i="12"/>
  <c r="AB15" i="12"/>
  <c r="AQ77" i="12"/>
  <c r="AQ72" i="12"/>
  <c r="AQ29" i="12"/>
  <c r="AQ81" i="12"/>
  <c r="AQ41" i="12"/>
  <c r="AB17" i="12"/>
  <c r="AQ78" i="12"/>
  <c r="AQ38" i="12"/>
  <c r="AB14" i="12"/>
  <c r="AB33" i="12"/>
  <c r="AQ33" i="12"/>
  <c r="AQ75" i="12"/>
  <c r="AQ32" i="12"/>
  <c r="AB13" i="12"/>
  <c r="AB18" i="12"/>
  <c r="AQ46" i="12"/>
  <c r="AQ60" i="12"/>
  <c r="AB60" i="12"/>
  <c r="AB59" i="12"/>
  <c r="AQ59" i="12"/>
  <c r="AQ58" i="12"/>
  <c r="AB58" i="12"/>
  <c r="AB19" i="12"/>
  <c r="AB57" i="12"/>
  <c r="AQ57" i="12"/>
  <c r="AQ56" i="12"/>
  <c r="AB56" i="12"/>
  <c r="AQ40" i="12"/>
  <c r="AB16" i="12"/>
  <c r="AQ55" i="12"/>
  <c r="AB55" i="12"/>
  <c r="AB54" i="12"/>
  <c r="AQ54" i="12"/>
  <c r="AQ53" i="12"/>
  <c r="AB53" i="12"/>
  <c r="AQ52" i="12"/>
  <c r="AB52" i="12"/>
  <c r="AQ51" i="12"/>
  <c r="AB51" i="12"/>
  <c r="AB32" i="12"/>
  <c r="AB50" i="12"/>
  <c r="AQ50" i="12"/>
  <c r="AB31" i="12"/>
  <c r="AB49" i="12"/>
  <c r="AQ49" i="12"/>
  <c r="AB30" i="12"/>
  <c r="AQ48" i="12"/>
  <c r="T14" i="12"/>
  <c r="T17" i="12"/>
  <c r="T19" i="12"/>
  <c r="C49" i="3"/>
  <c r="C50" i="3"/>
  <c r="C51" i="3"/>
  <c r="C52" i="3"/>
  <c r="B52" i="3"/>
  <c r="H61" i="3"/>
  <c r="H62" i="3"/>
  <c r="H63" i="3"/>
  <c r="H64" i="3"/>
  <c r="H65" i="3"/>
  <c r="H66" i="3"/>
  <c r="H67" i="3"/>
  <c r="H68" i="3"/>
  <c r="H69" i="3"/>
  <c r="H70" i="3"/>
  <c r="H71" i="3"/>
  <c r="H60" i="3"/>
  <c r="P65" i="5"/>
  <c r="AN66" i="5" s="1"/>
  <c r="H65" i="5"/>
  <c r="AF66" i="5" s="1"/>
  <c r="H83" i="3"/>
  <c r="AB84" i="3" s="1"/>
  <c r="I83" i="3"/>
  <c r="AC84" i="3" s="1"/>
  <c r="P64" i="5"/>
  <c r="AB68" i="5" s="1"/>
  <c r="H64" i="5"/>
  <c r="T68" i="5" s="1"/>
  <c r="P63" i="5"/>
  <c r="AB67" i="5" s="1"/>
  <c r="H63" i="5"/>
  <c r="T67" i="5" s="1"/>
  <c r="P62" i="5"/>
  <c r="AB66" i="5" s="1"/>
  <c r="H62" i="5"/>
  <c r="T66" i="5" s="1"/>
  <c r="H82" i="3"/>
  <c r="I82" i="3"/>
  <c r="I72" i="3"/>
  <c r="I73" i="3"/>
  <c r="S85" i="3" s="1"/>
  <c r="I74" i="3"/>
  <c r="S86" i="3" s="1"/>
  <c r="I75" i="3"/>
  <c r="S87" i="3" s="1"/>
  <c r="I76" i="3"/>
  <c r="S88" i="3" s="1"/>
  <c r="I77" i="3"/>
  <c r="S89" i="3" s="1"/>
  <c r="I78" i="3"/>
  <c r="S90" i="3" s="1"/>
  <c r="I79" i="3"/>
  <c r="I80" i="3"/>
  <c r="I81" i="3"/>
  <c r="I61" i="3"/>
  <c r="I62" i="3"/>
  <c r="I63" i="3"/>
  <c r="I64" i="3"/>
  <c r="I65" i="3"/>
  <c r="I66" i="3"/>
  <c r="I67" i="3"/>
  <c r="I68" i="3"/>
  <c r="I69" i="3"/>
  <c r="I70" i="3"/>
  <c r="I71" i="3"/>
  <c r="I60" i="3"/>
  <c r="P61" i="5"/>
  <c r="P60" i="5"/>
  <c r="H61" i="5"/>
  <c r="H60" i="5"/>
  <c r="D66" i="10"/>
  <c r="D67" i="10"/>
  <c r="D68" i="10"/>
  <c r="D69" i="10"/>
  <c r="D70" i="10"/>
  <c r="D71" i="10"/>
  <c r="D72" i="10"/>
  <c r="D73" i="10"/>
  <c r="D74" i="10"/>
  <c r="H81" i="3"/>
  <c r="H80" i="3"/>
  <c r="H79" i="3"/>
  <c r="H78" i="3"/>
  <c r="R90" i="3" s="1"/>
  <c r="H73" i="3"/>
  <c r="R85" i="3" s="1"/>
  <c r="H74" i="3"/>
  <c r="R86" i="3" s="1"/>
  <c r="H75" i="3"/>
  <c r="R87" i="3" s="1"/>
  <c r="H76" i="3"/>
  <c r="R88" i="3" s="1"/>
  <c r="H77" i="3"/>
  <c r="R89" i="3" s="1"/>
  <c r="H72" i="3"/>
  <c r="D57" i="10"/>
  <c r="D58" i="10"/>
  <c r="D59" i="10"/>
  <c r="D60" i="10"/>
  <c r="D62" i="10"/>
  <c r="D63" i="10"/>
  <c r="D64" i="10"/>
  <c r="D65" i="10"/>
  <c r="B51" i="3"/>
  <c r="B50" i="3"/>
  <c r="AF55" i="10"/>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D60" i="5"/>
  <c r="B49" i="3"/>
  <c r="J41" i="3"/>
  <c r="I41" i="3"/>
  <c r="H41" i="3"/>
  <c r="H47" i="5"/>
  <c r="H46" i="5"/>
  <c r="H45" i="5"/>
  <c r="H44" i="5"/>
  <c r="I40" i="3"/>
  <c r="H40" i="3"/>
  <c r="H39" i="3"/>
  <c r="I38" i="3"/>
  <c r="H38" i="3"/>
  <c r="I37" i="3"/>
  <c r="H37" i="3"/>
  <c r="I36" i="3"/>
  <c r="H36" i="3"/>
  <c r="I35" i="3"/>
  <c r="H35" i="3"/>
  <c r="I34" i="3"/>
  <c r="H34" i="3"/>
  <c r="I33" i="3"/>
  <c r="H33" i="3"/>
  <c r="I32" i="3"/>
  <c r="H32" i="3"/>
  <c r="I31" i="3"/>
  <c r="H31" i="3"/>
  <c r="I30" i="3"/>
  <c r="H30" i="3"/>
  <c r="I29" i="3"/>
  <c r="H29" i="3"/>
  <c r="I28" i="3"/>
  <c r="H28" i="3"/>
  <c r="I27" i="3"/>
  <c r="H27" i="3"/>
  <c r="I26" i="3"/>
  <c r="H26" i="3"/>
  <c r="I25" i="3"/>
  <c r="H25" i="3"/>
  <c r="I24" i="3"/>
  <c r="H24" i="3"/>
  <c r="I23" i="3"/>
  <c r="I22" i="3"/>
  <c r="H22" i="3"/>
  <c r="I21" i="3"/>
  <c r="H21" i="3"/>
  <c r="I20" i="3"/>
  <c r="H20" i="3"/>
  <c r="D56" i="10"/>
  <c r="D54" i="10"/>
  <c r="J38" i="3"/>
  <c r="J37" i="3"/>
  <c r="J39" i="3"/>
  <c r="H18" i="5"/>
  <c r="H19" i="5"/>
  <c r="H20" i="5"/>
  <c r="H21" i="5"/>
  <c r="H22" i="5"/>
  <c r="H23" i="5"/>
  <c r="D18" i="5"/>
  <c r="D19" i="5"/>
  <c r="D20" i="5"/>
  <c r="D21" i="5"/>
  <c r="D22" i="5"/>
  <c r="D23" i="5"/>
  <c r="D24" i="5"/>
  <c r="H24" i="5"/>
  <c r="H43" i="5"/>
  <c r="H42" i="5"/>
  <c r="H41" i="5"/>
  <c r="H40" i="5"/>
  <c r="H39" i="5"/>
  <c r="H38" i="5"/>
  <c r="H37" i="5"/>
  <c r="H36" i="5"/>
  <c r="H35" i="5"/>
  <c r="H34" i="5"/>
  <c r="H33" i="5"/>
  <c r="H32" i="5"/>
  <c r="H31" i="5"/>
  <c r="H30" i="5"/>
  <c r="H29" i="5"/>
  <c r="H28" i="5"/>
  <c r="H27" i="5"/>
  <c r="H26" i="5"/>
  <c r="H25" i="5"/>
  <c r="D25" i="5"/>
  <c r="D26" i="5"/>
  <c r="D27" i="5"/>
  <c r="D28" i="5"/>
  <c r="D29" i="5"/>
  <c r="D30" i="5"/>
  <c r="D31" i="5"/>
  <c r="D32" i="5"/>
  <c r="D33" i="5"/>
  <c r="D34" i="5"/>
  <c r="D35" i="5"/>
  <c r="D36" i="5"/>
  <c r="D37" i="5"/>
  <c r="D38" i="5"/>
  <c r="D39" i="5"/>
  <c r="D40" i="5"/>
  <c r="D41" i="5"/>
  <c r="D42" i="5"/>
  <c r="D43" i="5"/>
  <c r="D44" i="5"/>
  <c r="D45" i="5"/>
  <c r="D46" i="5"/>
  <c r="D47" i="5"/>
  <c r="J36" i="3"/>
  <c r="J35" i="3"/>
  <c r="J34" i="3"/>
  <c r="J33" i="3"/>
  <c r="J20" i="3"/>
  <c r="J21" i="3"/>
  <c r="J22" i="3"/>
  <c r="J23" i="3"/>
  <c r="J24" i="3"/>
  <c r="J25" i="3"/>
  <c r="J26" i="3"/>
  <c r="J27" i="3"/>
  <c r="J28" i="3"/>
  <c r="J29" i="3"/>
  <c r="J30" i="3"/>
  <c r="J31" i="3"/>
  <c r="J32" i="3"/>
  <c r="I39" i="3"/>
  <c r="J40" i="3"/>
  <c r="D61" i="10"/>
  <c r="H46" i="3" l="1"/>
  <c r="R47" i="3" s="1"/>
  <c r="I46" i="3"/>
  <c r="S47" i="3" s="1"/>
  <c r="H54" i="3"/>
  <c r="R58" i="3" s="1"/>
  <c r="I56" i="3"/>
  <c r="AC57" i="3" s="1"/>
  <c r="H56" i="3"/>
  <c r="AB57" i="3" s="1"/>
  <c r="AB70" i="3"/>
  <c r="R84" i="3"/>
  <c r="H53" i="3"/>
  <c r="R57" i="3" s="1"/>
  <c r="I54" i="3"/>
  <c r="S58" i="3" s="1"/>
  <c r="S84" i="3"/>
  <c r="I53" i="3"/>
  <c r="S57" i="3" s="1"/>
  <c r="H55" i="3"/>
  <c r="I55" i="3"/>
  <c r="Z51" i="3"/>
  <c r="AC65" i="3"/>
  <c r="T19" i="5"/>
  <c r="T24" i="5"/>
  <c r="T20" i="5"/>
  <c r="T44" i="5"/>
  <c r="T25" i="5"/>
  <c r="T30" i="5"/>
  <c r="AB31" i="5"/>
  <c r="T38" i="5"/>
  <c r="T21" i="5"/>
  <c r="AB23" i="5"/>
  <c r="AB39" i="5"/>
  <c r="AN62" i="5"/>
  <c r="AB64" i="5"/>
  <c r="AN64" i="5"/>
  <c r="AN61" i="5"/>
  <c r="AF63" i="5"/>
  <c r="AF61" i="5"/>
  <c r="AN63" i="5"/>
  <c r="T65" i="5"/>
  <c r="AF65" i="5"/>
  <c r="AB65" i="5"/>
  <c r="AN65" i="5"/>
  <c r="T37" i="5"/>
  <c r="AB22" i="5"/>
  <c r="AB38" i="5"/>
  <c r="AF62" i="5"/>
  <c r="AF64" i="5"/>
  <c r="AN58" i="10"/>
  <c r="AN56" i="10"/>
  <c r="AN55" i="10"/>
  <c r="AF65" i="10"/>
  <c r="AF58" i="10"/>
  <c r="AN61" i="10"/>
  <c r="AF62" i="10"/>
  <c r="AF68" i="10"/>
  <c r="AN64" i="10"/>
  <c r="AN60" i="10"/>
  <c r="AF61" i="10"/>
  <c r="AB67" i="10"/>
  <c r="AN67" i="10"/>
  <c r="AN62" i="10"/>
  <c r="AN63" i="10"/>
  <c r="AF56" i="10"/>
  <c r="AF64" i="10"/>
  <c r="AN57" i="10"/>
  <c r="AN65" i="10"/>
  <c r="AN59" i="10"/>
  <c r="AF63" i="10"/>
  <c r="AF59" i="10"/>
  <c r="AF60" i="10"/>
  <c r="T66" i="10"/>
  <c r="AF66" i="10"/>
  <c r="AN68" i="10"/>
  <c r="AB66" i="10"/>
  <c r="AN66" i="10"/>
  <c r="AF57" i="10"/>
  <c r="T67" i="10"/>
  <c r="AF67" i="10"/>
  <c r="Y52" i="3"/>
  <c r="W55" i="3"/>
  <c r="Z53" i="3"/>
  <c r="V54" i="3"/>
  <c r="W52" i="3"/>
  <c r="T29" i="3"/>
  <c r="AC69" i="3"/>
  <c r="Z56" i="3"/>
  <c r="Y51" i="3"/>
  <c r="AB69" i="3"/>
  <c r="Y55" i="3"/>
  <c r="W50" i="3"/>
  <c r="T26" i="3"/>
  <c r="AB66" i="3"/>
  <c r="Z54" i="3"/>
  <c r="Y54" i="3"/>
  <c r="W54" i="3"/>
  <c r="W53" i="3"/>
  <c r="Y53" i="3"/>
  <c r="V52" i="3"/>
  <c r="V53" i="3"/>
  <c r="Z52" i="3"/>
  <c r="V56" i="3"/>
  <c r="O56" i="3"/>
  <c r="Y56" i="3"/>
  <c r="V55" i="3"/>
  <c r="V50" i="3"/>
  <c r="R30" i="3"/>
  <c r="R38" i="3"/>
  <c r="V51" i="3"/>
  <c r="W51" i="3"/>
  <c r="M56" i="3"/>
  <c r="W56" i="3"/>
  <c r="Z50" i="3"/>
  <c r="AC63" i="3"/>
  <c r="Z55" i="3"/>
  <c r="Y50" i="3"/>
  <c r="T39" i="5"/>
  <c r="AB25" i="5"/>
  <c r="T41" i="5"/>
  <c r="T45" i="5"/>
  <c r="AB26" i="5"/>
  <c r="AB42" i="5"/>
  <c r="T26" i="5"/>
  <c r="T42" i="5"/>
  <c r="T46" i="5"/>
  <c r="AB27" i="5"/>
  <c r="AB43" i="5"/>
  <c r="T27" i="5"/>
  <c r="T43" i="5"/>
  <c r="T48" i="5"/>
  <c r="T47" i="5"/>
  <c r="AB28" i="5"/>
  <c r="AB44" i="5"/>
  <c r="T28" i="5"/>
  <c r="AB29" i="5"/>
  <c r="AB45" i="5"/>
  <c r="T29" i="5"/>
  <c r="AB30" i="5"/>
  <c r="AB46" i="5"/>
  <c r="T31" i="5"/>
  <c r="T33" i="5"/>
  <c r="AB35" i="5"/>
  <c r="AB20" i="5"/>
  <c r="T36" i="5"/>
  <c r="T23" i="5"/>
  <c r="AB21" i="5"/>
  <c r="AB37" i="5"/>
  <c r="AB24" i="5"/>
  <c r="T40" i="5"/>
  <c r="AB41" i="5"/>
  <c r="AB48" i="5"/>
  <c r="AB47" i="5"/>
  <c r="AB32" i="5"/>
  <c r="T32" i="5"/>
  <c r="AB33" i="5"/>
  <c r="AB34" i="5"/>
  <c r="T34" i="5"/>
  <c r="AB19" i="5"/>
  <c r="T35" i="5"/>
  <c r="AB36" i="5"/>
  <c r="T22" i="5"/>
  <c r="T64" i="5"/>
  <c r="AB40" i="5"/>
  <c r="T68" i="10"/>
  <c r="AB68" i="10"/>
  <c r="T20" i="12"/>
  <c r="T18" i="12"/>
  <c r="R22" i="3"/>
  <c r="O53" i="3"/>
  <c r="R27" i="3"/>
  <c r="R35" i="3"/>
  <c r="AB61" i="3"/>
  <c r="AC71" i="3"/>
  <c r="T33" i="3"/>
  <c r="P55" i="3"/>
  <c r="T25" i="3"/>
  <c r="T38" i="3"/>
  <c r="S26" i="3"/>
  <c r="S34" i="3"/>
  <c r="AC70" i="3"/>
  <c r="T32" i="3"/>
  <c r="T27" i="3"/>
  <c r="O55" i="3"/>
  <c r="T22" i="3"/>
  <c r="T37" i="3"/>
  <c r="S25" i="3"/>
  <c r="S33" i="3"/>
  <c r="M54" i="3"/>
  <c r="T21" i="3"/>
  <c r="R26" i="3"/>
  <c r="R34" i="3"/>
  <c r="AB62" i="3"/>
  <c r="P53" i="3"/>
  <c r="M53" i="3"/>
  <c r="T40" i="3"/>
  <c r="S27" i="3"/>
  <c r="S35" i="3"/>
  <c r="L53" i="3"/>
  <c r="AC68" i="3"/>
  <c r="T30" i="3"/>
  <c r="S21" i="3"/>
  <c r="S29" i="3"/>
  <c r="S37" i="3"/>
  <c r="AC66" i="3"/>
  <c r="AB71" i="3"/>
  <c r="P56" i="3"/>
  <c r="R39" i="3"/>
  <c r="S23" i="3"/>
  <c r="S31" i="3"/>
  <c r="AC62" i="3"/>
  <c r="AB67" i="3"/>
  <c r="T24" i="3"/>
  <c r="AB65" i="3"/>
  <c r="T23" i="3"/>
  <c r="T39" i="3"/>
  <c r="R25" i="3"/>
  <c r="R33" i="3"/>
  <c r="AC80" i="3"/>
  <c r="S80" i="3"/>
  <c r="AB64" i="3"/>
  <c r="O54" i="3"/>
  <c r="AC79" i="3"/>
  <c r="S79" i="3"/>
  <c r="AB63" i="3"/>
  <c r="S78" i="3"/>
  <c r="AC78" i="3"/>
  <c r="R41" i="3"/>
  <c r="R42" i="3"/>
  <c r="AB72" i="3"/>
  <c r="R72" i="3"/>
  <c r="AC77" i="3"/>
  <c r="S77" i="3"/>
  <c r="S41" i="3"/>
  <c r="S42" i="3"/>
  <c r="AB77" i="3"/>
  <c r="R77" i="3"/>
  <c r="S76" i="3"/>
  <c r="AC76" i="3"/>
  <c r="AC83" i="3"/>
  <c r="S83" i="3"/>
  <c r="T34" i="3"/>
  <c r="T41" i="3"/>
  <c r="T42" i="3"/>
  <c r="R76" i="3"/>
  <c r="AB76" i="3"/>
  <c r="AC75" i="3"/>
  <c r="S75" i="3"/>
  <c r="R83" i="3"/>
  <c r="AB83" i="3"/>
  <c r="S39" i="3"/>
  <c r="T35" i="3"/>
  <c r="R28" i="3"/>
  <c r="R36" i="3"/>
  <c r="AB75" i="3"/>
  <c r="R75" i="3"/>
  <c r="AC74" i="3"/>
  <c r="S74" i="3"/>
  <c r="L54" i="3"/>
  <c r="T36" i="3"/>
  <c r="S28" i="3"/>
  <c r="S36" i="3"/>
  <c r="R74" i="3"/>
  <c r="AB74" i="3"/>
  <c r="S73" i="3"/>
  <c r="AC73" i="3"/>
  <c r="L55" i="3"/>
  <c r="T31" i="3"/>
  <c r="R21" i="3"/>
  <c r="R29" i="3"/>
  <c r="R37" i="3"/>
  <c r="R73" i="3"/>
  <c r="AB73" i="3"/>
  <c r="AC67" i="3"/>
  <c r="AC72" i="3"/>
  <c r="S72" i="3"/>
  <c r="L56" i="3"/>
  <c r="AB78" i="3"/>
  <c r="R78" i="3"/>
  <c r="AC82" i="3"/>
  <c r="S82" i="3"/>
  <c r="AB79" i="3"/>
  <c r="R79" i="3"/>
  <c r="AB82" i="3"/>
  <c r="R82" i="3"/>
  <c r="T28" i="3"/>
  <c r="S22" i="3"/>
  <c r="S30" i="3"/>
  <c r="S38" i="3"/>
  <c r="AB80" i="3"/>
  <c r="R80" i="3"/>
  <c r="AC64" i="3"/>
  <c r="R23" i="3"/>
  <c r="R31" i="3"/>
  <c r="AB81" i="3"/>
  <c r="R81" i="3"/>
  <c r="AB68" i="3"/>
  <c r="R40" i="3"/>
  <c r="R24" i="3"/>
  <c r="R32" i="3"/>
  <c r="S40" i="3"/>
  <c r="AC61" i="3"/>
  <c r="M55" i="3"/>
  <c r="S24" i="3"/>
  <c r="S32" i="3"/>
  <c r="AC81" i="3"/>
  <c r="S81" i="3"/>
  <c r="P54" i="3"/>
  <c r="T13" i="12"/>
  <c r="T21" i="12"/>
  <c r="T16" i="12"/>
  <c r="T15" i="12"/>
  <c r="J80" i="3"/>
  <c r="J83" i="3"/>
  <c r="AD84" i="3" s="1"/>
  <c r="J77" i="3"/>
  <c r="T89" i="3" s="1"/>
  <c r="J73" i="3"/>
  <c r="T85" i="3" s="1"/>
  <c r="J82" i="3"/>
  <c r="J67" i="3"/>
  <c r="J64" i="3"/>
  <c r="I50" i="3"/>
  <c r="J65" i="3"/>
  <c r="J63" i="3"/>
  <c r="J60" i="3"/>
  <c r="I52" i="3"/>
  <c r="J76" i="3"/>
  <c r="T88" i="3" s="1"/>
  <c r="I51" i="3"/>
  <c r="J62" i="3"/>
  <c r="J79" i="3"/>
  <c r="J61" i="3"/>
  <c r="J78" i="3"/>
  <c r="T90" i="3" s="1"/>
  <c r="I49" i="3"/>
  <c r="J74" i="3"/>
  <c r="T86" i="3" s="1"/>
  <c r="J71" i="3"/>
  <c r="J70" i="3"/>
  <c r="J69" i="3"/>
  <c r="H51" i="3"/>
  <c r="J66" i="3"/>
  <c r="J72" i="3"/>
  <c r="H50" i="3"/>
  <c r="J81" i="3"/>
  <c r="H52" i="3"/>
  <c r="J68" i="3"/>
  <c r="H49" i="3"/>
  <c r="J75" i="3"/>
  <c r="T87" i="3" s="1"/>
  <c r="J46" i="3" l="1"/>
  <c r="T47" i="3" s="1"/>
  <c r="AD68" i="3"/>
  <c r="J54" i="3"/>
  <c r="T58" i="3" s="1"/>
  <c r="H44" i="3"/>
  <c r="R44" i="3" s="1"/>
  <c r="J56" i="3"/>
  <c r="AD57" i="3" s="1"/>
  <c r="T84" i="3"/>
  <c r="J53" i="3"/>
  <c r="T57" i="3" s="1"/>
  <c r="J55" i="3"/>
  <c r="I44" i="3"/>
  <c r="S44" i="3" s="1"/>
  <c r="AC53" i="3"/>
  <c r="AC54" i="3"/>
  <c r="AB50" i="3"/>
  <c r="AC50" i="3"/>
  <c r="AC56" i="3"/>
  <c r="AB52" i="3"/>
  <c r="AB53" i="3"/>
  <c r="S55" i="3"/>
  <c r="AC55" i="3"/>
  <c r="AC52" i="3"/>
  <c r="AC51" i="3"/>
  <c r="AB56" i="3"/>
  <c r="AB54" i="3"/>
  <c r="AB51" i="3"/>
  <c r="AB55" i="3"/>
  <c r="R53" i="3"/>
  <c r="S54" i="3"/>
  <c r="AD65" i="3"/>
  <c r="AD69" i="3"/>
  <c r="AD63" i="3"/>
  <c r="R54" i="3"/>
  <c r="S56" i="3"/>
  <c r="AD61" i="3"/>
  <c r="AD82" i="3"/>
  <c r="T82" i="3"/>
  <c r="AD79" i="3"/>
  <c r="T79" i="3"/>
  <c r="T73" i="3"/>
  <c r="AD73" i="3"/>
  <c r="AD81" i="3"/>
  <c r="T81" i="3"/>
  <c r="AD62" i="3"/>
  <c r="AD77" i="3"/>
  <c r="T77" i="3"/>
  <c r="AD83" i="3"/>
  <c r="T83" i="3"/>
  <c r="AD72" i="3"/>
  <c r="T72" i="3"/>
  <c r="R56" i="3"/>
  <c r="AD80" i="3"/>
  <c r="T80" i="3"/>
  <c r="AD76" i="3"/>
  <c r="T76" i="3"/>
  <c r="S53" i="3"/>
  <c r="AD66" i="3"/>
  <c r="AD70" i="3"/>
  <c r="AD71" i="3"/>
  <c r="T75" i="3"/>
  <c r="AD75" i="3"/>
  <c r="AD74" i="3"/>
  <c r="T74" i="3"/>
  <c r="R55" i="3"/>
  <c r="AD64" i="3"/>
  <c r="T78" i="3"/>
  <c r="AD78" i="3"/>
  <c r="AD67" i="3"/>
  <c r="J50" i="3"/>
  <c r="J51" i="3"/>
  <c r="J52" i="3"/>
  <c r="J49" i="3"/>
  <c r="J44" i="3" l="1"/>
  <c r="T44" i="3" s="1"/>
  <c r="AD56" i="3"/>
  <c r="AD50" i="3"/>
  <c r="AD54" i="3"/>
  <c r="AD51" i="3"/>
  <c r="T53" i="3"/>
  <c r="AD53" i="3"/>
  <c r="AD55" i="3"/>
  <c r="AD52" i="3"/>
  <c r="T55" i="3"/>
  <c r="T54" i="3"/>
  <c r="T56" i="3"/>
</calcChain>
</file>

<file path=xl/sharedStrings.xml><?xml version="1.0" encoding="utf-8"?>
<sst xmlns="http://schemas.openxmlformats.org/spreadsheetml/2006/main" count="3884" uniqueCount="148">
  <si>
    <t xml:space="preserve"> </t>
  </si>
  <si>
    <t>Total</t>
  </si>
  <si>
    <t>RMBS</t>
  </si>
  <si>
    <t>CMO</t>
  </si>
  <si>
    <t>MBS</t>
  </si>
  <si>
    <t>Description</t>
  </si>
  <si>
    <t>A, Q</t>
  </si>
  <si>
    <t>Contact</t>
  </si>
  <si>
    <t>All data are subject to revision.</t>
  </si>
  <si>
    <t>Sources:</t>
  </si>
  <si>
    <t>Federal Agencies (FHLMC, FNMA, GNMA, NCUA, and FDIC), Bloomberg, Dealogic, Thomson Reuters</t>
  </si>
  <si>
    <t>Agency</t>
  </si>
  <si>
    <t>Non-Agency</t>
  </si>
  <si>
    <t>Agency CMO</t>
  </si>
  <si>
    <t>CMBS</t>
  </si>
  <si>
    <t>GSEs, Bloomberg, Eikon, Dealogic, Fitch Ratings, Moodys, S&amp;P, Thomson Reuters, SIFMA</t>
  </si>
  <si>
    <t>Jumbo Prime</t>
  </si>
  <si>
    <t>Resecuritization</t>
  </si>
  <si>
    <t>Scratch &amp; Dent</t>
  </si>
  <si>
    <t>Single Asset/Single Buyer</t>
  </si>
  <si>
    <t>Conduit/Fusion</t>
  </si>
  <si>
    <t>Year</t>
  </si>
  <si>
    <t>Real Estate Securities (CMBS and RMBS) Outstanding</t>
  </si>
  <si>
    <t>U.S. Non-Agency Commercial and Residential</t>
  </si>
  <si>
    <t>US Non-Agency CMBS &amp; RMBS Outstanding</t>
  </si>
  <si>
    <t>Thomson Reuters Eikon, Bloomberg, prospectus filings, Fitch Ratings, Moody's, S&amp;P, SIFMA</t>
  </si>
  <si>
    <t>Other</t>
  </si>
  <si>
    <t>FHLMC</t>
  </si>
  <si>
    <t>As of 2014 Q3, Option ARMs have been included in Alt-A. Outstandings have been changed to reflect the addition.</t>
  </si>
  <si>
    <t>Federal Reserve Differences</t>
  </si>
  <si>
    <t>US Agency MBS Issuance and Outstanding</t>
  </si>
  <si>
    <t>Issuance</t>
  </si>
  <si>
    <t>Agency securities include both multi- and single-family. Freddie Mac began issue in 1971, Fannie in 1981. Fannie Mae CMOs include strip issuance.</t>
  </si>
  <si>
    <t>Federal Reserve archives, HUD, FHFA, Fannie Mae, Freddie Mac, Ginnie Mae; data compiled by SIFMA</t>
  </si>
  <si>
    <t>Non-agency MBS includes both CMBS and RMBS. Resecuritizations and Re-remics are included and underlying collateral may overlap.</t>
  </si>
  <si>
    <t>All NIM deals are included under MBS - Resecuritization.</t>
  </si>
  <si>
    <t>CMBS resecuritizations and ReREMICs are included in issuance totals.</t>
  </si>
  <si>
    <t>Totals may not be exact matches to Federal Reserve totals due to consolidation of trust data and classification of certain securities; FNMA data reported prior to 2010 to the Fed differ to a greater extent than the other agencies. MBS values reported in the Federal Reserve may differ slightly from values reported by FHFA.</t>
  </si>
  <si>
    <t>Real Estate Securities (CMBS and RMBS) Issuance</t>
  </si>
  <si>
    <t>US Non-Agency CMBS &amp; RMBS Issuance</t>
  </si>
  <si>
    <t>Beginning in 2Q'16, all non-agency home equity securitizations have been consolidated in RMBS; a new non-agency CMBS and RMBS addendum tab has been added for clarity.</t>
  </si>
  <si>
    <t>A, Q, M</t>
  </si>
  <si>
    <t>Mortgage-Related Securities</t>
  </si>
  <si>
    <t>Risk Transfer</t>
  </si>
  <si>
    <t>Single Family Rental</t>
  </si>
  <si>
    <t>Agency (FHLMC, FNMA, GNMA)</t>
  </si>
  <si>
    <t>Agency issuance includes both agency &amp; residential and multifamily securitizations from Fannie Mae, Freddie Mac, or Ginnie Mae excluding risk transfer deals. ALL OTHER GOVERNMENT AGENCY OR GSE SECURITIZATIONS/GURANTEES AND GSE RISK TRANSFER DEALS ARE PART OF NON-AGENCY ABS OR MBS.</t>
  </si>
  <si>
    <t>Single Asset/Single Borrower</t>
  </si>
  <si>
    <t>Beginning in 4Q'15, 1-4 family MBS outstanding are single family mortgage-related securities outstandings of consolidated trusts plus unconsolidated other mortgage-related securities. Multifamily outstandings are from consolidated trusts as well as unconsolidated K certificates and other unconsolidated securitization products. Totals may not add up due to rounding.</t>
  </si>
  <si>
    <t>Beginning in 4Q'15, Freddie Mac 1-4 family and multifamily outstanding breakdowns have been changed to reflect changes in 10K and 10Q filings.</t>
  </si>
  <si>
    <t>Beginning in June 2017, multifamily credit risk transfer has now been broken out in CMBS.</t>
  </si>
  <si>
    <t>Nonprime/Subprime</t>
  </si>
  <si>
    <t>As of April 2018, Alt-A, Subprime, and new nonprime deals are consolidated under a new Nonprime/Subprime category. Figures have been restated to reflect this change. Outstanding figures will also reflect this change for 2018 Q1.</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</si>
  <si>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</si>
  <si>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report is subject to the Terms of US applicable to SIFMA's website, available here: 
http://www.sifma.org/legal/</t>
  </si>
  <si>
    <t>research@sifma.org</t>
  </si>
  <si>
    <t>MBS Outstanding</t>
  </si>
  <si>
    <t>US MBS Issuance</t>
  </si>
  <si>
    <t>US MBS Outstanding</t>
  </si>
  <si>
    <t>As of June 2015, all non-agency CMBS and RMBS issuance data has been supplemented with data from Bloomberg beginning in 2008. Revisions to issuance data will be made quarterly. Sources for CMBS and RMBS issuance are now Dealogic, Thomson Reuters, and Bloomberg.</t>
  </si>
  <si>
    <t>Date</t>
  </si>
  <si>
    <t>Agency Specified Pool</t>
  </si>
  <si>
    <t>Agency TBA</t>
  </si>
  <si>
    <t>TOTAL</t>
  </si>
  <si>
    <t>Agency CMBS (IO/PO)</t>
  </si>
  <si>
    <t>Agency CMBS (P&amp;I)</t>
  </si>
  <si>
    <t>Non-Agency CMBS (IO/PO)</t>
  </si>
  <si>
    <t>Non-Agency CMBS (P&amp;I)</t>
  </si>
  <si>
    <t>CMO (IO/PO)</t>
  </si>
  <si>
    <t>CMO (P&amp;I)</t>
  </si>
  <si>
    <t xml:space="preserve"> IG </t>
  </si>
  <si>
    <t xml:space="preserve"> HY </t>
  </si>
  <si>
    <t>Security:</t>
  </si>
  <si>
    <t>Series:</t>
  </si>
  <si>
    <t>Trading Volume</t>
  </si>
  <si>
    <t>Units:</t>
  </si>
  <si>
    <t>$ Millions</t>
  </si>
  <si>
    <t>Customer - Buy</t>
  </si>
  <si>
    <t>Customer - Sell</t>
  </si>
  <si>
    <t>Customer - Interdealer</t>
  </si>
  <si>
    <t>Trade - Agency</t>
  </si>
  <si>
    <t>Trade - Principal</t>
  </si>
  <si>
    <t>Coupon - Fixed</t>
  </si>
  <si>
    <t>Coupon - Floating</t>
  </si>
  <si>
    <t>Coupon - Other</t>
  </si>
  <si>
    <t>SBA</t>
  </si>
  <si>
    <t>TBA</t>
  </si>
  <si>
    <t>US Mortgage Backed Securities</t>
  </si>
  <si>
    <t>FNMA</t>
  </si>
  <si>
    <t>GNMA</t>
  </si>
  <si>
    <t>Fannie Freddie UMBS</t>
  </si>
  <si>
    <t>GNMA I</t>
  </si>
  <si>
    <t>GNMA II</t>
  </si>
  <si>
    <t>#</t>
  </si>
  <si>
    <t>US MBS Securities: Issuance, Trading Volume, Outstanding</t>
  </si>
  <si>
    <t>Last Updated:</t>
  </si>
  <si>
    <t>Tab</t>
  </si>
  <si>
    <t>FINRA Trace Fact Book Volumes, Average Daily Par Amount Traded</t>
  </si>
  <si>
    <t>FINRA Trace Fact Book Volumes, Average Daily Number of Trades</t>
  </si>
  <si>
    <t>Source:</t>
  </si>
  <si>
    <t>Note:</t>
  </si>
  <si>
    <t>$ Billions</t>
  </si>
  <si>
    <t>SIFMA Research</t>
  </si>
  <si>
    <t>A, Q, M, D</t>
  </si>
  <si>
    <t>Frequency</t>
  </si>
  <si>
    <t>Groups with &lt;5 trades are not counted in aggregates as data are not displayed. ADV = Average daily volume</t>
  </si>
  <si>
    <t>Bloomberg, Dealogic, Thomson Reuters</t>
  </si>
  <si>
    <t>1Q19</t>
  </si>
  <si>
    <t>2Q19</t>
  </si>
  <si>
    <t>3Q19</t>
  </si>
  <si>
    <t>4Q19</t>
  </si>
  <si>
    <t>1Q20</t>
  </si>
  <si>
    <t>2Q20</t>
  </si>
  <si>
    <t>3Q20</t>
  </si>
  <si>
    <t>4Q20</t>
  </si>
  <si>
    <t>Y/Y Change</t>
  </si>
  <si>
    <t>n/a</t>
  </si>
  <si>
    <t>Outstandings</t>
  </si>
  <si>
    <r>
      <t>of which 144A</t>
    </r>
    <r>
      <rPr>
        <b/>
        <vertAlign val="superscript"/>
        <sz val="9"/>
        <rFont val="Arial"/>
        <family val="2"/>
      </rPr>
      <t>1</t>
    </r>
  </si>
  <si>
    <t xml:space="preserve"> FINRA Trace, NY Fed</t>
  </si>
  <si>
    <t xml:space="preserve"> Monthly averages are derived from daily TRACE reporting and will be an undercount to the averages reported quarterly from the TRACE Fact Book due to differences in cutoff times, &lt;5 trades, and difference in reporting values (with or w/o factors applied); see FINRA's Trace's Structured Product Reports FAQ for more detail.</t>
  </si>
  <si>
    <t xml:space="preserve"> &lt;5 trades, and difference in reporting values (with or w/o  factors applied); see FINRA's Trace's Structured Product Reports FAQ for more detail.</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</si>
  <si>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</si>
  <si>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</si>
  <si>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</si>
  <si>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Start Period</t>
  </si>
  <si>
    <t>Last Period</t>
  </si>
  <si>
    <t>M/M or Q/Q Change</t>
  </si>
  <si>
    <t>D/D, M/M or Q/Q Change</t>
  </si>
  <si>
    <t>Q/Q Change</t>
  </si>
  <si>
    <t>of which 144A</t>
  </si>
  <si>
    <t xml:space="preserve"> Q/Q Change</t>
  </si>
  <si>
    <t>As of Sept. 2016, Risk transfer (agency and non-agency) and single family rental securities have been moved from ABS to MBS - RMBS for issuance. Outstanding values will reflect this change in the 2016 Q3 reporting.</t>
  </si>
  <si>
    <t>US MBS Daily Trading Volume - Average Daily Volume</t>
  </si>
  <si>
    <t>US MBS Daily Trading Volume - Average Daily Number of Trades</t>
  </si>
  <si>
    <t>FINRA Trace Agency ADV Number of Trades</t>
  </si>
  <si>
    <t>FINRA Trace Non-Agency ADV Number of Trades</t>
  </si>
  <si>
    <t>FINRA Trace</t>
  </si>
  <si>
    <t>1Q21</t>
  </si>
  <si>
    <t>1Q 2021</t>
  </si>
  <si>
    <t>FINRA Trace Agency ADV Dollar Amount</t>
  </si>
  <si>
    <t>FINRA Trace Non-Agency ADV Dollar Amount</t>
  </si>
  <si>
    <t>YTD 2020</t>
  </si>
  <si>
    <t>YTD 2021</t>
  </si>
  <si>
    <t>The latest monthly issuance numbers are an early estimate with a final estimate reached when the quarter ends</t>
  </si>
  <si>
    <t>2Q21</t>
  </si>
  <si>
    <t>July 2021</t>
  </si>
  <si>
    <t>2Q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</si>
</sst>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_(* \(#,##0.00\);_(* &quot;-&quot;??_);_(@_)"/>
    <numFmt numFmtId="177" formatCode="#,##0.0"/>
    <numFmt numFmtId="178" formatCode="0.0%"/>
    <numFmt numFmtId="179" formatCode="0.0"/>
    <numFmt numFmtId="180" formatCode="[$-409]mmm\-yy;@"/>
  </numFmts>
  <fonts count="46" x14ac:knownFonts="1">
    <font>
      <sz val="10"/>
      <name val="Arial"/>
    </font>
    <font>
      <sz val="10"/>
      <name val="Arial"/>
      <family val="2"/>
    </font>
    <font>
      <b/>
      <sz val="12"/>
      <name val="Helv"/>
    </font>
    <font>
      <sz val="10"/>
      <name val="Arial"/>
      <family val="2"/>
    </font>
    <font>
      <sz val="10"/>
      <name val="Arial"/>
      <family val="2"/>
    </font>
    <font>
      <u/>
      <sz val="11"/>
      <color indexed="12"/>
      <name val="Garamond"/>
      <family val="1"/>
    </font>
    <font>
      <sz val="10"/>
      <name val="MS Sans Serif"/>
      <family val="2"/>
    </font>
    <font>
      <sz val="8"/>
      <name val="Arial"/>
      <family val="2"/>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u/>
      <sz val="11"/>
      <color theme="10"/>
      <name val="Calibri"/>
      <family val="2"/>
    </font>
    <font>
      <u/>
      <sz val="10"/>
      <color theme="10"/>
      <name val="Arial"/>
      <family val="2"/>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2"/>
      <scheme val="major"/>
    </font>
    <font>
      <b/>
      <sz val="11"/>
      <color theme="1"/>
      <name val="宋体"/>
      <family val="2"/>
      <scheme val="minor"/>
    </font>
    <font>
      <sz val="11"/>
      <color rgb="FFFF0000"/>
      <name val="宋体"/>
      <family val="2"/>
      <scheme val="minor"/>
    </font>
    <font>
      <b/>
      <sz val="10"/>
      <color theme="1"/>
      <name val="Arial"/>
      <family val="2"/>
    </font>
    <font>
      <sz val="10"/>
      <name val="Arial"/>
      <family val="2"/>
    </font>
    <font>
      <sz val="10"/>
      <color theme="1"/>
      <name val="Arial"/>
      <family val="2"/>
    </font>
    <font>
      <b/>
      <sz val="10"/>
      <name val="Arial"/>
      <family val="2"/>
    </font>
    <font>
      <sz val="9"/>
      <name val="Arial"/>
      <family val="2"/>
    </font>
    <font>
      <u/>
      <sz val="10"/>
      <color indexed="12"/>
      <name val="Arial"/>
      <family val="2"/>
    </font>
    <font>
      <b/>
      <i/>
      <sz val="10"/>
      <color theme="1"/>
      <name val="Arial"/>
      <family val="2"/>
    </font>
    <font>
      <sz val="10"/>
      <color rgb="FF000000"/>
      <name val="Arial"/>
      <family val="2"/>
    </font>
    <font>
      <sz val="10"/>
      <color indexed="8"/>
      <name val="Arial"/>
      <family val="2"/>
    </font>
    <font>
      <b/>
      <sz val="9"/>
      <name val="Arial"/>
      <family val="2"/>
    </font>
    <font>
      <sz val="9"/>
      <color theme="1"/>
      <name val="Arial"/>
      <family val="2"/>
    </font>
    <font>
      <u/>
      <sz val="9"/>
      <name val="Arial"/>
      <family val="2"/>
    </font>
    <font>
      <b/>
      <sz val="9"/>
      <color rgb="FF117C3C"/>
      <name val="Arial"/>
      <family val="2"/>
    </font>
    <font>
      <sz val="9"/>
      <color rgb="FF117C3C"/>
      <name val="Arial"/>
      <family val="2"/>
    </font>
    <font>
      <b/>
      <vertAlign val="superscript"/>
      <sz val="9"/>
      <name val="Arial"/>
      <family val="2"/>
    </font>
    <font>
      <b/>
      <sz val="10"/>
      <color rgb="FF117C3C"/>
      <name val="Arial"/>
      <family val="2"/>
    </font>
    <font>
      <sz val="8"/>
      <color theme="1"/>
      <name val="Arial"/>
      <family val="2"/>
    </font>
    <font>
      <sz val="8"/>
      <name val="Arial"/>
      <family val="2"/>
    </font>
    <font>
      <sz val="9"/>
      <name val="宋体"/>
      <family val="3"/>
      <charset val="134"/>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DAEFE2"/>
        <bgColor indexed="64"/>
      </patternFill>
    </fill>
  </fills>
  <borders count="12">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s>
  <cellStyleXfs count="8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 applyNumberFormat="0" applyAlignment="0" applyProtection="0"/>
    <xf numFmtId="0" fontId="12" fillId="28" borderId="3" applyNumberFormat="0" applyAlignment="0" applyProtection="0"/>
    <xf numFmtId="176" fontId="8" fillId="0" borderId="0" applyFont="0" applyFill="0" applyBorder="0" applyAlignment="0" applyProtection="0"/>
    <xf numFmtId="176" fontId="3" fillId="0" borderId="0" applyFont="0" applyFill="0" applyBorder="0" applyAlignment="0" applyProtection="0"/>
    <xf numFmtId="176" fontId="4"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2" fillId="0" borderId="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30" borderId="2" applyNumberFormat="0" applyAlignment="0" applyProtection="0"/>
    <xf numFmtId="0" fontId="21" fillId="0" borderId="7" applyNumberFormat="0" applyFill="0" applyAlignment="0" applyProtection="0"/>
    <xf numFmtId="0" fontId="22"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3" fillId="0" borderId="0"/>
    <xf numFmtId="0" fontId="3" fillId="0" borderId="0"/>
    <xf numFmtId="0" fontId="8" fillId="0" borderId="0"/>
    <xf numFmtId="0" fontId="6" fillId="0" borderId="0"/>
    <xf numFmtId="0" fontId="3" fillId="0" borderId="0"/>
    <xf numFmtId="0" fontId="3" fillId="0" borderId="0"/>
    <xf numFmtId="0" fontId="6" fillId="0" borderId="0"/>
    <xf numFmtId="0" fontId="3" fillId="0" borderId="0"/>
    <xf numFmtId="0" fontId="3"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8" fillId="32" borderId="8" applyNumberFormat="0" applyFont="0" applyAlignment="0" applyProtection="0"/>
    <xf numFmtId="0" fontId="23" fillId="27" borderId="9" applyNumberFormat="0" applyAlignment="0" applyProtection="0"/>
    <xf numFmtId="9" fontId="1"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0" borderId="0" applyNumberFormat="0" applyFill="0" applyBorder="0" applyAlignment="0" applyProtection="0"/>
    <xf numFmtId="0" fontId="3" fillId="0" borderId="0"/>
    <xf numFmtId="176" fontId="28" fillId="0" borderId="0" applyFont="0" applyFill="0" applyBorder="0" applyAlignment="0" applyProtection="0"/>
    <xf numFmtId="0" fontId="1" fillId="0" borderId="0"/>
  </cellStyleXfs>
  <cellXfs count="146">
    <xf numFmtId="0" fontId="0" fillId="0" borderId="0" xfId="0"/>
    <xf numFmtId="0" fontId="30" fillId="33" borderId="0" xfId="0" applyFont="1" applyFill="1"/>
    <xf numFmtId="0" fontId="7" fillId="33" borderId="0" xfId="0" applyFont="1" applyFill="1"/>
    <xf numFmtId="0" fontId="1" fillId="33" borderId="0" xfId="0" applyFont="1" applyFill="1"/>
    <xf numFmtId="0" fontId="1" fillId="33" borderId="0" xfId="0" applyFont="1" applyFill="1" applyAlignment="1">
      <alignment horizontal="center"/>
    </xf>
    <xf numFmtId="0" fontId="31" fillId="33" borderId="0" xfId="0" applyFont="1" applyFill="1"/>
    <xf numFmtId="0" fontId="27" fillId="33" borderId="0" xfId="57" applyFont="1" applyFill="1" applyBorder="1" applyAlignment="1"/>
    <xf numFmtId="0" fontId="29" fillId="33" borderId="0" xfId="57" applyFont="1" applyFill="1"/>
    <xf numFmtId="49" fontId="29" fillId="33" borderId="0" xfId="57" applyNumberFormat="1" applyFont="1" applyFill="1" applyAlignment="1">
      <alignment horizontal="left"/>
    </xf>
    <xf numFmtId="14" fontId="29" fillId="33" borderId="0" xfId="57" applyNumberFormat="1" applyFont="1" applyFill="1" applyAlignment="1">
      <alignment horizontal="left"/>
    </xf>
    <xf numFmtId="0" fontId="27" fillId="33" borderId="0" xfId="57" applyFont="1" applyFill="1"/>
    <xf numFmtId="49" fontId="27" fillId="33" borderId="0" xfId="57" applyNumberFormat="1" applyFont="1" applyFill="1" applyAlignment="1">
      <alignment horizontal="left"/>
    </xf>
    <xf numFmtId="14" fontId="27" fillId="33" borderId="0" xfId="57" applyNumberFormat="1" applyFont="1" applyFill="1" applyAlignment="1">
      <alignment horizontal="left"/>
    </xf>
    <xf numFmtId="0" fontId="32" fillId="33" borderId="0" xfId="41" applyFont="1" applyFill="1" applyAlignment="1" applyProtection="1"/>
    <xf numFmtId="14" fontId="29" fillId="33" borderId="0" xfId="60" applyNumberFormat="1" applyFont="1" applyFill="1" applyAlignment="1">
      <alignment horizontal="left"/>
    </xf>
    <xf numFmtId="0" fontId="29" fillId="33" borderId="0" xfId="60" applyFont="1" applyFill="1"/>
    <xf numFmtId="49" fontId="29" fillId="33" borderId="0" xfId="60" applyNumberFormat="1" applyFont="1" applyFill="1" applyAlignment="1">
      <alignment horizontal="left"/>
    </xf>
    <xf numFmtId="0" fontId="19" fillId="33" borderId="0" xfId="42" applyFont="1" applyFill="1" applyAlignment="1" applyProtection="1"/>
    <xf numFmtId="0" fontId="33" fillId="33" borderId="0" xfId="57" applyFont="1" applyFill="1"/>
    <xf numFmtId="0" fontId="34" fillId="33" borderId="0" xfId="58" applyFont="1" applyFill="1" applyAlignment="1">
      <alignment horizontal="left" wrapText="1"/>
    </xf>
    <xf numFmtId="49" fontId="34" fillId="33" borderId="0" xfId="58" applyNumberFormat="1" applyFont="1" applyFill="1" applyAlignment="1">
      <alignment horizontal="left" wrapText="1"/>
    </xf>
    <xf numFmtId="14" fontId="34" fillId="33" borderId="0" xfId="58" applyNumberFormat="1" applyFont="1" applyFill="1" applyAlignment="1">
      <alignment horizontal="left" wrapText="1"/>
    </xf>
    <xf numFmtId="0" fontId="30" fillId="33" borderId="0" xfId="0" applyFont="1" applyFill="1" applyAlignment="1">
      <alignment horizontal="left"/>
    </xf>
    <xf numFmtId="0" fontId="1" fillId="33" borderId="0" xfId="0" applyFont="1" applyFill="1" applyAlignment="1">
      <alignment horizontal="left" wrapText="1"/>
    </xf>
    <xf numFmtId="0" fontId="1" fillId="33" borderId="0" xfId="0" applyFont="1" applyFill="1" applyAlignment="1">
      <alignment wrapText="1"/>
    </xf>
    <xf numFmtId="0" fontId="30" fillId="33" borderId="0" xfId="0" applyFont="1" applyFill="1" applyAlignment="1">
      <alignment vertical="center"/>
    </xf>
    <xf numFmtId="0" fontId="30" fillId="33" borderId="0" xfId="58" applyFont="1" applyFill="1" applyAlignment="1">
      <alignment vertical="center"/>
    </xf>
    <xf numFmtId="0" fontId="1" fillId="33" borderId="0" xfId="58" applyFont="1" applyFill="1" applyAlignment="1">
      <alignment wrapText="1"/>
    </xf>
    <xf numFmtId="0" fontId="35" fillId="33" borderId="0" xfId="57" applyFont="1" applyFill="1"/>
    <xf numFmtId="0" fontId="30" fillId="33" borderId="0" xfId="58" applyFont="1" applyFill="1" applyAlignment="1">
      <alignment vertical="center" wrapText="1"/>
    </xf>
    <xf numFmtId="0" fontId="29" fillId="33" borderId="0" xfId="57" applyFont="1" applyFill="1" applyAlignment="1">
      <alignment wrapText="1"/>
    </xf>
    <xf numFmtId="0" fontId="29" fillId="33" borderId="0" xfId="58" applyFont="1" applyFill="1" applyAlignment="1">
      <alignment horizontal="left" wrapText="1"/>
    </xf>
    <xf numFmtId="0" fontId="32" fillId="33" borderId="0" xfId="41" quotePrefix="1" applyFont="1" applyFill="1" applyAlignment="1" applyProtection="1"/>
    <xf numFmtId="0" fontId="31" fillId="33" borderId="0" xfId="0" applyFont="1" applyFill="1" applyAlignment="1">
      <alignment horizontal="left"/>
    </xf>
    <xf numFmtId="0" fontId="7" fillId="33" borderId="0" xfId="0" applyFont="1" applyFill="1" applyBorder="1"/>
    <xf numFmtId="0" fontId="7" fillId="33" borderId="0" xfId="0" applyFont="1" applyFill="1" applyAlignment="1">
      <alignment horizontal="left"/>
    </xf>
    <xf numFmtId="0" fontId="31" fillId="33" borderId="0" xfId="0" applyFont="1" applyFill="1" applyBorder="1"/>
    <xf numFmtId="0" fontId="31" fillId="33" borderId="0" xfId="0" applyFont="1" applyFill="1" applyAlignment="1">
      <alignment horizontal="center"/>
    </xf>
    <xf numFmtId="0" fontId="31" fillId="33" borderId="0" xfId="0" applyFont="1" applyFill="1" applyAlignment="1"/>
    <xf numFmtId="0" fontId="36" fillId="33" borderId="1" xfId="0" applyFont="1" applyFill="1" applyBorder="1" applyAlignment="1">
      <alignment horizontal="center" wrapText="1"/>
    </xf>
    <xf numFmtId="0" fontId="31" fillId="33" borderId="0" xfId="0" applyFont="1" applyFill="1" applyAlignment="1">
      <alignment horizontal="center" vertical="center"/>
    </xf>
    <xf numFmtId="0" fontId="36" fillId="33" borderId="0" xfId="0" applyFont="1" applyFill="1" applyBorder="1"/>
    <xf numFmtId="0" fontId="36" fillId="33" borderId="0" xfId="0" applyFont="1" applyFill="1" applyAlignment="1">
      <alignment horizontal="center"/>
    </xf>
    <xf numFmtId="179" fontId="31" fillId="33" borderId="0" xfId="0" applyNumberFormat="1" applyFont="1" applyFill="1" applyAlignment="1">
      <alignment horizontal="center" vertical="center"/>
    </xf>
    <xf numFmtId="0" fontId="37" fillId="33" borderId="0" xfId="0" applyFont="1" applyFill="1" applyBorder="1" applyAlignment="1">
      <alignment horizontal="left"/>
    </xf>
    <xf numFmtId="0" fontId="31" fillId="33" borderId="0" xfId="0" applyFont="1" applyFill="1" applyBorder="1" applyAlignment="1"/>
    <xf numFmtId="179" fontId="31" fillId="33" borderId="0" xfId="0" applyNumberFormat="1" applyFont="1" applyFill="1" applyAlignment="1">
      <alignment horizontal="center"/>
    </xf>
    <xf numFmtId="177" fontId="31" fillId="33" borderId="0" xfId="0" applyNumberFormat="1" applyFont="1" applyFill="1" applyAlignment="1">
      <alignment horizontal="center"/>
    </xf>
    <xf numFmtId="0" fontId="31" fillId="33" borderId="1" xfId="0" applyFont="1" applyFill="1" applyBorder="1" applyAlignment="1">
      <alignment horizontal="center"/>
    </xf>
    <xf numFmtId="178" fontId="31" fillId="33" borderId="0" xfId="0" applyNumberFormat="1" applyFont="1" applyFill="1" applyAlignment="1">
      <alignment horizontal="center"/>
    </xf>
    <xf numFmtId="0" fontId="7" fillId="33" borderId="0" xfId="0" applyFont="1" applyFill="1" applyAlignment="1">
      <alignment horizontal="center"/>
    </xf>
    <xf numFmtId="179" fontId="7" fillId="33" borderId="0" xfId="0" applyNumberFormat="1" applyFont="1" applyFill="1" applyAlignment="1">
      <alignment horizontal="center"/>
    </xf>
    <xf numFmtId="0" fontId="30" fillId="33" borderId="0" xfId="0" applyFont="1" applyFill="1" applyAlignment="1">
      <alignment horizontal="center"/>
    </xf>
    <xf numFmtId="179" fontId="30" fillId="33" borderId="0" xfId="0" applyNumberFormat="1" applyFont="1" applyFill="1" applyAlignment="1">
      <alignment horizontal="center"/>
    </xf>
    <xf numFmtId="179" fontId="36" fillId="33" borderId="0" xfId="0" applyNumberFormat="1" applyFont="1" applyFill="1" applyAlignment="1">
      <alignment horizontal="center"/>
    </xf>
    <xf numFmtId="177" fontId="36" fillId="33" borderId="0" xfId="0" applyNumberFormat="1" applyFont="1" applyFill="1" applyAlignment="1">
      <alignment horizontal="center"/>
    </xf>
    <xf numFmtId="0" fontId="36" fillId="33" borderId="1" xfId="0" applyFont="1" applyFill="1" applyBorder="1" applyAlignment="1">
      <alignment horizontal="center"/>
    </xf>
    <xf numFmtId="0" fontId="31" fillId="33" borderId="0" xfId="0" applyFont="1" applyFill="1" applyBorder="1" applyAlignment="1">
      <alignment horizontal="left"/>
    </xf>
    <xf numFmtId="0" fontId="38" fillId="33" borderId="0" xfId="0" applyFont="1" applyFill="1" applyBorder="1" applyAlignment="1">
      <alignment horizontal="left"/>
    </xf>
    <xf numFmtId="180" fontId="31" fillId="33" borderId="0" xfId="0" applyNumberFormat="1" applyFont="1" applyFill="1" applyAlignment="1">
      <alignment horizontal="left"/>
    </xf>
    <xf numFmtId="0" fontId="36" fillId="33" borderId="0" xfId="0" applyFont="1" applyFill="1" applyAlignment="1">
      <alignment horizontal="left"/>
    </xf>
    <xf numFmtId="177" fontId="31" fillId="33" borderId="0" xfId="65" applyNumberFormat="1" applyFont="1" applyFill="1" applyAlignment="1">
      <alignment horizontal="center" vertical="center"/>
    </xf>
    <xf numFmtId="179" fontId="39" fillId="33" borderId="0" xfId="0" applyNumberFormat="1" applyFont="1" applyFill="1" applyAlignment="1">
      <alignment horizontal="center"/>
    </xf>
    <xf numFmtId="177" fontId="39" fillId="33" borderId="0" xfId="0" applyNumberFormat="1" applyFont="1" applyFill="1" applyAlignment="1">
      <alignment horizontal="center"/>
    </xf>
    <xf numFmtId="0" fontId="39" fillId="33" borderId="1" xfId="0" applyFont="1" applyFill="1" applyBorder="1" applyAlignment="1">
      <alignment horizontal="center"/>
    </xf>
    <xf numFmtId="0" fontId="36" fillId="33" borderId="1" xfId="0" applyFont="1" applyFill="1" applyBorder="1" applyAlignment="1">
      <alignment horizontal="left"/>
    </xf>
    <xf numFmtId="179" fontId="36" fillId="33" borderId="1" xfId="0" applyNumberFormat="1" applyFont="1" applyFill="1" applyBorder="1" applyAlignment="1">
      <alignment horizontal="center"/>
    </xf>
    <xf numFmtId="179" fontId="39" fillId="33" borderId="1" xfId="0" applyNumberFormat="1" applyFont="1" applyFill="1" applyBorder="1" applyAlignment="1">
      <alignment horizontal="center"/>
    </xf>
    <xf numFmtId="0" fontId="40" fillId="33" borderId="0" xfId="0" applyFont="1" applyFill="1" applyAlignment="1">
      <alignment horizontal="center"/>
    </xf>
    <xf numFmtId="177" fontId="40" fillId="33" borderId="0" xfId="0" applyNumberFormat="1" applyFont="1" applyFill="1" applyAlignment="1">
      <alignment horizontal="center" vertical="center"/>
    </xf>
    <xf numFmtId="0" fontId="40" fillId="33" borderId="0" xfId="0" applyFont="1" applyFill="1" applyAlignment="1">
      <alignment horizontal="center" vertical="center"/>
    </xf>
    <xf numFmtId="4" fontId="40" fillId="33" borderId="0" xfId="28" applyNumberFormat="1" applyFont="1" applyFill="1" applyAlignment="1">
      <alignment horizontal="center" vertical="center" wrapText="1"/>
    </xf>
    <xf numFmtId="9" fontId="40" fillId="33" borderId="0" xfId="76" applyFont="1" applyFill="1" applyAlignment="1">
      <alignment horizontal="center" vertical="center"/>
    </xf>
    <xf numFmtId="9" fontId="40" fillId="33" borderId="0" xfId="76" applyFont="1" applyFill="1" applyAlignment="1">
      <alignment horizontal="center" vertical="center" wrapText="1"/>
    </xf>
    <xf numFmtId="9" fontId="40" fillId="33" borderId="0" xfId="76" applyFont="1" applyFill="1" applyAlignment="1">
      <alignment horizontal="center"/>
    </xf>
    <xf numFmtId="177" fontId="31" fillId="33" borderId="0" xfId="0" applyNumberFormat="1" applyFont="1" applyFill="1" applyAlignment="1">
      <alignment horizontal="center" vertical="center"/>
    </xf>
    <xf numFmtId="1" fontId="31" fillId="33" borderId="0" xfId="0" applyNumberFormat="1" applyFont="1" applyFill="1" applyAlignment="1">
      <alignment horizontal="center"/>
    </xf>
    <xf numFmtId="1" fontId="36" fillId="33" borderId="1" xfId="0" applyNumberFormat="1" applyFont="1" applyFill="1" applyBorder="1" applyAlignment="1">
      <alignment horizontal="left"/>
    </xf>
    <xf numFmtId="177" fontId="31" fillId="33" borderId="0" xfId="0" applyNumberFormat="1" applyFont="1" applyFill="1" applyAlignment="1">
      <alignment horizontal="center" wrapText="1"/>
    </xf>
    <xf numFmtId="178" fontId="31" fillId="33" borderId="0" xfId="76" applyNumberFormat="1" applyFont="1" applyFill="1" applyAlignment="1">
      <alignment horizontal="center"/>
    </xf>
    <xf numFmtId="177" fontId="36" fillId="33" borderId="0" xfId="0" applyNumberFormat="1" applyFont="1" applyFill="1" applyAlignment="1">
      <alignment horizontal="center" wrapText="1"/>
    </xf>
    <xf numFmtId="177" fontId="36" fillId="33" borderId="1" xfId="0" applyNumberFormat="1" applyFont="1" applyFill="1" applyBorder="1" applyAlignment="1">
      <alignment horizontal="center"/>
    </xf>
    <xf numFmtId="177" fontId="36" fillId="33" borderId="1" xfId="0" applyNumberFormat="1" applyFont="1" applyFill="1" applyBorder="1" applyAlignment="1">
      <alignment horizontal="center" wrapText="1"/>
    </xf>
    <xf numFmtId="0" fontId="7" fillId="33" borderId="0" xfId="0" applyFont="1" applyFill="1" applyAlignment="1">
      <alignment vertical="center"/>
    </xf>
    <xf numFmtId="177" fontId="7" fillId="33" borderId="0" xfId="0" applyNumberFormat="1" applyFont="1" applyFill="1" applyAlignment="1">
      <alignment horizontal="center"/>
    </xf>
    <xf numFmtId="177" fontId="1" fillId="33" borderId="0" xfId="0" applyNumberFormat="1" applyFont="1" applyFill="1" applyAlignment="1">
      <alignment horizontal="center"/>
    </xf>
    <xf numFmtId="177" fontId="39" fillId="33" borderId="1" xfId="0" applyNumberFormat="1" applyFont="1" applyFill="1" applyBorder="1" applyAlignment="1">
      <alignment horizontal="center" wrapText="1"/>
    </xf>
    <xf numFmtId="1" fontId="31" fillId="33" borderId="0" xfId="0" applyNumberFormat="1" applyFont="1" applyFill="1" applyAlignment="1">
      <alignment horizontal="left"/>
    </xf>
    <xf numFmtId="177" fontId="31" fillId="33" borderId="0" xfId="0" applyNumberFormat="1" applyFont="1" applyFill="1" applyAlignment="1">
      <alignment horizontal="center" vertical="center" wrapText="1"/>
    </xf>
    <xf numFmtId="1" fontId="31" fillId="33" borderId="0" xfId="0" applyNumberFormat="1" applyFont="1" applyFill="1" applyAlignment="1">
      <alignment horizontal="center" vertical="center"/>
    </xf>
    <xf numFmtId="4" fontId="31" fillId="33" borderId="0" xfId="0" applyNumberFormat="1" applyFont="1" applyFill="1" applyAlignment="1">
      <alignment horizontal="center"/>
    </xf>
    <xf numFmtId="177" fontId="39" fillId="33" borderId="1" xfId="0" applyNumberFormat="1" applyFont="1" applyFill="1" applyBorder="1" applyAlignment="1">
      <alignment horizontal="center"/>
    </xf>
    <xf numFmtId="4" fontId="31" fillId="33" borderId="0" xfId="0" applyNumberFormat="1" applyFont="1" applyFill="1" applyAlignment="1">
      <alignment horizontal="center" vertical="center"/>
    </xf>
    <xf numFmtId="1" fontId="36" fillId="33" borderId="0" xfId="0" applyNumberFormat="1" applyFont="1" applyFill="1" applyAlignment="1">
      <alignment horizontal="left"/>
    </xf>
    <xf numFmtId="0" fontId="40" fillId="33" borderId="0" xfId="0" applyFont="1" applyFill="1"/>
    <xf numFmtId="0" fontId="39" fillId="33" borderId="1" xfId="0" applyFont="1" applyFill="1" applyBorder="1" applyAlignment="1">
      <alignment horizontal="center" wrapText="1"/>
    </xf>
    <xf numFmtId="14" fontId="31" fillId="33" borderId="0" xfId="0" applyNumberFormat="1" applyFont="1" applyFill="1" applyBorder="1" applyAlignment="1">
      <alignment horizontal="left"/>
    </xf>
    <xf numFmtId="0" fontId="31" fillId="33" borderId="0" xfId="0" applyFont="1" applyFill="1" applyAlignment="1">
      <alignment wrapText="1"/>
    </xf>
    <xf numFmtId="177" fontId="36" fillId="33" borderId="0" xfId="0" applyNumberFormat="1" applyFont="1" applyFill="1" applyBorder="1" applyAlignment="1">
      <alignment horizontal="center"/>
    </xf>
    <xf numFmtId="177" fontId="36" fillId="33" borderId="1" xfId="0" applyNumberFormat="1" applyFont="1" applyFill="1" applyBorder="1" applyAlignment="1"/>
    <xf numFmtId="177" fontId="36" fillId="33" borderId="0" xfId="0" applyNumberFormat="1" applyFont="1" applyFill="1" applyBorder="1" applyAlignment="1">
      <alignment horizontal="center" wrapText="1"/>
    </xf>
    <xf numFmtId="0" fontId="31" fillId="33" borderId="1" xfId="0" applyFont="1" applyFill="1" applyBorder="1"/>
    <xf numFmtId="177" fontId="31" fillId="33" borderId="1" xfId="0" applyNumberFormat="1" applyFont="1" applyFill="1" applyBorder="1" applyAlignment="1">
      <alignment horizontal="center" wrapText="1"/>
    </xf>
    <xf numFmtId="0" fontId="29" fillId="33" borderId="0" xfId="57" applyFont="1" applyFill="1" applyAlignment="1">
      <alignment horizontal="left"/>
    </xf>
    <xf numFmtId="0" fontId="1" fillId="33" borderId="0" xfId="59" applyFont="1" applyFill="1" applyAlignment="1">
      <alignment horizontal="left" vertical="top" wrapText="1"/>
    </xf>
    <xf numFmtId="0" fontId="42" fillId="33" borderId="0" xfId="57" applyFont="1" applyFill="1"/>
    <xf numFmtId="0" fontId="19" fillId="33" borderId="0" xfId="41" applyFont="1" applyFill="1" applyAlignment="1" applyProtection="1"/>
    <xf numFmtId="0" fontId="43" fillId="33" borderId="0" xfId="57" applyFont="1" applyFill="1"/>
    <xf numFmtId="3" fontId="31" fillId="33" borderId="0" xfId="0" applyNumberFormat="1" applyFont="1" applyFill="1" applyAlignment="1">
      <alignment horizontal="center" vertical="center"/>
    </xf>
    <xf numFmtId="177" fontId="31" fillId="33" borderId="0" xfId="0" applyNumberFormat="1" applyFont="1" applyFill="1" applyAlignment="1">
      <alignment vertical="center"/>
    </xf>
    <xf numFmtId="177" fontId="36" fillId="33" borderId="0" xfId="0" applyNumberFormat="1" applyFont="1" applyFill="1" applyAlignment="1">
      <alignment horizontal="center" vertical="center" wrapText="1"/>
    </xf>
    <xf numFmtId="9" fontId="31" fillId="33" borderId="0" xfId="76" applyFont="1" applyFill="1" applyAlignment="1">
      <alignment horizontal="center" vertical="center"/>
    </xf>
    <xf numFmtId="177" fontId="31" fillId="33" borderId="0" xfId="84" applyNumberFormat="1" applyFont="1" applyFill="1" applyAlignment="1">
      <alignment horizontal="center" vertical="center"/>
    </xf>
    <xf numFmtId="49" fontId="29" fillId="33" borderId="0" xfId="57" applyNumberFormat="1" applyFont="1" applyFill="1"/>
    <xf numFmtId="177" fontId="39" fillId="33" borderId="1" xfId="0" applyNumberFormat="1" applyFont="1" applyFill="1" applyBorder="1" applyAlignment="1">
      <alignment horizontal="center" wrapText="1"/>
    </xf>
    <xf numFmtId="177" fontId="39" fillId="33" borderId="1" xfId="0" applyNumberFormat="1" applyFont="1" applyFill="1" applyBorder="1" applyAlignment="1">
      <alignment horizontal="center"/>
    </xf>
    <xf numFmtId="0" fontId="40" fillId="33" borderId="0" xfId="0" applyFont="1" applyFill="1" applyBorder="1" applyAlignment="1"/>
    <xf numFmtId="177" fontId="39" fillId="33" borderId="0" xfId="0" applyNumberFormat="1" applyFont="1" applyFill="1" applyAlignment="1">
      <alignment horizontal="center" wrapText="1"/>
    </xf>
    <xf numFmtId="177" fontId="39" fillId="33" borderId="0" xfId="0" applyNumberFormat="1" applyFont="1" applyFill="1" applyBorder="1" applyAlignment="1">
      <alignment horizontal="center" wrapText="1"/>
    </xf>
    <xf numFmtId="17" fontId="31" fillId="33" borderId="0" xfId="0" applyNumberFormat="1" applyFont="1" applyFill="1" applyBorder="1" applyAlignment="1">
      <alignment horizontal="left"/>
    </xf>
    <xf numFmtId="49" fontId="31" fillId="33" borderId="0" xfId="0" applyNumberFormat="1" applyFont="1" applyFill="1" applyBorder="1" applyAlignment="1">
      <alignment horizontal="left"/>
    </xf>
    <xf numFmtId="1" fontId="31" fillId="33" borderId="0" xfId="0" applyNumberFormat="1" applyFont="1" applyFill="1" applyAlignment="1">
      <alignment horizontal="left" vertical="top"/>
    </xf>
    <xf numFmtId="177" fontId="31" fillId="33" borderId="0" xfId="0" applyNumberFormat="1" applyFont="1" applyFill="1"/>
    <xf numFmtId="0" fontId="31" fillId="34" borderId="0" xfId="85" applyFont="1" applyFill="1" applyAlignment="1">
      <alignment horizontal="left"/>
    </xf>
    <xf numFmtId="177" fontId="31" fillId="34" borderId="0" xfId="0" applyNumberFormat="1" applyFont="1" applyFill="1" applyAlignment="1">
      <alignment horizontal="center" vertical="center"/>
    </xf>
    <xf numFmtId="0" fontId="31" fillId="34" borderId="0" xfId="0" applyFont="1" applyFill="1" applyAlignment="1">
      <alignment horizontal="center" vertical="center"/>
    </xf>
    <xf numFmtId="177" fontId="40" fillId="34" borderId="0" xfId="0" applyNumberFormat="1" applyFont="1" applyFill="1" applyAlignment="1">
      <alignment horizontal="center" vertical="center"/>
    </xf>
    <xf numFmtId="4" fontId="40" fillId="34" borderId="0" xfId="28" applyNumberFormat="1" applyFont="1" applyFill="1" applyAlignment="1">
      <alignment horizontal="center" vertical="center" wrapText="1"/>
    </xf>
    <xf numFmtId="0" fontId="40" fillId="34" borderId="0" xfId="0" applyFont="1" applyFill="1" applyAlignment="1">
      <alignment horizontal="center" vertical="center"/>
    </xf>
    <xf numFmtId="9" fontId="40" fillId="34" borderId="0" xfId="76" applyFont="1" applyFill="1" applyAlignment="1">
      <alignment horizontal="center" vertical="center"/>
    </xf>
    <xf numFmtId="9" fontId="40" fillId="34" borderId="0" xfId="76" applyFont="1" applyFill="1" applyAlignment="1">
      <alignment horizontal="center" vertical="center" wrapText="1"/>
    </xf>
    <xf numFmtId="177" fontId="31" fillId="34" borderId="0" xfId="84" applyNumberFormat="1" applyFont="1" applyFill="1" applyAlignment="1">
      <alignment horizontal="center" vertical="center"/>
    </xf>
    <xf numFmtId="4" fontId="31" fillId="34" borderId="0" xfId="0" applyNumberFormat="1" applyFont="1" applyFill="1" applyAlignment="1">
      <alignment horizontal="center" vertical="center"/>
    </xf>
    <xf numFmtId="9" fontId="31" fillId="34" borderId="0" xfId="76" applyFont="1" applyFill="1" applyAlignment="1">
      <alignment horizontal="center" vertical="center"/>
    </xf>
    <xf numFmtId="0" fontId="37" fillId="34" borderId="0" xfId="0" applyFont="1" applyFill="1" applyBorder="1" applyAlignment="1">
      <alignment horizontal="left"/>
    </xf>
    <xf numFmtId="0" fontId="30" fillId="33" borderId="1" xfId="0" applyFont="1" applyFill="1" applyBorder="1" applyAlignment="1">
      <alignment horizontal="left"/>
    </xf>
    <xf numFmtId="0" fontId="43" fillId="33" borderId="0" xfId="57" applyFont="1" applyFill="1" applyAlignment="1">
      <alignment horizontal="left" wrapText="1"/>
    </xf>
    <xf numFmtId="0" fontId="34" fillId="33" borderId="0" xfId="58" applyFont="1" applyFill="1" applyAlignment="1">
      <alignment horizontal="left" wrapText="1"/>
    </xf>
    <xf numFmtId="177" fontId="39" fillId="33" borderId="1" xfId="0" applyNumberFormat="1" applyFont="1" applyFill="1" applyBorder="1" applyAlignment="1">
      <alignment horizontal="center"/>
    </xf>
    <xf numFmtId="0" fontId="39" fillId="33" borderId="1" xfId="0" applyFont="1" applyFill="1" applyBorder="1" applyAlignment="1">
      <alignment horizontal="center"/>
    </xf>
    <xf numFmtId="177" fontId="39" fillId="33" borderId="1" xfId="0" applyNumberFormat="1" applyFont="1" applyFill="1" applyBorder="1" applyAlignment="1">
      <alignment horizontal="center" wrapText="1"/>
    </xf>
    <xf numFmtId="177" fontId="36" fillId="33" borderId="1" xfId="0" applyNumberFormat="1" applyFont="1" applyFill="1" applyBorder="1" applyAlignment="1">
      <alignment horizontal="center" wrapText="1"/>
    </xf>
    <xf numFmtId="177" fontId="36" fillId="33" borderId="1" xfId="0" applyNumberFormat="1" applyFont="1" applyFill="1" applyBorder="1" applyAlignment="1">
      <alignment horizontal="center"/>
    </xf>
    <xf numFmtId="0" fontId="36" fillId="33" borderId="1" xfId="0" applyFont="1" applyFill="1" applyBorder="1" applyAlignment="1">
      <alignment horizontal="center"/>
    </xf>
    <xf numFmtId="0" fontId="39" fillId="33" borderId="11" xfId="0" applyFont="1" applyFill="1" applyBorder="1" applyAlignment="1">
      <alignment horizontal="center" wrapText="1"/>
    </xf>
    <xf numFmtId="4" fontId="39" fillId="33" borderId="1" xfId="0" applyNumberFormat="1" applyFont="1" applyFill="1" applyBorder="1" applyAlignment="1">
      <alignment horizontal="center"/>
    </xf>
  </cellXfs>
  <cellStyles count="86">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Comma 2" xfId="28" xr:uid="{00000000-0005-0000-0000-00001B000000}"/>
    <cellStyle name="Comma 2 2" xfId="29" xr:uid="{00000000-0005-0000-0000-00001C000000}"/>
    <cellStyle name="Comma 3" xfId="30" xr:uid="{00000000-0005-0000-0000-00001D000000}"/>
    <cellStyle name="Comma 3 2" xfId="31" xr:uid="{00000000-0005-0000-0000-00001E000000}"/>
    <cellStyle name="Comma 4" xfId="32" xr:uid="{00000000-0005-0000-0000-00001F000000}"/>
    <cellStyle name="Comma 5" xfId="33" xr:uid="{00000000-0005-0000-0000-000020000000}"/>
    <cellStyle name="head" xfId="36" xr:uid="{00000000-0005-0000-0000-000023000000}"/>
    <cellStyle name="Hyperlink 2" xfId="42" xr:uid="{00000000-0005-0000-0000-000029000000}"/>
    <cellStyle name="Hyperlink 3" xfId="43" xr:uid="{00000000-0005-0000-0000-00002A000000}"/>
    <cellStyle name="Normal 10" xfId="47" xr:uid="{00000000-0005-0000-0000-00002F000000}"/>
    <cellStyle name="Normal 11" xfId="48" xr:uid="{00000000-0005-0000-0000-000030000000}"/>
    <cellStyle name="Normal 12" xfId="49" xr:uid="{00000000-0005-0000-0000-000031000000}"/>
    <cellStyle name="Normal 13" xfId="50" xr:uid="{00000000-0005-0000-0000-000032000000}"/>
    <cellStyle name="Normal 14" xfId="51" xr:uid="{00000000-0005-0000-0000-000033000000}"/>
    <cellStyle name="Normal 15" xfId="52" xr:uid="{00000000-0005-0000-0000-000034000000}"/>
    <cellStyle name="Normal 16" xfId="53" xr:uid="{00000000-0005-0000-0000-000035000000}"/>
    <cellStyle name="Normal 17" xfId="54" xr:uid="{00000000-0005-0000-0000-000036000000}"/>
    <cellStyle name="Normal 18" xfId="55" xr:uid="{00000000-0005-0000-0000-000037000000}"/>
    <cellStyle name="Normal 19" xfId="56" xr:uid="{00000000-0005-0000-0000-000038000000}"/>
    <cellStyle name="Normal 2" xfId="57" xr:uid="{00000000-0005-0000-0000-000039000000}"/>
    <cellStyle name="Normal 2 2" xfId="58" xr:uid="{00000000-0005-0000-0000-00003A000000}"/>
    <cellStyle name="Normal 2 2 2" xfId="59" xr:uid="{00000000-0005-0000-0000-00003B000000}"/>
    <cellStyle name="Normal 2 2 4" xfId="85" xr:uid="{32493687-9F4B-4EE6-90E6-47C93C824B69}"/>
    <cellStyle name="Normal 2 3" xfId="60" xr:uid="{00000000-0005-0000-0000-00003C000000}"/>
    <cellStyle name="Normal 2 4" xfId="61" xr:uid="{00000000-0005-0000-0000-00003D000000}"/>
    <cellStyle name="Normal 20" xfId="62" xr:uid="{00000000-0005-0000-0000-00003E000000}"/>
    <cellStyle name="Normal 3" xfId="63" xr:uid="{00000000-0005-0000-0000-00003F000000}"/>
    <cellStyle name="Normal 3 2" xfId="64" xr:uid="{00000000-0005-0000-0000-000040000000}"/>
    <cellStyle name="Normal 4" xfId="65" xr:uid="{00000000-0005-0000-0000-000041000000}"/>
    <cellStyle name="Normal 4 2" xfId="66" xr:uid="{00000000-0005-0000-0000-000042000000}"/>
    <cellStyle name="Normal 4 3" xfId="67" xr:uid="{00000000-0005-0000-0000-000043000000}"/>
    <cellStyle name="Normal 5" xfId="68" xr:uid="{00000000-0005-0000-0000-000044000000}"/>
    <cellStyle name="Normal 5 2" xfId="69" xr:uid="{00000000-0005-0000-0000-000045000000}"/>
    <cellStyle name="Normal 6" xfId="70" xr:uid="{00000000-0005-0000-0000-000046000000}"/>
    <cellStyle name="Normal 61" xfId="83" xr:uid="{AE7F55FE-C357-4A09-B54C-28E1022F601B}"/>
    <cellStyle name="Normal 7" xfId="71" xr:uid="{00000000-0005-0000-0000-000047000000}"/>
    <cellStyle name="Normal 8" xfId="72" xr:uid="{00000000-0005-0000-0000-000048000000}"/>
    <cellStyle name="Normal 9" xfId="73" xr:uid="{00000000-0005-0000-0000-000049000000}"/>
    <cellStyle name="Note 2" xfId="74" xr:uid="{00000000-0005-0000-0000-00004C000000}"/>
    <cellStyle name="Percent 2" xfId="77" xr:uid="{00000000-0005-0000-0000-00004F000000}"/>
    <cellStyle name="Percent 4" xfId="78" xr:uid="{00000000-0005-0000-0000-000050000000}"/>
    <cellStyle name="Percent 5" xfId="79" xr:uid="{00000000-0005-0000-0000-000051000000}"/>
    <cellStyle name="百分比" xfId="76" builtinId="5"/>
    <cellStyle name="标题" xfId="80" builtinId="15" customBuiltin="1"/>
    <cellStyle name="标题 1" xfId="37" builtinId="16" customBuiltin="1"/>
    <cellStyle name="标题 2" xfId="38" builtinId="17" customBuiltin="1"/>
    <cellStyle name="标题 3" xfId="39" builtinId="18" customBuiltin="1"/>
    <cellStyle name="标题 4" xfId="40" builtinId="19" customBuiltin="1"/>
    <cellStyle name="差" xfId="25" builtinId="27" customBuiltin="1"/>
    <cellStyle name="常规" xfId="0" builtinId="0"/>
    <cellStyle name="超链接" xfId="41" builtinId="8" customBuiltin="1"/>
    <cellStyle name="好" xfId="35" builtinId="26" customBuiltin="1"/>
    <cellStyle name="汇总" xfId="81" builtinId="25" customBuiltin="1"/>
    <cellStyle name="计算" xfId="26" builtinId="22" customBuiltin="1"/>
    <cellStyle name="检查单元格" xfId="27" builtinId="23" customBuiltin="1"/>
    <cellStyle name="解释性文本" xfId="34" builtinId="53" customBuiltin="1"/>
    <cellStyle name="警告文本" xfId="82" builtinId="11" customBuiltin="1"/>
    <cellStyle name="链接单元格" xfId="45" builtinId="24" customBuiltin="1"/>
    <cellStyle name="千位分隔" xfId="84" builtinId="3"/>
    <cellStyle name="适中" xfId="46" builtinId="28" customBuiltin="1"/>
    <cellStyle name="输出" xfId="75" builtinId="21" customBuiltin="1"/>
    <cellStyle name="输入" xfId="44"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40A8-DBCC-4CDE-B70D-E5608756CF73}">
  <dimension ref="B1:M39"/>
  <sheetViews>
    <sheetView workbookViewId="0">
      <selection activeCell="C19" sqref="C19"/>
    </sheetView>
  </sheetViews>
  <sheetFormatPr defaultColWidth="9.1328125" defaultRowHeight="12.75" x14ac:dyDescent="0.35"/>
  <cols>
    <col min="1" max="1" width="9.1328125" style="7"/>
    <col min="2" max="2" width="15" style="7" customWidth="1"/>
    <col min="3" max="3" width="73.73046875" style="7" customWidth="1"/>
    <col min="4" max="4" width="13.1328125" style="7" customWidth="1"/>
    <col min="5" max="5" width="11.86328125" style="7" bestFit="1" customWidth="1"/>
    <col min="6" max="6" width="11.265625" style="7" bestFit="1" customWidth="1"/>
    <col min="7" max="7" width="14.59765625" style="8" bestFit="1" customWidth="1"/>
    <col min="8" max="8" width="13.3984375" style="9" bestFit="1" customWidth="1"/>
    <col min="9" max="16384" width="9.1328125" style="7"/>
  </cols>
  <sheetData>
    <row r="1" spans="2:8" ht="13.15" x14ac:dyDescent="0.4">
      <c r="B1" s="6" t="s">
        <v>94</v>
      </c>
      <c r="C1" s="6"/>
      <c r="D1" s="6"/>
      <c r="E1" s="6"/>
      <c r="F1" s="6"/>
      <c r="G1" s="6"/>
      <c r="H1" s="6"/>
    </row>
    <row r="2" spans="2:8" x14ac:dyDescent="0.35">
      <c r="B2" s="7" t="s">
        <v>95</v>
      </c>
      <c r="C2" s="9">
        <f ca="1">TODAY()</f>
        <v>44451</v>
      </c>
    </row>
    <row r="5" spans="2:8" ht="13.15" x14ac:dyDescent="0.4">
      <c r="B5" s="10" t="s">
        <v>96</v>
      </c>
      <c r="C5" s="10" t="s">
        <v>5</v>
      </c>
      <c r="D5" s="10" t="s">
        <v>104</v>
      </c>
      <c r="E5" s="10" t="s">
        <v>125</v>
      </c>
      <c r="F5" s="10" t="s">
        <v>126</v>
      </c>
      <c r="G5" s="11"/>
      <c r="H5" s="12"/>
    </row>
    <row r="6" spans="2:8" x14ac:dyDescent="0.35">
      <c r="B6" s="103">
        <v>1</v>
      </c>
      <c r="C6" s="13" t="s">
        <v>57</v>
      </c>
      <c r="D6" s="7" t="s">
        <v>41</v>
      </c>
      <c r="E6" s="103">
        <v>1996</v>
      </c>
      <c r="F6" s="113" t="s">
        <v>146</v>
      </c>
      <c r="H6" s="14"/>
    </row>
    <row r="7" spans="2:8" x14ac:dyDescent="0.35">
      <c r="B7" s="103">
        <v>2</v>
      </c>
      <c r="C7" s="32" t="s">
        <v>133</v>
      </c>
      <c r="D7" s="7" t="s">
        <v>103</v>
      </c>
      <c r="E7" s="103">
        <v>2011</v>
      </c>
      <c r="F7" s="113" t="s">
        <v>146</v>
      </c>
      <c r="H7" s="14"/>
    </row>
    <row r="8" spans="2:8" x14ac:dyDescent="0.35">
      <c r="B8" s="103">
        <v>3</v>
      </c>
      <c r="C8" s="32" t="s">
        <v>134</v>
      </c>
      <c r="D8" s="7" t="s">
        <v>103</v>
      </c>
      <c r="E8" s="103">
        <v>2011</v>
      </c>
      <c r="F8" s="113" t="s">
        <v>146</v>
      </c>
      <c r="H8" s="14"/>
    </row>
    <row r="9" spans="2:8" x14ac:dyDescent="0.35">
      <c r="B9" s="103">
        <v>4</v>
      </c>
      <c r="C9" s="32" t="s">
        <v>97</v>
      </c>
      <c r="D9" s="7" t="s">
        <v>6</v>
      </c>
      <c r="E9" s="103">
        <v>2012</v>
      </c>
      <c r="F9" s="7" t="s">
        <v>147</v>
      </c>
      <c r="H9" s="14"/>
    </row>
    <row r="10" spans="2:8" x14ac:dyDescent="0.35">
      <c r="B10" s="103">
        <v>5</v>
      </c>
      <c r="C10" s="32" t="s">
        <v>98</v>
      </c>
      <c r="D10" s="7" t="s">
        <v>6</v>
      </c>
      <c r="E10" s="103">
        <v>2012</v>
      </c>
      <c r="F10" s="7" t="s">
        <v>147</v>
      </c>
      <c r="H10" s="14"/>
    </row>
    <row r="11" spans="2:8" x14ac:dyDescent="0.35">
      <c r="B11" s="103">
        <v>6</v>
      </c>
      <c r="C11" s="13" t="s">
        <v>58</v>
      </c>
      <c r="D11" s="7" t="s">
        <v>6</v>
      </c>
      <c r="E11" s="103">
        <v>2002</v>
      </c>
      <c r="F11" s="7" t="s">
        <v>139</v>
      </c>
      <c r="H11" s="14"/>
    </row>
    <row r="12" spans="2:8" x14ac:dyDescent="0.35">
      <c r="B12" s="103">
        <v>7</v>
      </c>
      <c r="C12" s="13" t="s">
        <v>39</v>
      </c>
      <c r="D12" s="15" t="s">
        <v>6</v>
      </c>
      <c r="E12" s="103">
        <v>1980</v>
      </c>
      <c r="F12" s="7" t="s">
        <v>139</v>
      </c>
      <c r="H12" s="14"/>
    </row>
    <row r="13" spans="2:8" x14ac:dyDescent="0.35">
      <c r="B13" s="103">
        <v>8</v>
      </c>
      <c r="C13" s="13" t="s">
        <v>24</v>
      </c>
      <c r="D13" s="15" t="s">
        <v>6</v>
      </c>
      <c r="E13" s="103">
        <v>1980</v>
      </c>
      <c r="F13" s="7" t="s">
        <v>139</v>
      </c>
      <c r="H13" s="14"/>
    </row>
    <row r="14" spans="2:8" x14ac:dyDescent="0.35">
      <c r="C14" s="13"/>
      <c r="D14" s="15"/>
      <c r="E14" s="15"/>
      <c r="F14" s="15"/>
      <c r="H14" s="14"/>
    </row>
    <row r="15" spans="2:8" x14ac:dyDescent="0.35">
      <c r="C15" s="17"/>
    </row>
    <row r="16" spans="2:8" ht="13.15" x14ac:dyDescent="0.4">
      <c r="B16" s="105" t="s">
        <v>122</v>
      </c>
      <c r="C16" s="17"/>
      <c r="G16" s="7"/>
    </row>
    <row r="17" spans="2:13" ht="13.15" x14ac:dyDescent="0.4">
      <c r="B17" s="10" t="s">
        <v>7</v>
      </c>
      <c r="G17" s="7"/>
    </row>
    <row r="18" spans="2:13" x14ac:dyDescent="0.35">
      <c r="B18" s="7" t="s">
        <v>102</v>
      </c>
      <c r="C18" s="106" t="s">
        <v>55</v>
      </c>
      <c r="G18" s="7"/>
    </row>
    <row r="19" spans="2:13" x14ac:dyDescent="0.35">
      <c r="B19" s="18" t="s">
        <v>8</v>
      </c>
      <c r="G19" s="7"/>
    </row>
    <row r="20" spans="2:13" ht="8.25" customHeight="1" x14ac:dyDescent="0.35">
      <c r="G20" s="7"/>
      <c r="H20" s="21"/>
      <c r="I20" s="19"/>
      <c r="J20" s="19"/>
      <c r="K20" s="19"/>
      <c r="L20" s="19"/>
      <c r="M20" s="19"/>
    </row>
    <row r="21" spans="2:13" ht="43.5" customHeight="1" x14ac:dyDescent="0.35">
      <c r="B21" s="136" t="s">
        <v>123</v>
      </c>
      <c r="C21" s="136"/>
      <c r="D21" s="136"/>
      <c r="E21" s="136"/>
      <c r="F21" s="136"/>
      <c r="G21" s="7"/>
      <c r="H21" s="21"/>
      <c r="I21" s="19"/>
      <c r="J21" s="19"/>
      <c r="K21" s="19"/>
      <c r="L21" s="19"/>
      <c r="M21" s="19"/>
    </row>
    <row r="22" spans="2:13" ht="15.75" customHeight="1" x14ac:dyDescent="0.35">
      <c r="G22" s="7"/>
      <c r="H22" s="21"/>
      <c r="I22" s="19"/>
      <c r="J22" s="19"/>
      <c r="K22" s="19"/>
      <c r="L22" s="19"/>
      <c r="M22" s="19"/>
    </row>
    <row r="23" spans="2:13" ht="62.25" customHeight="1" x14ac:dyDescent="0.35">
      <c r="B23" s="136" t="s">
        <v>53</v>
      </c>
      <c r="C23" s="136"/>
      <c r="D23" s="136"/>
      <c r="E23" s="136"/>
      <c r="F23" s="136"/>
      <c r="G23" s="7"/>
      <c r="H23" s="21"/>
      <c r="I23" s="19"/>
      <c r="J23" s="19"/>
      <c r="K23" s="19"/>
      <c r="L23" s="19"/>
      <c r="M23" s="19"/>
    </row>
    <row r="24" spans="2:13" ht="14.25" customHeight="1" x14ac:dyDescent="0.35">
      <c r="G24" s="7"/>
      <c r="H24" s="21"/>
      <c r="I24" s="19"/>
      <c r="J24" s="19"/>
      <c r="K24" s="19"/>
      <c r="L24" s="19"/>
      <c r="M24" s="19"/>
    </row>
    <row r="25" spans="2:13" ht="16.5" customHeight="1" x14ac:dyDescent="0.35">
      <c r="B25" s="107" t="s">
        <v>124</v>
      </c>
      <c r="C25" s="107"/>
      <c r="D25" s="107"/>
      <c r="E25" s="107"/>
      <c r="F25" s="107"/>
      <c r="G25" s="7"/>
      <c r="H25" s="21"/>
      <c r="I25" s="19"/>
      <c r="J25" s="19"/>
      <c r="K25" s="19"/>
      <c r="L25" s="19"/>
      <c r="M25" s="19"/>
    </row>
    <row r="26" spans="2:13" ht="30.75" customHeight="1" x14ac:dyDescent="0.35">
      <c r="B26" s="137" t="s">
        <v>54</v>
      </c>
      <c r="C26" s="137"/>
      <c r="D26" s="137"/>
      <c r="E26" s="137"/>
      <c r="F26" s="137"/>
      <c r="G26" s="137"/>
      <c r="H26" s="21"/>
      <c r="I26" s="19"/>
      <c r="J26" s="19"/>
      <c r="K26" s="19"/>
      <c r="L26" s="19"/>
      <c r="M26" s="19"/>
    </row>
    <row r="27" spans="2:13" ht="18.75" customHeight="1" x14ac:dyDescent="0.35">
      <c r="B27" s="104"/>
      <c r="C27" s="104"/>
      <c r="D27" s="104"/>
      <c r="E27" s="104"/>
      <c r="F27" s="19"/>
      <c r="G27" s="20"/>
      <c r="H27" s="21"/>
      <c r="I27" s="19"/>
      <c r="J27" s="19"/>
      <c r="K27" s="19"/>
      <c r="L27" s="19"/>
      <c r="M27" s="19"/>
    </row>
    <row r="28" spans="2:13" ht="12" customHeight="1" x14ac:dyDescent="0.35">
      <c r="B28" s="104"/>
      <c r="C28" s="104"/>
      <c r="D28" s="104"/>
      <c r="E28" s="104"/>
      <c r="F28" s="19"/>
      <c r="G28" s="20"/>
      <c r="H28" s="21"/>
      <c r="I28" s="19"/>
      <c r="J28" s="19"/>
      <c r="K28" s="19"/>
      <c r="L28" s="19"/>
      <c r="M28" s="19"/>
    </row>
    <row r="29" spans="2:13" s="3" customFormat="1" x14ac:dyDescent="0.35">
      <c r="B29" s="7"/>
      <c r="C29" s="7"/>
      <c r="F29" s="7"/>
    </row>
    <row r="30" spans="2:13" s="3" customFormat="1" ht="13.15" hidden="1" x14ac:dyDescent="0.4">
      <c r="B30" s="135" t="s">
        <v>56</v>
      </c>
      <c r="C30" s="135"/>
      <c r="F30" s="7"/>
    </row>
    <row r="31" spans="2:13" s="3" customFormat="1" ht="25.5" hidden="1" x14ac:dyDescent="0.35">
      <c r="B31" s="25" t="s">
        <v>12</v>
      </c>
      <c r="C31" s="24" t="s">
        <v>34</v>
      </c>
      <c r="F31" s="7"/>
    </row>
    <row r="32" spans="2:13" ht="25.5" hidden="1" x14ac:dyDescent="0.35">
      <c r="B32" s="25" t="s">
        <v>9</v>
      </c>
      <c r="C32" s="24" t="s">
        <v>15</v>
      </c>
    </row>
    <row r="33" spans="2:8" s="15" customFormat="1" ht="25.5" hidden="1" x14ac:dyDescent="0.35">
      <c r="B33" s="26" t="s">
        <v>9</v>
      </c>
      <c r="C33" s="27" t="s">
        <v>25</v>
      </c>
      <c r="G33" s="16"/>
      <c r="H33" s="14"/>
    </row>
    <row r="34" spans="2:8" s="15" customFormat="1" hidden="1" x14ac:dyDescent="0.35">
      <c r="G34" s="16"/>
      <c r="H34" s="14"/>
    </row>
    <row r="35" spans="2:8" ht="13.15" hidden="1" x14ac:dyDescent="0.4">
      <c r="B35" s="135" t="s">
        <v>30</v>
      </c>
      <c r="C35" s="135"/>
    </row>
    <row r="36" spans="2:8" ht="25.9" hidden="1" x14ac:dyDescent="0.4">
      <c r="B36" s="22" t="s">
        <v>31</v>
      </c>
      <c r="C36" s="23" t="s">
        <v>32</v>
      </c>
      <c r="D36" s="28"/>
    </row>
    <row r="37" spans="2:8" ht="51" hidden="1" x14ac:dyDescent="0.35">
      <c r="B37" s="29" t="s">
        <v>29</v>
      </c>
      <c r="C37" s="27" t="s">
        <v>37</v>
      </c>
    </row>
    <row r="38" spans="2:8" ht="63.75" hidden="1" x14ac:dyDescent="0.35">
      <c r="B38" s="29" t="s">
        <v>27</v>
      </c>
      <c r="C38" s="30" t="s">
        <v>48</v>
      </c>
    </row>
    <row r="39" spans="2:8" ht="25.5" hidden="1" x14ac:dyDescent="0.35">
      <c r="B39" s="29" t="s">
        <v>9</v>
      </c>
      <c r="C39" s="31" t="s">
        <v>33</v>
      </c>
    </row>
  </sheetData>
  <mergeCells count="5">
    <mergeCell ref="B30:C30"/>
    <mergeCell ref="B35:C35"/>
    <mergeCell ref="B21:F21"/>
    <mergeCell ref="B23:F23"/>
    <mergeCell ref="B26:G26"/>
  </mergeCells>
  <phoneticPr fontId="44" type="noConversion"/>
  <hyperlinks>
    <hyperlink ref="C6" location="'MBS Issuance'!A1" display="US MBS Issuance" xr:uid="{EFF9E026-0A76-4F5D-B444-AC88761D3E97}"/>
    <hyperlink ref="C11" location="'MBS Outstanding'!A1" display="US MBS Outstanding" xr:uid="{2DF7254C-4703-42F5-A438-75077D4F4EE4}"/>
    <hyperlink ref="C13" location="'NonAgency Outstanding'!A1" display="US Non-Agency CMBS &amp; RMBS Outstanding" xr:uid="{B5548EED-2734-4C67-9DEC-7FE9501C833E}"/>
    <hyperlink ref="C12" location="'Non-Agency Issuance'!A1" display="US Non-Agency CMBS &amp; RMBS Issuance" xr:uid="{E602EA3A-5B90-41C2-8637-9938A6AD3CD7}"/>
    <hyperlink ref="C7" location="'Trading Volume - $'!A1" display="US MBS Daily Trading Volume - Average Daily Volume" xr:uid="{2BFEDACF-2D61-4388-A0F7-078A3F80B102}"/>
    <hyperlink ref="C8" location="'Trading Volume - #'!A1" display="US MBS Daily Trading Volume - Average Daily Number of Trades" xr:uid="{50878513-0C74-4F9F-AD0A-D03ED252F207}"/>
    <hyperlink ref="C9" location="'Fact Book $'!A1" display="FINRA Trace Fact Book Volumes, Average Daily Par Amount Traded" xr:uid="{FB76C210-2395-4E8C-95D0-22B3E55E5B50}"/>
    <hyperlink ref="C10" location="'Fact Book #'!A1" display="FINRA Trace Fact Book Volumes, Average Daily Number of Trades" xr:uid="{D5071248-EED0-4629-98BF-000263FDE271}"/>
    <hyperlink ref="C18" r:id="rId1" xr:uid="{1E1B2F42-30B5-4E17-8106-A776B3FC8517}"/>
  </hyperlinks>
  <pageMargins left="0.7" right="0.7" top="0.75" bottom="0.75" header="0.3" footer="0.3"/>
  <pageSetup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2"/>
  <sheetViews>
    <sheetView tabSelected="1" zoomScaleNormal="100" zoomScaleSheetLayoutView="100" workbookViewId="0">
      <pane ySplit="19" topLeftCell="A20" activePane="bottomLeft" state="frozen"/>
      <selection pane="bottomLeft" activeCell="E85" sqref="E85"/>
    </sheetView>
  </sheetViews>
  <sheetFormatPr defaultColWidth="9.1328125" defaultRowHeight="11.65" x14ac:dyDescent="0.35"/>
  <cols>
    <col min="1" max="1" width="9.73046875" style="37" customWidth="1"/>
    <col min="2" max="3" width="7.265625" style="37" customWidth="1"/>
    <col min="4" max="4" width="2.73046875" style="46" customWidth="1"/>
    <col min="5" max="5" width="5.86328125" style="37" bestFit="1" customWidth="1"/>
    <col min="6" max="6" width="6.86328125" style="37" bestFit="1" customWidth="1"/>
    <col min="7" max="7" width="2.73046875" style="37" customWidth="1"/>
    <col min="8" max="8" width="7" style="37" bestFit="1" customWidth="1"/>
    <col min="9" max="9" width="10.73046875" style="37" bestFit="1" customWidth="1"/>
    <col min="10" max="10" width="6.86328125" style="37" bestFit="1" customWidth="1"/>
    <col min="11" max="11" width="2.73046875" style="37" customWidth="1"/>
    <col min="12" max="13" width="7.265625" style="37" customWidth="1"/>
    <col min="14" max="14" width="2.73046875" style="37" customWidth="1"/>
    <col min="15" max="16" width="5.86328125" style="37" bestFit="1" customWidth="1"/>
    <col min="17" max="17" width="2.73046875" style="37" customWidth="1"/>
    <col min="18" max="18" width="7" style="37" bestFit="1" customWidth="1"/>
    <col min="19" max="19" width="10.73046875" style="37" bestFit="1" customWidth="1"/>
    <col min="20" max="20" width="5.59765625" style="37" bestFit="1" customWidth="1"/>
    <col min="21" max="21" width="2.73046875" style="37" customWidth="1"/>
    <col min="22" max="22" width="7.86328125" style="37" customWidth="1"/>
    <col min="23" max="23" width="7.265625" style="37" customWidth="1"/>
    <col min="24" max="24" width="2.73046875" style="37" customWidth="1"/>
    <col min="25" max="25" width="6.59765625" style="37" bestFit="1" customWidth="1"/>
    <col min="26" max="26" width="5.86328125" style="37" bestFit="1" customWidth="1"/>
    <col min="27" max="27" width="2.73046875" style="37" customWidth="1"/>
    <col min="28" max="28" width="7" style="37" bestFit="1" customWidth="1"/>
    <col min="29" max="29" width="10.73046875" style="37" bestFit="1" customWidth="1"/>
    <col min="30" max="30" width="5.86328125" style="37" customWidth="1"/>
    <col min="31" max="16384" width="9.1328125" style="37"/>
  </cols>
  <sheetData>
    <row r="1" spans="1:4" s="52" customFormat="1" ht="13.15" x14ac:dyDescent="0.4">
      <c r="A1" s="22" t="s">
        <v>72</v>
      </c>
      <c r="B1" s="22" t="s">
        <v>87</v>
      </c>
      <c r="D1" s="53"/>
    </row>
    <row r="2" spans="1:4" s="52" customFormat="1" ht="13.15" x14ac:dyDescent="0.4">
      <c r="A2" s="22" t="s">
        <v>73</v>
      </c>
      <c r="B2" s="22" t="s">
        <v>31</v>
      </c>
      <c r="D2" s="53"/>
    </row>
    <row r="3" spans="1:4" s="52" customFormat="1" ht="13.15" x14ac:dyDescent="0.4">
      <c r="A3" s="22" t="s">
        <v>75</v>
      </c>
      <c r="B3" s="22" t="s">
        <v>101</v>
      </c>
      <c r="D3" s="53"/>
    </row>
    <row r="4" spans="1:4" s="50" customFormat="1" ht="10.15" x14ac:dyDescent="0.3">
      <c r="A4" s="35" t="s">
        <v>99</v>
      </c>
      <c r="B4" s="35" t="s">
        <v>10</v>
      </c>
      <c r="D4" s="51"/>
    </row>
    <row r="5" spans="1:4" s="50" customFormat="1" ht="10.15" x14ac:dyDescent="0.3">
      <c r="A5" s="35" t="s">
        <v>100</v>
      </c>
      <c r="B5" s="35" t="s">
        <v>46</v>
      </c>
      <c r="D5" s="51"/>
    </row>
    <row r="6" spans="1:4" s="50" customFormat="1" ht="10.15" x14ac:dyDescent="0.3">
      <c r="A6" s="35"/>
      <c r="B6" s="35" t="s">
        <v>36</v>
      </c>
      <c r="D6" s="51"/>
    </row>
    <row r="7" spans="1:4" s="50" customFormat="1" ht="10.15" x14ac:dyDescent="0.3">
      <c r="A7" s="35"/>
      <c r="B7" s="35" t="s">
        <v>35</v>
      </c>
      <c r="D7" s="51"/>
    </row>
    <row r="8" spans="1:4" s="50" customFormat="1" ht="10.15" x14ac:dyDescent="0.3">
      <c r="A8" s="35"/>
      <c r="B8" s="35" t="s">
        <v>52</v>
      </c>
      <c r="D8" s="51"/>
    </row>
    <row r="9" spans="1:4" s="50" customFormat="1" ht="10.15" x14ac:dyDescent="0.3">
      <c r="A9" s="35"/>
      <c r="B9" s="35" t="s">
        <v>50</v>
      </c>
      <c r="D9" s="51"/>
    </row>
    <row r="10" spans="1:4" s="50" customFormat="1" ht="10.15" x14ac:dyDescent="0.3">
      <c r="A10" s="35"/>
      <c r="B10" s="35" t="s">
        <v>132</v>
      </c>
      <c r="D10" s="51"/>
    </row>
    <row r="11" spans="1:4" s="50" customFormat="1" ht="10.15" x14ac:dyDescent="0.3">
      <c r="A11" s="35"/>
      <c r="B11" s="35" t="s">
        <v>40</v>
      </c>
      <c r="D11" s="51"/>
    </row>
    <row r="12" spans="1:4" s="50" customFormat="1" ht="10.15" x14ac:dyDescent="0.3">
      <c r="A12" s="35"/>
      <c r="B12" s="35" t="s">
        <v>49</v>
      </c>
      <c r="D12" s="51"/>
    </row>
    <row r="13" spans="1:4" s="50" customFormat="1" ht="10.15" x14ac:dyDescent="0.3">
      <c r="A13" s="35"/>
      <c r="B13" s="35" t="s">
        <v>59</v>
      </c>
      <c r="D13" s="51"/>
    </row>
    <row r="14" spans="1:4" x14ac:dyDescent="0.35">
      <c r="A14" s="33"/>
      <c r="B14" s="35" t="s">
        <v>28</v>
      </c>
    </row>
    <row r="15" spans="1:4" x14ac:dyDescent="0.35">
      <c r="A15" s="33"/>
      <c r="B15" s="35" t="s">
        <v>144</v>
      </c>
    </row>
    <row r="16" spans="1:4" x14ac:dyDescent="0.35">
      <c r="A16" s="33"/>
      <c r="B16" s="35"/>
    </row>
    <row r="17" spans="1:30" x14ac:dyDescent="0.35">
      <c r="A17" s="33"/>
      <c r="B17" s="35"/>
      <c r="L17" s="139" t="s">
        <v>115</v>
      </c>
      <c r="M17" s="139"/>
      <c r="N17" s="139"/>
      <c r="O17" s="139"/>
      <c r="P17" s="139"/>
      <c r="Q17" s="139"/>
      <c r="R17" s="139"/>
      <c r="S17" s="139"/>
      <c r="T17" s="139"/>
      <c r="V17" s="139" t="s">
        <v>127</v>
      </c>
      <c r="W17" s="139"/>
      <c r="X17" s="139"/>
      <c r="Y17" s="139"/>
      <c r="Z17" s="139"/>
      <c r="AA17" s="139"/>
      <c r="AB17" s="139"/>
      <c r="AC17" s="139"/>
      <c r="AD17" s="139"/>
    </row>
    <row r="18" spans="1:30" ht="29.25" customHeight="1" x14ac:dyDescent="0.35">
      <c r="B18" s="141" t="s">
        <v>45</v>
      </c>
      <c r="C18" s="141"/>
      <c r="D18" s="54"/>
      <c r="E18" s="142" t="s">
        <v>12</v>
      </c>
      <c r="F18" s="142"/>
      <c r="G18" s="55"/>
      <c r="H18" s="142" t="s">
        <v>42</v>
      </c>
      <c r="I18" s="142"/>
      <c r="J18" s="142"/>
      <c r="L18" s="140" t="s">
        <v>45</v>
      </c>
      <c r="M18" s="140"/>
      <c r="N18" s="62"/>
      <c r="O18" s="138" t="s">
        <v>12</v>
      </c>
      <c r="P18" s="138"/>
      <c r="Q18" s="63"/>
      <c r="R18" s="138" t="s">
        <v>42</v>
      </c>
      <c r="S18" s="138"/>
      <c r="T18" s="138"/>
      <c r="V18" s="140" t="s">
        <v>45</v>
      </c>
      <c r="W18" s="140"/>
      <c r="X18" s="62"/>
      <c r="Y18" s="138" t="s">
        <v>12</v>
      </c>
      <c r="Z18" s="138"/>
      <c r="AA18" s="63"/>
      <c r="AB18" s="138" t="s">
        <v>42</v>
      </c>
      <c r="AC18" s="138"/>
      <c r="AD18" s="138"/>
    </row>
    <row r="19" spans="1:30" s="48" customFormat="1" x14ac:dyDescent="0.35">
      <c r="A19" s="65" t="s">
        <v>60</v>
      </c>
      <c r="B19" s="56" t="s">
        <v>4</v>
      </c>
      <c r="C19" s="56" t="s">
        <v>3</v>
      </c>
      <c r="D19" s="66"/>
      <c r="E19" s="56" t="s">
        <v>14</v>
      </c>
      <c r="F19" s="56" t="s">
        <v>2</v>
      </c>
      <c r="G19" s="56"/>
      <c r="H19" s="56" t="s">
        <v>11</v>
      </c>
      <c r="I19" s="56" t="s">
        <v>12</v>
      </c>
      <c r="J19" s="56" t="s">
        <v>1</v>
      </c>
      <c r="L19" s="64" t="s">
        <v>4</v>
      </c>
      <c r="M19" s="64" t="s">
        <v>3</v>
      </c>
      <c r="N19" s="67"/>
      <c r="O19" s="64" t="s">
        <v>14</v>
      </c>
      <c r="P19" s="64" t="s">
        <v>2</v>
      </c>
      <c r="Q19" s="64"/>
      <c r="R19" s="64" t="s">
        <v>11</v>
      </c>
      <c r="S19" s="64" t="s">
        <v>12</v>
      </c>
      <c r="T19" s="64" t="s">
        <v>1</v>
      </c>
      <c r="V19" s="64" t="s">
        <v>4</v>
      </c>
      <c r="W19" s="64" t="s">
        <v>3</v>
      </c>
      <c r="X19" s="67"/>
      <c r="Y19" s="64" t="s">
        <v>14</v>
      </c>
      <c r="Z19" s="64" t="s">
        <v>2</v>
      </c>
      <c r="AA19" s="64"/>
      <c r="AB19" s="64" t="s">
        <v>11</v>
      </c>
      <c r="AC19" s="64" t="s">
        <v>12</v>
      </c>
      <c r="AD19" s="64" t="s">
        <v>1</v>
      </c>
    </row>
    <row r="20" spans="1:30" x14ac:dyDescent="0.35">
      <c r="A20" s="33">
        <v>1996</v>
      </c>
      <c r="B20" s="75">
        <v>371.07934038600007</v>
      </c>
      <c r="C20" s="75">
        <v>72.356228401999999</v>
      </c>
      <c r="D20" s="75"/>
      <c r="E20" s="75">
        <v>23.418274000000011</v>
      </c>
      <c r="F20" s="75">
        <v>84.92843500000015</v>
      </c>
      <c r="G20" s="75"/>
      <c r="H20" s="75">
        <f t="shared" ref="H20:H41" si="0">SUM(B20:C20)</f>
        <v>443.43556878800007</v>
      </c>
      <c r="I20" s="75">
        <f t="shared" ref="I20:I41" si="1">SUM(E20:F20)</f>
        <v>108.34670900000016</v>
      </c>
      <c r="J20" s="75">
        <f t="shared" ref="J20:J41" si="2">SUM(B20:F20)</f>
        <v>551.78227778800021</v>
      </c>
      <c r="K20" s="40"/>
      <c r="L20" s="72" t="s">
        <v>116</v>
      </c>
      <c r="M20" s="72" t="s">
        <v>116</v>
      </c>
      <c r="N20" s="72"/>
      <c r="O20" s="72" t="s">
        <v>116</v>
      </c>
      <c r="P20" s="73" t="s">
        <v>116</v>
      </c>
      <c r="Q20" s="72"/>
      <c r="R20" s="72" t="s">
        <v>116</v>
      </c>
      <c r="S20" s="72" t="s">
        <v>116</v>
      </c>
      <c r="T20" s="72" t="s">
        <v>116</v>
      </c>
      <c r="U20" s="40"/>
      <c r="V20" s="72" t="s">
        <v>116</v>
      </c>
      <c r="W20" s="72" t="s">
        <v>116</v>
      </c>
      <c r="X20" s="72"/>
      <c r="Y20" s="72" t="s">
        <v>116</v>
      </c>
      <c r="Z20" s="73" t="s">
        <v>116</v>
      </c>
      <c r="AA20" s="72"/>
      <c r="AB20" s="72" t="s">
        <v>116</v>
      </c>
      <c r="AC20" s="72" t="s">
        <v>116</v>
      </c>
      <c r="AD20" s="72" t="s">
        <v>116</v>
      </c>
    </row>
    <row r="21" spans="1:30" x14ac:dyDescent="0.35">
      <c r="A21" s="33">
        <v>1997</v>
      </c>
      <c r="B21" s="75">
        <v>368.69545876399997</v>
      </c>
      <c r="C21" s="75">
        <v>177.42707345600002</v>
      </c>
      <c r="D21" s="75"/>
      <c r="E21" s="75">
        <v>41.084476000000009</v>
      </c>
      <c r="F21" s="75">
        <v>138.00140100000019</v>
      </c>
      <c r="G21" s="75"/>
      <c r="H21" s="75">
        <f t="shared" si="0"/>
        <v>546.12253222000004</v>
      </c>
      <c r="I21" s="75">
        <f t="shared" si="1"/>
        <v>179.08587700000021</v>
      </c>
      <c r="J21" s="75">
        <f t="shared" si="2"/>
        <v>725.20840922000025</v>
      </c>
      <c r="K21" s="40"/>
      <c r="L21" s="72">
        <f>IFERROR(B21/B20-1, "n/a")</f>
        <v>-6.4241830858068338E-3</v>
      </c>
      <c r="M21" s="72">
        <f t="shared" ref="M21:T36" si="3">IFERROR(C21/C20-1, "n/a")</f>
        <v>1.4521326964451862</v>
      </c>
      <c r="N21" s="72"/>
      <c r="O21" s="72">
        <f t="shared" si="3"/>
        <v>0.754376774308815</v>
      </c>
      <c r="P21" s="72">
        <f t="shared" si="3"/>
        <v>0.62491397610234944</v>
      </c>
      <c r="Q21" s="72"/>
      <c r="R21" s="72">
        <f t="shared" si="3"/>
        <v>0.23157132774139977</v>
      </c>
      <c r="S21" s="72">
        <f t="shared" si="3"/>
        <v>0.65289632378220142</v>
      </c>
      <c r="T21" s="72">
        <f t="shared" si="3"/>
        <v>0.31430174257722698</v>
      </c>
      <c r="U21" s="75"/>
      <c r="V21" s="72" t="s">
        <v>116</v>
      </c>
      <c r="W21" s="72" t="s">
        <v>116</v>
      </c>
      <c r="X21" s="72"/>
      <c r="Y21" s="72" t="s">
        <v>116</v>
      </c>
      <c r="Z21" s="73" t="s">
        <v>116</v>
      </c>
      <c r="AA21" s="72"/>
      <c r="AB21" s="72" t="s">
        <v>116</v>
      </c>
      <c r="AC21" s="72" t="s">
        <v>116</v>
      </c>
      <c r="AD21" s="72" t="s">
        <v>116</v>
      </c>
    </row>
    <row r="22" spans="1:30" x14ac:dyDescent="0.35">
      <c r="A22" s="33">
        <v>1998</v>
      </c>
      <c r="B22" s="75">
        <v>726.09917838600006</v>
      </c>
      <c r="C22" s="75">
        <v>228.12162733399998</v>
      </c>
      <c r="D22" s="75"/>
      <c r="E22" s="75">
        <v>75.881197999999969</v>
      </c>
      <c r="F22" s="75">
        <v>231.61954299999948</v>
      </c>
      <c r="G22" s="75"/>
      <c r="H22" s="75">
        <f t="shared" si="0"/>
        <v>954.22080572000004</v>
      </c>
      <c r="I22" s="75">
        <f t="shared" si="1"/>
        <v>307.50074099999944</v>
      </c>
      <c r="J22" s="75">
        <f t="shared" si="2"/>
        <v>1261.7215467199997</v>
      </c>
      <c r="K22" s="40"/>
      <c r="L22" s="72">
        <f t="shared" ref="L22:L44" si="4">IFERROR(B22/B21-1, "n/a")</f>
        <v>0.96937380465749734</v>
      </c>
      <c r="M22" s="72">
        <f t="shared" si="3"/>
        <v>0.28572050978776731</v>
      </c>
      <c r="N22" s="72"/>
      <c r="O22" s="72">
        <f t="shared" si="3"/>
        <v>0.84695547778192304</v>
      </c>
      <c r="P22" s="72">
        <f t="shared" si="3"/>
        <v>0.67838544624629704</v>
      </c>
      <c r="Q22" s="72"/>
      <c r="R22" s="72">
        <f t="shared" si="3"/>
        <v>0.74726503563416724</v>
      </c>
      <c r="S22" s="72">
        <f t="shared" si="3"/>
        <v>0.71705745953378042</v>
      </c>
      <c r="T22" s="72">
        <f t="shared" si="3"/>
        <v>0.73980545547871879</v>
      </c>
      <c r="U22" s="75"/>
      <c r="V22" s="72" t="s">
        <v>116</v>
      </c>
      <c r="W22" s="72" t="s">
        <v>116</v>
      </c>
      <c r="X22" s="72"/>
      <c r="Y22" s="72" t="s">
        <v>116</v>
      </c>
      <c r="Z22" s="73" t="s">
        <v>116</v>
      </c>
      <c r="AA22" s="72"/>
      <c r="AB22" s="72" t="s">
        <v>116</v>
      </c>
      <c r="AC22" s="72" t="s">
        <v>116</v>
      </c>
      <c r="AD22" s="72" t="s">
        <v>116</v>
      </c>
    </row>
    <row r="23" spans="1:30" x14ac:dyDescent="0.35">
      <c r="A23" s="33">
        <v>1999</v>
      </c>
      <c r="B23" s="75">
        <v>684.23302086399985</v>
      </c>
      <c r="C23" s="75">
        <v>199.365678618</v>
      </c>
      <c r="D23" s="75"/>
      <c r="E23" s="75">
        <v>56.680610999999921</v>
      </c>
      <c r="F23" s="75">
        <v>181.74826400000009</v>
      </c>
      <c r="G23" s="75"/>
      <c r="H23" s="75">
        <f>SUM(B23:C23)</f>
        <v>883.5986994819998</v>
      </c>
      <c r="I23" s="75">
        <f t="shared" si="1"/>
        <v>238.42887500000001</v>
      </c>
      <c r="J23" s="75">
        <f t="shared" si="2"/>
        <v>1122.0275744819999</v>
      </c>
      <c r="K23" s="40"/>
      <c r="L23" s="72">
        <f t="shared" si="4"/>
        <v>-5.7659006879834052E-2</v>
      </c>
      <c r="M23" s="72">
        <f t="shared" si="3"/>
        <v>-0.12605533746214026</v>
      </c>
      <c r="N23" s="72"/>
      <c r="O23" s="72">
        <f t="shared" si="3"/>
        <v>-0.25303484270240506</v>
      </c>
      <c r="P23" s="72">
        <f t="shared" si="3"/>
        <v>-0.21531550556595092</v>
      </c>
      <c r="Q23" s="72"/>
      <c r="R23" s="72">
        <f t="shared" si="3"/>
        <v>-7.4010235172678795E-2</v>
      </c>
      <c r="S23" s="72">
        <f t="shared" si="3"/>
        <v>-0.22462341318390366</v>
      </c>
      <c r="T23" s="72">
        <f t="shared" si="3"/>
        <v>-0.11071695858816988</v>
      </c>
      <c r="U23" s="75"/>
      <c r="V23" s="72" t="s">
        <v>116</v>
      </c>
      <c r="W23" s="72" t="s">
        <v>116</v>
      </c>
      <c r="X23" s="72"/>
      <c r="Y23" s="72" t="s">
        <v>116</v>
      </c>
      <c r="Z23" s="73" t="s">
        <v>116</v>
      </c>
      <c r="AA23" s="72"/>
      <c r="AB23" s="72" t="s">
        <v>116</v>
      </c>
      <c r="AC23" s="72" t="s">
        <v>116</v>
      </c>
      <c r="AD23" s="72" t="s">
        <v>116</v>
      </c>
    </row>
    <row r="24" spans="1:30" x14ac:dyDescent="0.35">
      <c r="A24" s="33">
        <v>2000</v>
      </c>
      <c r="B24" s="75">
        <v>484.38576360000002</v>
      </c>
      <c r="C24" s="75">
        <v>99.987319800999998</v>
      </c>
      <c r="D24" s="75"/>
      <c r="E24" s="75">
        <v>47.074009999999994</v>
      </c>
      <c r="F24" s="75">
        <v>148.43730299999947</v>
      </c>
      <c r="G24" s="75"/>
      <c r="H24" s="75">
        <f t="shared" si="0"/>
        <v>584.37308340100003</v>
      </c>
      <c r="I24" s="75">
        <f t="shared" si="1"/>
        <v>195.51131299999946</v>
      </c>
      <c r="J24" s="75">
        <f t="shared" si="2"/>
        <v>779.88439640099955</v>
      </c>
      <c r="K24" s="40"/>
      <c r="L24" s="72">
        <f t="shared" si="4"/>
        <v>-0.29207485048243831</v>
      </c>
      <c r="M24" s="72">
        <f t="shared" si="3"/>
        <v>-0.49847275371512967</v>
      </c>
      <c r="N24" s="72"/>
      <c r="O24" s="72">
        <f t="shared" si="3"/>
        <v>-0.16948654629005222</v>
      </c>
      <c r="P24" s="72">
        <f t="shared" si="3"/>
        <v>-0.18328076575191166</v>
      </c>
      <c r="Q24" s="72"/>
      <c r="R24" s="72">
        <f t="shared" si="3"/>
        <v>-0.33864424682428518</v>
      </c>
      <c r="S24" s="72">
        <f t="shared" si="3"/>
        <v>-0.18000152875779218</v>
      </c>
      <c r="T24" s="72">
        <f t="shared" si="3"/>
        <v>-0.30493294983321206</v>
      </c>
      <c r="U24" s="75"/>
      <c r="V24" s="72" t="s">
        <v>116</v>
      </c>
      <c r="W24" s="72" t="s">
        <v>116</v>
      </c>
      <c r="X24" s="72"/>
      <c r="Y24" s="72" t="s">
        <v>116</v>
      </c>
      <c r="Z24" s="73" t="s">
        <v>116</v>
      </c>
      <c r="AA24" s="72"/>
      <c r="AB24" s="72" t="s">
        <v>116</v>
      </c>
      <c r="AC24" s="72" t="s">
        <v>116</v>
      </c>
      <c r="AD24" s="72" t="s">
        <v>116</v>
      </c>
    </row>
    <row r="25" spans="1:30" x14ac:dyDescent="0.35">
      <c r="A25" s="33">
        <v>2001</v>
      </c>
      <c r="B25" s="75">
        <v>1089.6536500329998</v>
      </c>
      <c r="C25" s="75">
        <v>389.34777653899999</v>
      </c>
      <c r="D25" s="75"/>
      <c r="E25" s="75">
        <v>67.427725000000081</v>
      </c>
      <c r="F25" s="75">
        <v>272.0342969999985</v>
      </c>
      <c r="G25" s="75"/>
      <c r="H25" s="75">
        <f t="shared" si="0"/>
        <v>1479.0014265719999</v>
      </c>
      <c r="I25" s="75">
        <f t="shared" si="1"/>
        <v>339.46202199999857</v>
      </c>
      <c r="J25" s="75">
        <f t="shared" si="2"/>
        <v>1818.4634485719985</v>
      </c>
      <c r="K25" s="40"/>
      <c r="L25" s="72">
        <f t="shared" si="4"/>
        <v>1.2495575467259661</v>
      </c>
      <c r="M25" s="72">
        <f t="shared" si="3"/>
        <v>2.8939715287288461</v>
      </c>
      <c r="N25" s="72"/>
      <c r="O25" s="72">
        <f t="shared" si="3"/>
        <v>0.43237691031633152</v>
      </c>
      <c r="P25" s="72">
        <f t="shared" si="3"/>
        <v>0.83265453832719838</v>
      </c>
      <c r="Q25" s="72"/>
      <c r="R25" s="72">
        <f t="shared" si="3"/>
        <v>1.5309198328648908</v>
      </c>
      <c r="S25" s="72">
        <f t="shared" si="3"/>
        <v>0.7362781559346363</v>
      </c>
      <c r="T25" s="72">
        <f t="shared" si="3"/>
        <v>1.3317089775918332</v>
      </c>
      <c r="U25" s="75"/>
      <c r="V25" s="72" t="s">
        <v>116</v>
      </c>
      <c r="W25" s="72" t="s">
        <v>116</v>
      </c>
      <c r="X25" s="72"/>
      <c r="Y25" s="72" t="s">
        <v>116</v>
      </c>
      <c r="Z25" s="73" t="s">
        <v>116</v>
      </c>
      <c r="AA25" s="72"/>
      <c r="AB25" s="72" t="s">
        <v>116</v>
      </c>
      <c r="AC25" s="72" t="s">
        <v>116</v>
      </c>
      <c r="AD25" s="72" t="s">
        <v>116</v>
      </c>
    </row>
    <row r="26" spans="1:30" x14ac:dyDescent="0.35">
      <c r="A26" s="33">
        <v>2002</v>
      </c>
      <c r="B26" s="75">
        <v>1446.2906198679998</v>
      </c>
      <c r="C26" s="75">
        <v>593.16442546099995</v>
      </c>
      <c r="D26" s="75"/>
      <c r="E26" s="75">
        <v>54.426577000000108</v>
      </c>
      <c r="F26" s="75">
        <v>420.99464700000186</v>
      </c>
      <c r="G26" s="75"/>
      <c r="H26" s="75">
        <f t="shared" si="0"/>
        <v>2039.4550453289999</v>
      </c>
      <c r="I26" s="75">
        <f t="shared" si="1"/>
        <v>475.42122400000198</v>
      </c>
      <c r="J26" s="75">
        <f t="shared" si="2"/>
        <v>2514.8762693290018</v>
      </c>
      <c r="K26" s="40"/>
      <c r="L26" s="72">
        <f t="shared" si="4"/>
        <v>0.32729387895337148</v>
      </c>
      <c r="M26" s="72">
        <f t="shared" si="3"/>
        <v>0.5234822469869278</v>
      </c>
      <c r="N26" s="72"/>
      <c r="O26" s="72">
        <f t="shared" si="3"/>
        <v>-0.19281605600663465</v>
      </c>
      <c r="P26" s="72">
        <f t="shared" si="3"/>
        <v>0.54757930026743717</v>
      </c>
      <c r="Q26" s="72"/>
      <c r="R26" s="72">
        <f t="shared" si="3"/>
        <v>0.37894055319203312</v>
      </c>
      <c r="S26" s="72">
        <f t="shared" si="3"/>
        <v>0.40051373405182855</v>
      </c>
      <c r="T26" s="72">
        <f t="shared" si="3"/>
        <v>0.38296773097302661</v>
      </c>
      <c r="U26" s="75"/>
      <c r="V26" s="72" t="s">
        <v>116</v>
      </c>
      <c r="W26" s="72" t="s">
        <v>116</v>
      </c>
      <c r="X26" s="72"/>
      <c r="Y26" s="72" t="s">
        <v>116</v>
      </c>
      <c r="Z26" s="73" t="s">
        <v>116</v>
      </c>
      <c r="AA26" s="72"/>
      <c r="AB26" s="72" t="s">
        <v>116</v>
      </c>
      <c r="AC26" s="72" t="s">
        <v>116</v>
      </c>
      <c r="AD26" s="72" t="s">
        <v>116</v>
      </c>
    </row>
    <row r="27" spans="1:30" x14ac:dyDescent="0.35">
      <c r="A27" s="33">
        <v>2003</v>
      </c>
      <c r="B27" s="75">
        <v>2164.3346291409994</v>
      </c>
      <c r="C27" s="75">
        <v>624.7570186910001</v>
      </c>
      <c r="D27" s="75"/>
      <c r="E27" s="75">
        <v>83.505269000000183</v>
      </c>
      <c r="F27" s="75">
        <v>664.57968769999911</v>
      </c>
      <c r="G27" s="75"/>
      <c r="H27" s="75">
        <f t="shared" si="0"/>
        <v>2789.0916478319996</v>
      </c>
      <c r="I27" s="75">
        <f t="shared" si="1"/>
        <v>748.08495669999934</v>
      </c>
      <c r="J27" s="75">
        <f t="shared" si="2"/>
        <v>3537.1766045319991</v>
      </c>
      <c r="K27" s="40"/>
      <c r="L27" s="72">
        <f t="shared" si="4"/>
        <v>0.49647283845243639</v>
      </c>
      <c r="M27" s="72">
        <f t="shared" si="3"/>
        <v>5.326110581471033E-2</v>
      </c>
      <c r="N27" s="72"/>
      <c r="O27" s="72">
        <f t="shared" si="3"/>
        <v>0.53427376114430314</v>
      </c>
      <c r="P27" s="72">
        <f t="shared" si="3"/>
        <v>0.5785941518158928</v>
      </c>
      <c r="Q27" s="72"/>
      <c r="R27" s="72">
        <f t="shared" si="3"/>
        <v>0.3675671127048894</v>
      </c>
      <c r="S27" s="72">
        <f t="shared" si="3"/>
        <v>0.57352032037172207</v>
      </c>
      <c r="T27" s="72">
        <f t="shared" si="3"/>
        <v>0.40650124527826526</v>
      </c>
      <c r="U27" s="75"/>
      <c r="V27" s="72" t="s">
        <v>116</v>
      </c>
      <c r="W27" s="72" t="s">
        <v>116</v>
      </c>
      <c r="X27" s="72"/>
      <c r="Y27" s="72" t="s">
        <v>116</v>
      </c>
      <c r="Z27" s="73" t="s">
        <v>116</v>
      </c>
      <c r="AA27" s="72"/>
      <c r="AB27" s="72" t="s">
        <v>116</v>
      </c>
      <c r="AC27" s="72" t="s">
        <v>116</v>
      </c>
      <c r="AD27" s="72" t="s">
        <v>116</v>
      </c>
    </row>
    <row r="28" spans="1:30" x14ac:dyDescent="0.35">
      <c r="A28" s="33">
        <v>2004</v>
      </c>
      <c r="B28" s="75">
        <v>1035.9341835619998</v>
      </c>
      <c r="C28" s="75">
        <v>373.93806788800003</v>
      </c>
      <c r="D28" s="75"/>
      <c r="E28" s="75">
        <v>100.97378700000002</v>
      </c>
      <c r="F28" s="75">
        <v>917.82280019999712</v>
      </c>
      <c r="G28" s="75"/>
      <c r="H28" s="75">
        <f t="shared" si="0"/>
        <v>1409.8722514499998</v>
      </c>
      <c r="I28" s="75">
        <f t="shared" si="1"/>
        <v>1018.7965871999971</v>
      </c>
      <c r="J28" s="75">
        <f t="shared" si="2"/>
        <v>2428.6688386499973</v>
      </c>
      <c r="K28" s="40"/>
      <c r="L28" s="72">
        <f t="shared" si="4"/>
        <v>-0.52136135992374211</v>
      </c>
      <c r="M28" s="72">
        <f t="shared" si="3"/>
        <v>-0.401466399414799</v>
      </c>
      <c r="N28" s="72"/>
      <c r="O28" s="72">
        <f t="shared" si="3"/>
        <v>0.20919060808006962</v>
      </c>
      <c r="P28" s="72">
        <f t="shared" si="3"/>
        <v>0.38105755741110703</v>
      </c>
      <c r="Q28" s="72"/>
      <c r="R28" s="72">
        <f t="shared" si="3"/>
        <v>-0.4945048677242595</v>
      </c>
      <c r="S28" s="72">
        <f t="shared" si="3"/>
        <v>0.36187284355266058</v>
      </c>
      <c r="T28" s="72">
        <f t="shared" si="3"/>
        <v>-0.31338773542201115</v>
      </c>
      <c r="U28" s="75"/>
      <c r="V28" s="72" t="s">
        <v>116</v>
      </c>
      <c r="W28" s="72" t="s">
        <v>116</v>
      </c>
      <c r="X28" s="72"/>
      <c r="Y28" s="72" t="s">
        <v>116</v>
      </c>
      <c r="Z28" s="73" t="s">
        <v>116</v>
      </c>
      <c r="AA28" s="72"/>
      <c r="AB28" s="72" t="s">
        <v>116</v>
      </c>
      <c r="AC28" s="72" t="s">
        <v>116</v>
      </c>
      <c r="AD28" s="72" t="s">
        <v>116</v>
      </c>
    </row>
    <row r="29" spans="1:30" x14ac:dyDescent="0.35">
      <c r="A29" s="33">
        <v>2005</v>
      </c>
      <c r="B29" s="75">
        <v>995.6401279759998</v>
      </c>
      <c r="C29" s="75">
        <v>334.17016686300002</v>
      </c>
      <c r="D29" s="75"/>
      <c r="E29" s="75">
        <v>175.81675999999976</v>
      </c>
      <c r="F29" s="75">
        <v>1259.0979470000054</v>
      </c>
      <c r="G29" s="75"/>
      <c r="H29" s="75">
        <f t="shared" si="0"/>
        <v>1329.8102948389999</v>
      </c>
      <c r="I29" s="75">
        <f t="shared" si="1"/>
        <v>1434.9147070000051</v>
      </c>
      <c r="J29" s="75">
        <f t="shared" si="2"/>
        <v>2764.725001839005</v>
      </c>
      <c r="K29" s="40"/>
      <c r="L29" s="72">
        <f t="shared" si="4"/>
        <v>-3.8896347109090734E-2</v>
      </c>
      <c r="M29" s="72">
        <f t="shared" si="3"/>
        <v>-0.10634889688982152</v>
      </c>
      <c r="N29" s="72"/>
      <c r="O29" s="72">
        <f t="shared" si="3"/>
        <v>0.74121190482832677</v>
      </c>
      <c r="P29" s="72">
        <f t="shared" si="3"/>
        <v>0.37183119304253842</v>
      </c>
      <c r="Q29" s="72"/>
      <c r="R29" s="72">
        <f t="shared" si="3"/>
        <v>-5.6786674486755229E-2</v>
      </c>
      <c r="S29" s="72">
        <f t="shared" si="3"/>
        <v>0.40844082619440591</v>
      </c>
      <c r="T29" s="72">
        <f t="shared" si="3"/>
        <v>0.1383705171495544</v>
      </c>
      <c r="U29" s="75"/>
      <c r="V29" s="72" t="s">
        <v>116</v>
      </c>
      <c r="W29" s="72" t="s">
        <v>116</v>
      </c>
      <c r="X29" s="72"/>
      <c r="Y29" s="72" t="s">
        <v>116</v>
      </c>
      <c r="Z29" s="73" t="s">
        <v>116</v>
      </c>
      <c r="AA29" s="72"/>
      <c r="AB29" s="72" t="s">
        <v>116</v>
      </c>
      <c r="AC29" s="72" t="s">
        <v>116</v>
      </c>
      <c r="AD29" s="72" t="s">
        <v>116</v>
      </c>
    </row>
    <row r="30" spans="1:30" x14ac:dyDescent="0.35">
      <c r="A30" s="33">
        <v>2006</v>
      </c>
      <c r="B30" s="75">
        <v>903.71433112299985</v>
      </c>
      <c r="C30" s="75">
        <v>295.60946127400001</v>
      </c>
      <c r="D30" s="75"/>
      <c r="E30" s="75">
        <v>213.78679899999949</v>
      </c>
      <c r="F30" s="75">
        <v>1278.0108197000027</v>
      </c>
      <c r="G30" s="75"/>
      <c r="H30" s="75">
        <f t="shared" si="0"/>
        <v>1199.3237923969998</v>
      </c>
      <c r="I30" s="75">
        <f t="shared" si="1"/>
        <v>1491.7976187000022</v>
      </c>
      <c r="J30" s="75">
        <f t="shared" si="2"/>
        <v>2691.1214110970022</v>
      </c>
      <c r="K30" s="40"/>
      <c r="L30" s="72">
        <f t="shared" si="4"/>
        <v>-9.2328336584698079E-2</v>
      </c>
      <c r="M30" s="72">
        <f t="shared" si="3"/>
        <v>-0.11539242401853533</v>
      </c>
      <c r="N30" s="72"/>
      <c r="O30" s="72">
        <f t="shared" si="3"/>
        <v>0.21596370562169254</v>
      </c>
      <c r="P30" s="72">
        <f t="shared" si="3"/>
        <v>1.5020970167618941E-2</v>
      </c>
      <c r="Q30" s="72"/>
      <c r="R30" s="72">
        <f t="shared" si="3"/>
        <v>-9.8124148194986049E-2</v>
      </c>
      <c r="S30" s="72">
        <f t="shared" si="3"/>
        <v>3.9642015948754938E-2</v>
      </c>
      <c r="T30" s="72">
        <f t="shared" si="3"/>
        <v>-2.6622391266055034E-2</v>
      </c>
      <c r="U30" s="75"/>
      <c r="V30" s="72" t="s">
        <v>116</v>
      </c>
      <c r="W30" s="72" t="s">
        <v>116</v>
      </c>
      <c r="X30" s="72"/>
      <c r="Y30" s="72" t="s">
        <v>116</v>
      </c>
      <c r="Z30" s="73" t="s">
        <v>116</v>
      </c>
      <c r="AA30" s="72"/>
      <c r="AB30" s="72" t="s">
        <v>116</v>
      </c>
      <c r="AC30" s="72" t="s">
        <v>116</v>
      </c>
      <c r="AD30" s="72" t="s">
        <v>116</v>
      </c>
    </row>
    <row r="31" spans="1:30" x14ac:dyDescent="0.35">
      <c r="A31" s="33">
        <v>2007</v>
      </c>
      <c r="B31" s="75">
        <v>1148.2971099869999</v>
      </c>
      <c r="C31" s="75">
        <v>257.15581734900002</v>
      </c>
      <c r="D31" s="75"/>
      <c r="E31" s="75">
        <v>240.88989499999985</v>
      </c>
      <c r="F31" s="75">
        <v>788.21748199998854</v>
      </c>
      <c r="G31" s="75" t="s">
        <v>0</v>
      </c>
      <c r="H31" s="75">
        <f t="shared" si="0"/>
        <v>1405.4529273359999</v>
      </c>
      <c r="I31" s="75">
        <f t="shared" si="1"/>
        <v>1029.1073769999884</v>
      </c>
      <c r="J31" s="75">
        <f t="shared" si="2"/>
        <v>2434.5603043359883</v>
      </c>
      <c r="K31" s="40"/>
      <c r="L31" s="72">
        <f t="shared" si="4"/>
        <v>0.27064169554561501</v>
      </c>
      <c r="M31" s="72">
        <f t="shared" si="3"/>
        <v>-0.13008258855881938</v>
      </c>
      <c r="N31" s="72"/>
      <c r="O31" s="72">
        <f t="shared" si="3"/>
        <v>0.12677628425504617</v>
      </c>
      <c r="P31" s="72">
        <f t="shared" si="3"/>
        <v>-0.38324662839316737</v>
      </c>
      <c r="Q31" s="72"/>
      <c r="R31" s="72">
        <f t="shared" si="3"/>
        <v>0.17187112958630224</v>
      </c>
      <c r="S31" s="72">
        <f t="shared" si="3"/>
        <v>-0.31015617393411321</v>
      </c>
      <c r="T31" s="72">
        <f t="shared" si="3"/>
        <v>-9.5336132254408401E-2</v>
      </c>
      <c r="U31" s="75"/>
      <c r="V31" s="72" t="s">
        <v>116</v>
      </c>
      <c r="W31" s="72" t="s">
        <v>116</v>
      </c>
      <c r="X31" s="72"/>
      <c r="Y31" s="72" t="s">
        <v>116</v>
      </c>
      <c r="Z31" s="73" t="s">
        <v>116</v>
      </c>
      <c r="AA31" s="72"/>
      <c r="AB31" s="72" t="s">
        <v>116</v>
      </c>
      <c r="AC31" s="72" t="s">
        <v>116</v>
      </c>
      <c r="AD31" s="72" t="s">
        <v>116</v>
      </c>
    </row>
    <row r="32" spans="1:30" x14ac:dyDescent="0.35">
      <c r="A32" s="33">
        <v>2008</v>
      </c>
      <c r="B32" s="75">
        <v>1173.884618134</v>
      </c>
      <c r="C32" s="75">
        <v>150.06318251399998</v>
      </c>
      <c r="D32" s="75"/>
      <c r="E32" s="75">
        <v>17.319503000000012</v>
      </c>
      <c r="F32" s="75">
        <v>52.71268799999995</v>
      </c>
      <c r="G32" s="75" t="s">
        <v>0</v>
      </c>
      <c r="H32" s="75">
        <f t="shared" si="0"/>
        <v>1323.9478006479999</v>
      </c>
      <c r="I32" s="75">
        <f t="shared" si="1"/>
        <v>70.032190999999955</v>
      </c>
      <c r="J32" s="75">
        <f t="shared" si="2"/>
        <v>1393.9799916479997</v>
      </c>
      <c r="K32" s="40"/>
      <c r="L32" s="72">
        <f t="shared" si="4"/>
        <v>2.2283003174404792E-2</v>
      </c>
      <c r="M32" s="72">
        <f t="shared" si="3"/>
        <v>-0.41645036825925219</v>
      </c>
      <c r="N32" s="72"/>
      <c r="O32" s="72">
        <f t="shared" si="3"/>
        <v>-0.92810199448175268</v>
      </c>
      <c r="P32" s="72">
        <f t="shared" si="3"/>
        <v>-0.93312418310458034</v>
      </c>
      <c r="Q32" s="72"/>
      <c r="R32" s="72">
        <f t="shared" si="3"/>
        <v>-5.7992071525647559E-2</v>
      </c>
      <c r="S32" s="72">
        <f t="shared" si="3"/>
        <v>-0.93194860656411294</v>
      </c>
      <c r="T32" s="72">
        <f t="shared" si="3"/>
        <v>-0.42742022484910291</v>
      </c>
      <c r="U32" s="75"/>
      <c r="V32" s="72" t="s">
        <v>116</v>
      </c>
      <c r="W32" s="72" t="s">
        <v>116</v>
      </c>
      <c r="X32" s="72"/>
      <c r="Y32" s="72" t="s">
        <v>116</v>
      </c>
      <c r="Z32" s="73" t="s">
        <v>116</v>
      </c>
      <c r="AA32" s="72"/>
      <c r="AB32" s="72" t="s">
        <v>116</v>
      </c>
      <c r="AC32" s="72" t="s">
        <v>116</v>
      </c>
      <c r="AD32" s="72" t="s">
        <v>116</v>
      </c>
    </row>
    <row r="33" spans="1:30" x14ac:dyDescent="0.35">
      <c r="A33" s="33">
        <v>2009</v>
      </c>
      <c r="B33" s="75">
        <v>1777.370322862</v>
      </c>
      <c r="C33" s="75">
        <v>311.21748560200001</v>
      </c>
      <c r="D33" s="75"/>
      <c r="E33" s="75">
        <v>11.043413000000001</v>
      </c>
      <c r="F33" s="75">
        <v>72.454343999999963</v>
      </c>
      <c r="G33" s="75" t="s">
        <v>0</v>
      </c>
      <c r="H33" s="75">
        <f t="shared" si="0"/>
        <v>2088.5878084639999</v>
      </c>
      <c r="I33" s="75">
        <f t="shared" si="1"/>
        <v>83.497756999999964</v>
      </c>
      <c r="J33" s="75">
        <f t="shared" si="2"/>
        <v>2172.0855654639995</v>
      </c>
      <c r="K33" s="40"/>
      <c r="L33" s="72">
        <f>IFERROR(B33/B32-1, "n/a")</f>
        <v>0.51409286347690397</v>
      </c>
      <c r="M33" s="72">
        <f t="shared" si="3"/>
        <v>1.0739096718341643</v>
      </c>
      <c r="N33" s="72"/>
      <c r="O33" s="72">
        <f t="shared" si="3"/>
        <v>-0.36237125280096127</v>
      </c>
      <c r="P33" s="72">
        <f t="shared" si="3"/>
        <v>0.3745143104825166</v>
      </c>
      <c r="Q33" s="72"/>
      <c r="R33" s="72">
        <f t="shared" si="3"/>
        <v>0.5775454345267621</v>
      </c>
      <c r="S33" s="72">
        <f t="shared" si="3"/>
        <v>0.19227680596198993</v>
      </c>
      <c r="T33" s="72">
        <f t="shared" si="3"/>
        <v>0.55818991554972253</v>
      </c>
      <c r="U33" s="75"/>
      <c r="V33" s="72" t="s">
        <v>116</v>
      </c>
      <c r="W33" s="72" t="s">
        <v>116</v>
      </c>
      <c r="X33" s="72"/>
      <c r="Y33" s="72" t="s">
        <v>116</v>
      </c>
      <c r="Z33" s="73" t="s">
        <v>116</v>
      </c>
      <c r="AA33" s="72"/>
      <c r="AB33" s="72" t="s">
        <v>116</v>
      </c>
      <c r="AC33" s="72" t="s">
        <v>116</v>
      </c>
      <c r="AD33" s="72" t="s">
        <v>116</v>
      </c>
    </row>
    <row r="34" spans="1:30" x14ac:dyDescent="0.35">
      <c r="A34" s="33">
        <v>2010</v>
      </c>
      <c r="B34" s="75">
        <v>1428.2708656630002</v>
      </c>
      <c r="C34" s="75">
        <v>493.05888598899998</v>
      </c>
      <c r="D34" s="75"/>
      <c r="E34" s="75">
        <v>24.619021</v>
      </c>
      <c r="F34" s="75">
        <v>66.638849999999891</v>
      </c>
      <c r="G34" s="75"/>
      <c r="H34" s="75">
        <f t="shared" si="0"/>
        <v>1921.3297516520001</v>
      </c>
      <c r="I34" s="75">
        <f t="shared" si="1"/>
        <v>91.257870999999895</v>
      </c>
      <c r="J34" s="75">
        <f t="shared" si="2"/>
        <v>2012.5876226519999</v>
      </c>
      <c r="K34" s="40"/>
      <c r="L34" s="72">
        <f t="shared" si="4"/>
        <v>-0.19641346134150839</v>
      </c>
      <c r="M34" s="72">
        <f t="shared" si="3"/>
        <v>0.58429043610855325</v>
      </c>
      <c r="N34" s="72"/>
      <c r="O34" s="72">
        <f t="shared" si="3"/>
        <v>1.2292946030362168</v>
      </c>
      <c r="P34" s="72">
        <f t="shared" si="3"/>
        <v>-8.0264255791206551E-2</v>
      </c>
      <c r="Q34" s="72"/>
      <c r="R34" s="72">
        <f t="shared" si="3"/>
        <v>-8.0081888888839936E-2</v>
      </c>
      <c r="S34" s="72">
        <f t="shared" si="3"/>
        <v>9.2937993531969187E-2</v>
      </c>
      <c r="T34" s="72">
        <f t="shared" si="3"/>
        <v>-7.3430782538222772E-2</v>
      </c>
      <c r="U34" s="75"/>
      <c r="V34" s="72" t="s">
        <v>116</v>
      </c>
      <c r="W34" s="72" t="s">
        <v>116</v>
      </c>
      <c r="X34" s="72"/>
      <c r="Y34" s="72" t="s">
        <v>116</v>
      </c>
      <c r="Z34" s="73" t="s">
        <v>116</v>
      </c>
      <c r="AA34" s="72"/>
      <c r="AB34" s="72" t="s">
        <v>116</v>
      </c>
      <c r="AC34" s="72" t="s">
        <v>116</v>
      </c>
      <c r="AD34" s="72" t="s">
        <v>116</v>
      </c>
    </row>
    <row r="35" spans="1:30" x14ac:dyDescent="0.35">
      <c r="A35" s="33">
        <v>2011</v>
      </c>
      <c r="B35" s="75">
        <v>1242.2512874030001</v>
      </c>
      <c r="C35" s="75">
        <v>410.89958098299996</v>
      </c>
      <c r="D35" s="75"/>
      <c r="E35" s="75">
        <v>34.490367999999997</v>
      </c>
      <c r="F35" s="75">
        <v>37.146532000000036</v>
      </c>
      <c r="G35" s="75"/>
      <c r="H35" s="75">
        <f t="shared" si="0"/>
        <v>1653.1508683860002</v>
      </c>
      <c r="I35" s="75">
        <f t="shared" si="1"/>
        <v>71.636900000000026</v>
      </c>
      <c r="J35" s="75">
        <f t="shared" si="2"/>
        <v>1724.7877683860002</v>
      </c>
      <c r="K35" s="40"/>
      <c r="L35" s="72">
        <f t="shared" si="4"/>
        <v>-0.13024110673408595</v>
      </c>
      <c r="M35" s="72">
        <f t="shared" si="3"/>
        <v>-0.16663183108687141</v>
      </c>
      <c r="N35" s="72"/>
      <c r="O35" s="72">
        <f t="shared" si="3"/>
        <v>0.40096423817990146</v>
      </c>
      <c r="P35" s="72">
        <f t="shared" si="3"/>
        <v>-0.44256943209554045</v>
      </c>
      <c r="Q35" s="72"/>
      <c r="R35" s="72">
        <f t="shared" si="3"/>
        <v>-0.13957983164285781</v>
      </c>
      <c r="S35" s="72">
        <f t="shared" si="3"/>
        <v>-0.2150057938563994</v>
      </c>
      <c r="T35" s="72">
        <f t="shared" si="3"/>
        <v>-0.14299991266306411</v>
      </c>
      <c r="U35" s="75"/>
      <c r="V35" s="72" t="s">
        <v>116</v>
      </c>
      <c r="W35" s="72" t="s">
        <v>116</v>
      </c>
      <c r="X35" s="72"/>
      <c r="Y35" s="72" t="s">
        <v>116</v>
      </c>
      <c r="Z35" s="73" t="s">
        <v>116</v>
      </c>
      <c r="AA35" s="72"/>
      <c r="AB35" s="72" t="s">
        <v>116</v>
      </c>
      <c r="AC35" s="72" t="s">
        <v>116</v>
      </c>
      <c r="AD35" s="72" t="s">
        <v>116</v>
      </c>
    </row>
    <row r="36" spans="1:30" x14ac:dyDescent="0.35">
      <c r="A36" s="33">
        <v>2012</v>
      </c>
      <c r="B36" s="75">
        <v>1758.6828514729998</v>
      </c>
      <c r="C36" s="75">
        <v>360.48579326100003</v>
      </c>
      <c r="D36" s="75"/>
      <c r="E36" s="75">
        <v>48.030688999999988</v>
      </c>
      <c r="F36" s="75">
        <v>27.922267000000016</v>
      </c>
      <c r="G36" s="75"/>
      <c r="H36" s="75">
        <f t="shared" si="0"/>
        <v>2119.1686447339998</v>
      </c>
      <c r="I36" s="75">
        <f t="shared" si="1"/>
        <v>75.952956</v>
      </c>
      <c r="J36" s="75">
        <f t="shared" si="2"/>
        <v>2195.1216007339999</v>
      </c>
      <c r="K36" s="40"/>
      <c r="L36" s="72">
        <f t="shared" si="4"/>
        <v>0.41572230136273824</v>
      </c>
      <c r="M36" s="72">
        <f t="shared" si="3"/>
        <v>-0.12269126096793392</v>
      </c>
      <c r="N36" s="72"/>
      <c r="O36" s="72">
        <f t="shared" si="3"/>
        <v>0.39258267699550187</v>
      </c>
      <c r="P36" s="72">
        <f t="shared" si="3"/>
        <v>-0.2483210276534028</v>
      </c>
      <c r="Q36" s="72"/>
      <c r="R36" s="72">
        <f t="shared" si="3"/>
        <v>0.28189670117826626</v>
      </c>
      <c r="S36" s="72">
        <f t="shared" si="3"/>
        <v>6.0249061586975072E-2</v>
      </c>
      <c r="T36" s="72">
        <f t="shared" si="3"/>
        <v>0.27269084403823363</v>
      </c>
      <c r="U36" s="75"/>
      <c r="V36" s="72" t="s">
        <v>116</v>
      </c>
      <c r="W36" s="72" t="s">
        <v>116</v>
      </c>
      <c r="X36" s="72"/>
      <c r="Y36" s="72" t="s">
        <v>116</v>
      </c>
      <c r="Z36" s="73" t="s">
        <v>116</v>
      </c>
      <c r="AA36" s="72"/>
      <c r="AB36" s="72" t="s">
        <v>116</v>
      </c>
      <c r="AC36" s="72" t="s">
        <v>116</v>
      </c>
      <c r="AD36" s="72" t="s">
        <v>116</v>
      </c>
    </row>
    <row r="37" spans="1:30" x14ac:dyDescent="0.35">
      <c r="A37" s="33">
        <v>2013</v>
      </c>
      <c r="B37" s="75">
        <v>1624.2934324929997</v>
      </c>
      <c r="C37" s="75">
        <v>357.721262362</v>
      </c>
      <c r="D37" s="75"/>
      <c r="E37" s="75">
        <v>87.994120999999964</v>
      </c>
      <c r="F37" s="75">
        <v>50.197845000000015</v>
      </c>
      <c r="G37" s="75"/>
      <c r="H37" s="75">
        <f t="shared" si="0"/>
        <v>1982.0146948549998</v>
      </c>
      <c r="I37" s="75">
        <f t="shared" si="1"/>
        <v>138.19196599999998</v>
      </c>
      <c r="J37" s="75">
        <f t="shared" si="2"/>
        <v>2120.2066608549999</v>
      </c>
      <c r="K37" s="40"/>
      <c r="L37" s="72">
        <f t="shared" si="4"/>
        <v>-7.6414811725400655E-2</v>
      </c>
      <c r="M37" s="72">
        <f t="shared" ref="M37:M44" si="5">IFERROR(C37/C36-1, "n/a")</f>
        <v>-7.6689038810426879E-3</v>
      </c>
      <c r="N37" s="72"/>
      <c r="O37" s="72">
        <f t="shared" ref="O37:O44" si="6">IFERROR(E37/E36-1, "n/a")</f>
        <v>0.83203953205834691</v>
      </c>
      <c r="P37" s="72">
        <f t="shared" ref="P37:P44" si="7">IFERROR(F37/F36-1, "n/a")</f>
        <v>0.79777111220947727</v>
      </c>
      <c r="Q37" s="72"/>
      <c r="R37" s="72">
        <f t="shared" ref="R37:R44" si="8">IFERROR(H37/H36-1, "n/a")</f>
        <v>-6.4720639492198528E-2</v>
      </c>
      <c r="S37" s="72">
        <f t="shared" ref="S37:S44" si="9">IFERROR(I37/I36-1, "n/a")</f>
        <v>0.81944157644107984</v>
      </c>
      <c r="T37" s="72">
        <f t="shared" ref="T37:T44" si="10">IFERROR(J37/J36-1, "n/a")</f>
        <v>-3.4127922505044928E-2</v>
      </c>
      <c r="U37" s="75"/>
      <c r="V37" s="72" t="s">
        <v>116</v>
      </c>
      <c r="W37" s="72" t="s">
        <v>116</v>
      </c>
      <c r="X37" s="72"/>
      <c r="Y37" s="72" t="s">
        <v>116</v>
      </c>
      <c r="Z37" s="73" t="s">
        <v>116</v>
      </c>
      <c r="AA37" s="72"/>
      <c r="AB37" s="72" t="s">
        <v>116</v>
      </c>
      <c r="AC37" s="72" t="s">
        <v>116</v>
      </c>
      <c r="AD37" s="72" t="s">
        <v>116</v>
      </c>
    </row>
    <row r="38" spans="1:30" x14ac:dyDescent="0.35">
      <c r="A38" s="33">
        <v>2014</v>
      </c>
      <c r="B38" s="75">
        <v>989.00912227399999</v>
      </c>
      <c r="C38" s="75">
        <v>276.152521197</v>
      </c>
      <c r="D38" s="75"/>
      <c r="E38" s="75">
        <v>100.57259600000008</v>
      </c>
      <c r="F38" s="75">
        <v>73.907405000000153</v>
      </c>
      <c r="G38" s="75"/>
      <c r="H38" s="75">
        <f t="shared" si="0"/>
        <v>1265.1616434709999</v>
      </c>
      <c r="I38" s="75">
        <f t="shared" si="1"/>
        <v>174.48000100000024</v>
      </c>
      <c r="J38" s="75">
        <f t="shared" si="2"/>
        <v>1439.6416444710001</v>
      </c>
      <c r="K38" s="40"/>
      <c r="L38" s="72">
        <f t="shared" si="4"/>
        <v>-0.39111425159427748</v>
      </c>
      <c r="M38" s="72">
        <f t="shared" si="5"/>
        <v>-0.22802318382309528</v>
      </c>
      <c r="N38" s="72"/>
      <c r="O38" s="72">
        <f t="shared" si="6"/>
        <v>0.14294676572767995</v>
      </c>
      <c r="P38" s="72">
        <f t="shared" si="7"/>
        <v>0.47232226801768351</v>
      </c>
      <c r="Q38" s="72"/>
      <c r="R38" s="72">
        <f t="shared" si="8"/>
        <v>-0.36167897909376667</v>
      </c>
      <c r="S38" s="72">
        <f t="shared" si="9"/>
        <v>0.26259149536956627</v>
      </c>
      <c r="T38" s="72">
        <f t="shared" si="10"/>
        <v>-0.32098994355085808</v>
      </c>
      <c r="U38" s="75"/>
      <c r="V38" s="72" t="s">
        <v>116</v>
      </c>
      <c r="W38" s="72" t="s">
        <v>116</v>
      </c>
      <c r="X38" s="72"/>
      <c r="Y38" s="72" t="s">
        <v>116</v>
      </c>
      <c r="Z38" s="73" t="s">
        <v>116</v>
      </c>
      <c r="AA38" s="72"/>
      <c r="AB38" s="72" t="s">
        <v>116</v>
      </c>
      <c r="AC38" s="72" t="s">
        <v>116</v>
      </c>
      <c r="AD38" s="72" t="s">
        <v>116</v>
      </c>
    </row>
    <row r="39" spans="1:30" x14ac:dyDescent="0.35">
      <c r="A39" s="33">
        <v>2015</v>
      </c>
      <c r="B39" s="75">
        <v>1330.8026950439998</v>
      </c>
      <c r="C39" s="75">
        <v>270.614500588</v>
      </c>
      <c r="D39" s="75"/>
      <c r="E39" s="75">
        <v>101.81680649999998</v>
      </c>
      <c r="F39" s="75">
        <v>97.449011200000001</v>
      </c>
      <c r="G39" s="75"/>
      <c r="H39" s="75">
        <f t="shared" si="0"/>
        <v>1601.4171956319999</v>
      </c>
      <c r="I39" s="75">
        <f t="shared" si="1"/>
        <v>199.26581769999999</v>
      </c>
      <c r="J39" s="75">
        <f t="shared" si="2"/>
        <v>1800.683013332</v>
      </c>
      <c r="K39" s="40"/>
      <c r="L39" s="72">
        <f t="shared" si="4"/>
        <v>0.34559193143145506</v>
      </c>
      <c r="M39" s="72">
        <f t="shared" si="5"/>
        <v>-2.0054209843875848E-2</v>
      </c>
      <c r="N39" s="72"/>
      <c r="O39" s="72">
        <f t="shared" si="6"/>
        <v>1.2371267616477777E-2</v>
      </c>
      <c r="P39" s="72">
        <f t="shared" si="7"/>
        <v>0.31852838291372554</v>
      </c>
      <c r="Q39" s="72"/>
      <c r="R39" s="72">
        <f t="shared" si="8"/>
        <v>0.26578070390948239</v>
      </c>
      <c r="S39" s="72">
        <f t="shared" si="9"/>
        <v>0.14205534478418369</v>
      </c>
      <c r="T39" s="72">
        <f t="shared" si="10"/>
        <v>0.25078558282027563</v>
      </c>
      <c r="U39" s="75"/>
      <c r="V39" s="72" t="s">
        <v>116</v>
      </c>
      <c r="W39" s="72" t="s">
        <v>116</v>
      </c>
      <c r="X39" s="72"/>
      <c r="Y39" s="72" t="s">
        <v>116</v>
      </c>
      <c r="Z39" s="73" t="s">
        <v>116</v>
      </c>
      <c r="AA39" s="72"/>
      <c r="AB39" s="72" t="s">
        <v>116</v>
      </c>
      <c r="AC39" s="72" t="s">
        <v>116</v>
      </c>
      <c r="AD39" s="72" t="s">
        <v>116</v>
      </c>
    </row>
    <row r="40" spans="1:30" x14ac:dyDescent="0.35">
      <c r="A40" s="33">
        <v>2016</v>
      </c>
      <c r="B40" s="75">
        <v>1559.6180828819997</v>
      </c>
      <c r="C40" s="75">
        <v>320.62121453899999</v>
      </c>
      <c r="D40" s="75"/>
      <c r="E40" s="75">
        <v>78.431759000000028</v>
      </c>
      <c r="F40" s="75">
        <v>85.520042999999987</v>
      </c>
      <c r="G40" s="75"/>
      <c r="H40" s="75">
        <f t="shared" si="0"/>
        <v>1880.2392974209997</v>
      </c>
      <c r="I40" s="75">
        <f t="shared" si="1"/>
        <v>163.95180200000001</v>
      </c>
      <c r="J40" s="75">
        <f t="shared" si="2"/>
        <v>2044.1910994209998</v>
      </c>
      <c r="K40" s="40"/>
      <c r="L40" s="72">
        <f t="shared" si="4"/>
        <v>0.17193787530647775</v>
      </c>
      <c r="M40" s="72">
        <f t="shared" si="5"/>
        <v>0.18478948409026041</v>
      </c>
      <c r="N40" s="72"/>
      <c r="O40" s="72">
        <f t="shared" si="6"/>
        <v>-0.22967767605243006</v>
      </c>
      <c r="P40" s="72">
        <f t="shared" si="7"/>
        <v>-0.12241240883930093</v>
      </c>
      <c r="Q40" s="72"/>
      <c r="R40" s="72">
        <f t="shared" si="8"/>
        <v>0.17410959651832791</v>
      </c>
      <c r="S40" s="72">
        <f t="shared" si="9"/>
        <v>-0.17722063978462255</v>
      </c>
      <c r="T40" s="72">
        <f t="shared" si="10"/>
        <v>0.1352309564127061</v>
      </c>
      <c r="U40" s="75"/>
      <c r="V40" s="72" t="s">
        <v>116</v>
      </c>
      <c r="W40" s="72" t="s">
        <v>116</v>
      </c>
      <c r="X40" s="72"/>
      <c r="Y40" s="72" t="s">
        <v>116</v>
      </c>
      <c r="Z40" s="73" t="s">
        <v>116</v>
      </c>
      <c r="AA40" s="72"/>
      <c r="AB40" s="72" t="s">
        <v>116</v>
      </c>
      <c r="AC40" s="72" t="s">
        <v>116</v>
      </c>
      <c r="AD40" s="72" t="s">
        <v>116</v>
      </c>
    </row>
    <row r="41" spans="1:30" x14ac:dyDescent="0.35">
      <c r="A41" s="33">
        <v>2017</v>
      </c>
      <c r="B41" s="75">
        <v>1402.3630083560001</v>
      </c>
      <c r="C41" s="75">
        <v>308.42691489300006</v>
      </c>
      <c r="D41" s="75"/>
      <c r="E41" s="75">
        <v>98.000181000000083</v>
      </c>
      <c r="F41" s="75">
        <v>125.92626300000006</v>
      </c>
      <c r="G41" s="75"/>
      <c r="H41" s="75">
        <f t="shared" si="0"/>
        <v>1710.7899232490001</v>
      </c>
      <c r="I41" s="75">
        <f t="shared" si="1"/>
        <v>223.92644400000015</v>
      </c>
      <c r="J41" s="75">
        <f t="shared" si="2"/>
        <v>1934.7163672490003</v>
      </c>
      <c r="K41" s="40"/>
      <c r="L41" s="72">
        <f t="shared" si="4"/>
        <v>-0.10082921982759385</v>
      </c>
      <c r="M41" s="72">
        <f t="shared" si="5"/>
        <v>-3.8033352420342226E-2</v>
      </c>
      <c r="N41" s="72"/>
      <c r="O41" s="72">
        <f t="shared" si="6"/>
        <v>0.24949615117008972</v>
      </c>
      <c r="P41" s="72">
        <f t="shared" si="7"/>
        <v>0.47247660995680363</v>
      </c>
      <c r="Q41" s="72"/>
      <c r="R41" s="72">
        <f t="shared" si="8"/>
        <v>-9.0121174684744676E-2</v>
      </c>
      <c r="S41" s="72">
        <f t="shared" si="9"/>
        <v>0.36580654355967446</v>
      </c>
      <c r="T41" s="72">
        <f t="shared" si="10"/>
        <v>-5.3554059697749068E-2</v>
      </c>
      <c r="U41" s="75"/>
      <c r="V41" s="72" t="s">
        <v>116</v>
      </c>
      <c r="W41" s="72" t="s">
        <v>116</v>
      </c>
      <c r="X41" s="72"/>
      <c r="Y41" s="72" t="s">
        <v>116</v>
      </c>
      <c r="Z41" s="73" t="s">
        <v>116</v>
      </c>
      <c r="AA41" s="72"/>
      <c r="AB41" s="72" t="s">
        <v>116</v>
      </c>
      <c r="AC41" s="72" t="s">
        <v>116</v>
      </c>
      <c r="AD41" s="72" t="s">
        <v>116</v>
      </c>
    </row>
    <row r="42" spans="1:30" x14ac:dyDescent="0.35">
      <c r="A42" s="33">
        <v>2018</v>
      </c>
      <c r="B42" s="75">
        <v>1334.441</v>
      </c>
      <c r="C42" s="75">
        <v>270.17644998899999</v>
      </c>
      <c r="D42" s="75"/>
      <c r="E42" s="75">
        <v>88.711928</v>
      </c>
      <c r="F42" s="75">
        <v>181.35820199999998</v>
      </c>
      <c r="G42" s="75"/>
      <c r="H42" s="75">
        <v>1604.6174499889999</v>
      </c>
      <c r="I42" s="75">
        <v>270.07013000000001</v>
      </c>
      <c r="J42" s="75">
        <v>1874.6875799890001</v>
      </c>
      <c r="K42" s="40"/>
      <c r="L42" s="72">
        <f t="shared" si="4"/>
        <v>-4.843397034240482E-2</v>
      </c>
      <c r="M42" s="72">
        <f t="shared" si="5"/>
        <v>-0.12401792144913804</v>
      </c>
      <c r="N42" s="72"/>
      <c r="O42" s="72">
        <f t="shared" si="6"/>
        <v>-9.4777916787725847E-2</v>
      </c>
      <c r="P42" s="72">
        <f t="shared" si="7"/>
        <v>0.44019363141110524</v>
      </c>
      <c r="Q42" s="72"/>
      <c r="R42" s="72">
        <f t="shared" si="8"/>
        <v>-6.2060497210765453E-2</v>
      </c>
      <c r="S42" s="72">
        <f t="shared" si="9"/>
        <v>0.20606626522412785</v>
      </c>
      <c r="T42" s="72">
        <f t="shared" si="10"/>
        <v>-3.1027177045778509E-2</v>
      </c>
      <c r="U42" s="75"/>
      <c r="V42" s="72" t="s">
        <v>116</v>
      </c>
      <c r="W42" s="72" t="s">
        <v>116</v>
      </c>
      <c r="X42" s="72"/>
      <c r="Y42" s="72" t="s">
        <v>116</v>
      </c>
      <c r="Z42" s="73" t="s">
        <v>116</v>
      </c>
      <c r="AA42" s="72"/>
      <c r="AB42" s="72" t="s">
        <v>116</v>
      </c>
      <c r="AC42" s="72" t="s">
        <v>116</v>
      </c>
      <c r="AD42" s="72" t="s">
        <v>116</v>
      </c>
    </row>
    <row r="43" spans="1:30" x14ac:dyDescent="0.35">
      <c r="A43" s="33">
        <v>2019</v>
      </c>
      <c r="B43" s="75">
        <v>1706.7640000000001</v>
      </c>
      <c r="C43" s="75">
        <v>291.07626821400004</v>
      </c>
      <c r="D43" s="75"/>
      <c r="E43" s="75">
        <v>105.070396</v>
      </c>
      <c r="F43" s="75">
        <v>139.66876002000001</v>
      </c>
      <c r="G43" s="75"/>
      <c r="H43" s="75">
        <v>1997.8402682139999</v>
      </c>
      <c r="I43" s="75">
        <v>244.73915602</v>
      </c>
      <c r="J43" s="75">
        <v>2242.5794242339998</v>
      </c>
      <c r="K43" s="40"/>
      <c r="L43" s="72">
        <f t="shared" si="4"/>
        <v>0.27901046205864488</v>
      </c>
      <c r="M43" s="72">
        <f t="shared" si="5"/>
        <v>7.7356180473357128E-2</v>
      </c>
      <c r="N43" s="72"/>
      <c r="O43" s="72">
        <f t="shared" si="6"/>
        <v>0.1843998701054046</v>
      </c>
      <c r="P43" s="72">
        <f t="shared" si="7"/>
        <v>-0.22987348529183138</v>
      </c>
      <c r="Q43" s="72"/>
      <c r="R43" s="72">
        <f t="shared" si="8"/>
        <v>0.24505704972091369</v>
      </c>
      <c r="S43" s="72">
        <f t="shared" si="9"/>
        <v>-9.3794060009524283E-2</v>
      </c>
      <c r="T43" s="72">
        <f t="shared" si="10"/>
        <v>0.19624168217253479</v>
      </c>
      <c r="U43" s="75"/>
      <c r="V43" s="72" t="s">
        <v>116</v>
      </c>
      <c r="W43" s="72" t="s">
        <v>116</v>
      </c>
      <c r="X43" s="72"/>
      <c r="Y43" s="72" t="s">
        <v>116</v>
      </c>
      <c r="Z43" s="73" t="s">
        <v>116</v>
      </c>
      <c r="AA43" s="72"/>
      <c r="AB43" s="72" t="s">
        <v>116</v>
      </c>
      <c r="AC43" s="72" t="s">
        <v>116</v>
      </c>
      <c r="AD43" s="72" t="s">
        <v>116</v>
      </c>
    </row>
    <row r="44" spans="1:30" x14ac:dyDescent="0.35">
      <c r="A44" s="33">
        <v>2020</v>
      </c>
      <c r="B44" s="75">
        <f>SUM(B53:B56)</f>
        <v>3285.6882033440002</v>
      </c>
      <c r="C44" s="75">
        <f t="shared" ref="C44:J44" si="11">SUM(C53:C56)</f>
        <v>449.714366848</v>
      </c>
      <c r="D44" s="75"/>
      <c r="E44" s="75">
        <f t="shared" si="11"/>
        <v>59.239955000000002</v>
      </c>
      <c r="F44" s="75">
        <f t="shared" si="11"/>
        <v>201.84161599999999</v>
      </c>
      <c r="G44" s="75"/>
      <c r="H44" s="75">
        <f t="shared" si="11"/>
        <v>3735.402570192</v>
      </c>
      <c r="I44" s="75">
        <f t="shared" si="11"/>
        <v>261.081571</v>
      </c>
      <c r="J44" s="75">
        <f t="shared" si="11"/>
        <v>3996.4841411919997</v>
      </c>
      <c r="K44" s="40"/>
      <c r="L44" s="72">
        <f t="shared" si="4"/>
        <v>0.92509814089352704</v>
      </c>
      <c r="M44" s="72">
        <f t="shared" si="5"/>
        <v>0.5450052647966781</v>
      </c>
      <c r="N44" s="72"/>
      <c r="O44" s="72">
        <f t="shared" si="6"/>
        <v>-0.43618795345550998</v>
      </c>
      <c r="P44" s="72">
        <f t="shared" si="7"/>
        <v>0.44514504153324674</v>
      </c>
      <c r="Q44" s="72"/>
      <c r="R44" s="72">
        <f t="shared" si="8"/>
        <v>0.86972033231231283</v>
      </c>
      <c r="S44" s="72">
        <f t="shared" si="9"/>
        <v>6.6774827721741925E-2</v>
      </c>
      <c r="T44" s="72">
        <f t="shared" si="10"/>
        <v>0.78209257518586339</v>
      </c>
      <c r="U44" s="75"/>
      <c r="V44" s="72" t="s">
        <v>116</v>
      </c>
      <c r="W44" s="72" t="s">
        <v>116</v>
      </c>
      <c r="X44" s="72"/>
      <c r="Y44" s="72" t="s">
        <v>116</v>
      </c>
      <c r="Z44" s="73" t="s">
        <v>116</v>
      </c>
      <c r="AA44" s="72"/>
      <c r="AB44" s="72" t="s">
        <v>116</v>
      </c>
      <c r="AC44" s="72" t="s">
        <v>116</v>
      </c>
      <c r="AD44" s="72" t="s">
        <v>116</v>
      </c>
    </row>
    <row r="45" spans="1:30" x14ac:dyDescent="0.35">
      <c r="A45" s="33"/>
      <c r="B45" s="75"/>
      <c r="C45" s="75"/>
      <c r="D45" s="75"/>
      <c r="E45" s="75"/>
      <c r="F45" s="75"/>
      <c r="G45" s="75"/>
      <c r="H45" s="75"/>
      <c r="I45" s="75"/>
      <c r="J45" s="75"/>
      <c r="K45" s="40"/>
      <c r="L45" s="72"/>
      <c r="M45" s="72"/>
      <c r="N45" s="72"/>
      <c r="O45" s="72"/>
      <c r="P45" s="72"/>
      <c r="Q45" s="72"/>
      <c r="R45" s="72"/>
      <c r="S45" s="72"/>
      <c r="T45" s="72"/>
      <c r="U45" s="75"/>
      <c r="V45" s="72"/>
      <c r="W45" s="72"/>
      <c r="X45" s="72"/>
      <c r="Y45" s="72"/>
      <c r="Z45" s="73"/>
      <c r="AA45" s="72"/>
      <c r="AB45" s="72"/>
      <c r="AC45" s="72"/>
      <c r="AD45" s="72"/>
    </row>
    <row r="46" spans="1:30" x14ac:dyDescent="0.35">
      <c r="A46" s="123" t="s">
        <v>142</v>
      </c>
      <c r="B46" s="124">
        <f>SUM(B72:B78)</f>
        <v>1578.57485266</v>
      </c>
      <c r="C46" s="124">
        <f t="shared" ref="C46:J46" si="12">SUM(C72:C78)</f>
        <v>223.53848597999999</v>
      </c>
      <c r="D46" s="124"/>
      <c r="E46" s="124">
        <f t="shared" si="12"/>
        <v>33.807348000000005</v>
      </c>
      <c r="F46" s="124">
        <f t="shared" si="12"/>
        <v>57.746535000000009</v>
      </c>
      <c r="G46" s="124"/>
      <c r="H46" s="124">
        <f t="shared" si="12"/>
        <v>1802.1133386400002</v>
      </c>
      <c r="I46" s="124">
        <f t="shared" si="12"/>
        <v>91.553882999999999</v>
      </c>
      <c r="J46" s="124">
        <f t="shared" si="12"/>
        <v>1893.66722164</v>
      </c>
      <c r="K46" s="125"/>
      <c r="L46" s="126" t="s">
        <v>116</v>
      </c>
      <c r="M46" s="127" t="s">
        <v>116</v>
      </c>
      <c r="N46" s="128"/>
      <c r="O46" s="128" t="s">
        <v>116</v>
      </c>
      <c r="P46" s="128" t="s">
        <v>116</v>
      </c>
      <c r="Q46" s="128"/>
      <c r="R46" s="128" t="s">
        <v>116</v>
      </c>
      <c r="S46" s="128" t="s">
        <v>116</v>
      </c>
      <c r="T46" s="128" t="s">
        <v>116</v>
      </c>
      <c r="U46" s="125"/>
      <c r="V46" s="129" t="s">
        <v>116</v>
      </c>
      <c r="W46" s="129" t="s">
        <v>116</v>
      </c>
      <c r="X46" s="129"/>
      <c r="Y46" s="129" t="s">
        <v>116</v>
      </c>
      <c r="Z46" s="130" t="s">
        <v>116</v>
      </c>
      <c r="AA46" s="129"/>
      <c r="AB46" s="129" t="s">
        <v>116</v>
      </c>
      <c r="AC46" s="129" t="s">
        <v>116</v>
      </c>
      <c r="AD46" s="129" t="s">
        <v>116</v>
      </c>
    </row>
    <row r="47" spans="1:30" x14ac:dyDescent="0.35">
      <c r="A47" s="123" t="s">
        <v>143</v>
      </c>
      <c r="B47" s="124">
        <f>SUM(B84:B90)</f>
        <v>2234.5024297689997</v>
      </c>
      <c r="C47" s="124">
        <f t="shared" ref="C47:J47" si="13">SUM(C84:C90)</f>
        <v>272.199138086</v>
      </c>
      <c r="D47" s="124"/>
      <c r="E47" s="124">
        <f t="shared" si="13"/>
        <v>31.741314000000003</v>
      </c>
      <c r="F47" s="124">
        <f t="shared" si="13"/>
        <v>65.341577999999998</v>
      </c>
      <c r="G47" s="124"/>
      <c r="H47" s="124">
        <f t="shared" si="13"/>
        <v>2506.7015678550001</v>
      </c>
      <c r="I47" s="124">
        <f t="shared" si="13"/>
        <v>97.082892000000001</v>
      </c>
      <c r="J47" s="124">
        <f t="shared" si="13"/>
        <v>2603.784459855</v>
      </c>
      <c r="K47" s="125"/>
      <c r="L47" s="129">
        <f>B47/B46-1</f>
        <v>0.41551883080090857</v>
      </c>
      <c r="M47" s="129">
        <f t="shared" ref="M47:T47" si="14">C47/C46-1</f>
        <v>0.21768355409883955</v>
      </c>
      <c r="N47" s="129"/>
      <c r="O47" s="129">
        <f t="shared" si="14"/>
        <v>-6.1111980744541161E-2</v>
      </c>
      <c r="P47" s="129">
        <f t="shared" si="14"/>
        <v>0.13152378753114768</v>
      </c>
      <c r="Q47" s="129"/>
      <c r="R47" s="129">
        <f t="shared" si="14"/>
        <v>0.39097886581691421</v>
      </c>
      <c r="S47" s="129">
        <f t="shared" si="14"/>
        <v>6.0390764638568184E-2</v>
      </c>
      <c r="T47" s="129">
        <f t="shared" si="14"/>
        <v>0.37499579128797866</v>
      </c>
      <c r="U47" s="129"/>
      <c r="V47" s="129" t="s">
        <v>116</v>
      </c>
      <c r="W47" s="129" t="s">
        <v>116</v>
      </c>
      <c r="X47" s="129"/>
      <c r="Y47" s="129" t="s">
        <v>116</v>
      </c>
      <c r="Z47" s="130" t="s">
        <v>116</v>
      </c>
      <c r="AA47" s="129"/>
      <c r="AB47" s="129" t="s">
        <v>116</v>
      </c>
      <c r="AC47" s="129" t="s">
        <v>116</v>
      </c>
      <c r="AD47" s="129" t="s">
        <v>116</v>
      </c>
    </row>
    <row r="48" spans="1:30" x14ac:dyDescent="0.35">
      <c r="A48" s="33"/>
      <c r="B48" s="75"/>
      <c r="C48" s="75"/>
      <c r="D48" s="75"/>
      <c r="E48" s="75"/>
      <c r="F48" s="75"/>
      <c r="G48" s="75"/>
      <c r="H48" s="75"/>
      <c r="I48" s="75"/>
      <c r="J48" s="75"/>
      <c r="K48" s="40"/>
      <c r="L48" s="40"/>
      <c r="M48" s="40"/>
      <c r="N48" s="40"/>
      <c r="O48" s="40"/>
      <c r="P48" s="40"/>
      <c r="Q48" s="40"/>
      <c r="R48" s="40"/>
      <c r="S48" s="40"/>
      <c r="T48" s="40"/>
      <c r="U48" s="40"/>
      <c r="V48" s="72"/>
      <c r="W48" s="72"/>
      <c r="X48" s="72"/>
      <c r="Y48" s="72"/>
      <c r="Z48" s="73"/>
      <c r="AA48" s="72"/>
      <c r="AB48" s="72"/>
      <c r="AC48" s="72"/>
      <c r="AD48" s="72"/>
    </row>
    <row r="49" spans="1:30" x14ac:dyDescent="0.35">
      <c r="A49" s="33" t="s">
        <v>107</v>
      </c>
      <c r="B49" s="75">
        <f>SUM(B60:B62)</f>
        <v>189.023425414</v>
      </c>
      <c r="C49" s="75">
        <f t="shared" ref="C49:J49" si="15">SUM(C60:C62)</f>
        <v>58.154260816000004</v>
      </c>
      <c r="D49" s="75"/>
      <c r="E49" s="75">
        <v>18.537478999999998</v>
      </c>
      <c r="F49" s="75">
        <v>32.751868520000002</v>
      </c>
      <c r="G49" s="75"/>
      <c r="H49" s="75">
        <f t="shared" si="15"/>
        <v>247.17768623000001</v>
      </c>
      <c r="I49" s="75">
        <f t="shared" si="15"/>
        <v>51.28934752</v>
      </c>
      <c r="J49" s="75">
        <f t="shared" si="15"/>
        <v>298.46703374999998</v>
      </c>
      <c r="K49" s="75"/>
      <c r="L49" s="69" t="s">
        <v>116</v>
      </c>
      <c r="M49" s="71" t="s">
        <v>116</v>
      </c>
      <c r="N49" s="70"/>
      <c r="O49" s="70" t="s">
        <v>116</v>
      </c>
      <c r="P49" s="70" t="s">
        <v>116</v>
      </c>
      <c r="Q49" s="70"/>
      <c r="R49" s="70" t="s">
        <v>116</v>
      </c>
      <c r="S49" s="70" t="s">
        <v>116</v>
      </c>
      <c r="T49" s="70" t="s">
        <v>116</v>
      </c>
      <c r="U49" s="40"/>
      <c r="V49" s="72" t="s">
        <v>116</v>
      </c>
      <c r="W49" s="72" t="s">
        <v>116</v>
      </c>
      <c r="X49" s="72"/>
      <c r="Y49" s="72" t="s">
        <v>116</v>
      </c>
      <c r="Z49" s="73" t="s">
        <v>116</v>
      </c>
      <c r="AA49" s="72"/>
      <c r="AB49" s="72" t="s">
        <v>116</v>
      </c>
      <c r="AC49" s="72" t="s">
        <v>116</v>
      </c>
      <c r="AD49" s="72" t="s">
        <v>116</v>
      </c>
    </row>
    <row r="50" spans="1:30" x14ac:dyDescent="0.35">
      <c r="A50" s="33" t="s">
        <v>108</v>
      </c>
      <c r="B50" s="75">
        <f>SUM(B63:B65)</f>
        <v>290.20956122199999</v>
      </c>
      <c r="C50" s="75">
        <f t="shared" ref="C50:J50" si="16">SUM(C63:C65)</f>
        <v>61.993988867999995</v>
      </c>
      <c r="D50" s="75"/>
      <c r="E50" s="75">
        <v>25.427288999999998</v>
      </c>
      <c r="F50" s="75">
        <v>37.247315499999999</v>
      </c>
      <c r="G50" s="75"/>
      <c r="H50" s="75">
        <f t="shared" si="16"/>
        <v>352.20355009000002</v>
      </c>
      <c r="I50" s="75">
        <f t="shared" si="16"/>
        <v>62.674604500000001</v>
      </c>
      <c r="J50" s="75">
        <f t="shared" si="16"/>
        <v>414.87815459000001</v>
      </c>
      <c r="K50" s="75"/>
      <c r="L50" s="69" t="s">
        <v>116</v>
      </c>
      <c r="M50" s="71" t="s">
        <v>116</v>
      </c>
      <c r="N50" s="70"/>
      <c r="O50" s="70" t="s">
        <v>116</v>
      </c>
      <c r="P50" s="70" t="s">
        <v>116</v>
      </c>
      <c r="Q50" s="70"/>
      <c r="R50" s="70" t="s">
        <v>116</v>
      </c>
      <c r="S50" s="70" t="s">
        <v>116</v>
      </c>
      <c r="T50" s="70" t="s">
        <v>116</v>
      </c>
      <c r="U50" s="40"/>
      <c r="V50" s="72">
        <f>IFERROR(B50/B49-1, "n/a")</f>
        <v>0.53531003147563139</v>
      </c>
      <c r="W50" s="72">
        <f t="shared" ref="W50:AD50" si="17">IFERROR(C50/C49-1, "n/a")</f>
        <v>6.6026598878952125E-2</v>
      </c>
      <c r="X50" s="72"/>
      <c r="Y50" s="72">
        <f t="shared" si="17"/>
        <v>0.37166920054231767</v>
      </c>
      <c r="Z50" s="72">
        <f t="shared" si="17"/>
        <v>0.13725772553266213</v>
      </c>
      <c r="AA50" s="72"/>
      <c r="AB50" s="72">
        <f t="shared" si="17"/>
        <v>0.42490026289133942</v>
      </c>
      <c r="AC50" s="72">
        <f t="shared" si="17"/>
        <v>0.2219809284093619</v>
      </c>
      <c r="AD50" s="72">
        <f t="shared" si="17"/>
        <v>0.39003007929347255</v>
      </c>
    </row>
    <row r="51" spans="1:30" x14ac:dyDescent="0.35">
      <c r="A51" s="33" t="s">
        <v>109</v>
      </c>
      <c r="B51" s="75">
        <f>SUM(B66:B68)</f>
        <v>488.63581039800005</v>
      </c>
      <c r="C51" s="75">
        <f t="shared" ref="C51:J51" si="18">SUM(C66:C68)</f>
        <v>76.598438348000002</v>
      </c>
      <c r="D51" s="75"/>
      <c r="E51" s="75">
        <v>21.592751</v>
      </c>
      <c r="F51" s="75">
        <v>34.463036000000002</v>
      </c>
      <c r="G51" s="75"/>
      <c r="H51" s="75">
        <f t="shared" si="18"/>
        <v>565.23424874600005</v>
      </c>
      <c r="I51" s="75">
        <f t="shared" si="18"/>
        <v>56.055787000000002</v>
      </c>
      <c r="J51" s="75">
        <f t="shared" si="18"/>
        <v>621.29003574600006</v>
      </c>
      <c r="K51" s="75"/>
      <c r="L51" s="69" t="s">
        <v>116</v>
      </c>
      <c r="M51" s="71" t="s">
        <v>116</v>
      </c>
      <c r="N51" s="70"/>
      <c r="O51" s="70" t="s">
        <v>116</v>
      </c>
      <c r="P51" s="70" t="s">
        <v>116</v>
      </c>
      <c r="Q51" s="70"/>
      <c r="R51" s="70" t="s">
        <v>116</v>
      </c>
      <c r="S51" s="70" t="s">
        <v>116</v>
      </c>
      <c r="T51" s="70" t="s">
        <v>116</v>
      </c>
      <c r="U51" s="40"/>
      <c r="V51" s="72">
        <f t="shared" ref="V51:V56" si="19">IFERROR(B51/B50-1, "n/a")</f>
        <v>0.6837343619571894</v>
      </c>
      <c r="W51" s="72">
        <f t="shared" ref="W51:W56" si="20">IFERROR(C51/C50-1, "n/a")</f>
        <v>0.23557847698905721</v>
      </c>
      <c r="X51" s="72"/>
      <c r="Y51" s="72">
        <f t="shared" ref="Y51:Y56" si="21">IFERROR(E51/E50-1, "n/a")</f>
        <v>-0.1508040436398862</v>
      </c>
      <c r="Z51" s="72">
        <f t="shared" ref="Z51:Z56" si="22">IFERROR(F51/F50-1, "n/a")</f>
        <v>-7.4751145488592186E-2</v>
      </c>
      <c r="AA51" s="72"/>
      <c r="AB51" s="72">
        <f t="shared" ref="AB51:AB56" si="23">IFERROR(H51/H50-1, "n/a")</f>
        <v>0.60485108285127565</v>
      </c>
      <c r="AC51" s="72">
        <f t="shared" ref="AC51:AC56" si="24">IFERROR(I51/I50-1, "n/a")</f>
        <v>-0.10560605133136503</v>
      </c>
      <c r="AD51" s="72">
        <f t="shared" ref="AD51:AD56" si="25">IFERROR(J51/J50-1, "n/a")</f>
        <v>0.49752410164855498</v>
      </c>
    </row>
    <row r="52" spans="1:30" x14ac:dyDescent="0.35">
      <c r="A52" s="33" t="s">
        <v>110</v>
      </c>
      <c r="B52" s="75">
        <f>SUM(B69:B71)</f>
        <v>531.25819852100005</v>
      </c>
      <c r="C52" s="75">
        <f t="shared" ref="C52:J52" si="26">SUM(C69:C71)</f>
        <v>94.509284825000009</v>
      </c>
      <c r="D52" s="75"/>
      <c r="E52" s="75">
        <v>41.457538</v>
      </c>
      <c r="F52" s="75">
        <v>35.097069000000005</v>
      </c>
      <c r="G52" s="75"/>
      <c r="H52" s="75">
        <f t="shared" si="26"/>
        <v>625.76748334599995</v>
      </c>
      <c r="I52" s="75">
        <f t="shared" si="26"/>
        <v>76.554607000000004</v>
      </c>
      <c r="J52" s="75">
        <f t="shared" si="26"/>
        <v>702.3220903460001</v>
      </c>
      <c r="K52" s="75"/>
      <c r="L52" s="69" t="s">
        <v>116</v>
      </c>
      <c r="M52" s="71" t="s">
        <v>116</v>
      </c>
      <c r="N52" s="70"/>
      <c r="O52" s="70" t="s">
        <v>116</v>
      </c>
      <c r="P52" s="70" t="s">
        <v>116</v>
      </c>
      <c r="Q52" s="70"/>
      <c r="R52" s="70" t="s">
        <v>116</v>
      </c>
      <c r="S52" s="70" t="s">
        <v>116</v>
      </c>
      <c r="T52" s="70" t="s">
        <v>116</v>
      </c>
      <c r="U52" s="40"/>
      <c r="V52" s="72">
        <f t="shared" si="19"/>
        <v>8.7227311662408713E-2</v>
      </c>
      <c r="W52" s="72">
        <f t="shared" si="20"/>
        <v>0.23382782812918346</v>
      </c>
      <c r="X52" s="72"/>
      <c r="Y52" s="72">
        <f t="shared" si="21"/>
        <v>0.91997481006472959</v>
      </c>
      <c r="Z52" s="72">
        <f t="shared" si="22"/>
        <v>1.8397479548812878E-2</v>
      </c>
      <c r="AA52" s="72"/>
      <c r="AB52" s="72">
        <f t="shared" si="23"/>
        <v>0.10709406716648151</v>
      </c>
      <c r="AC52" s="72">
        <f t="shared" si="24"/>
        <v>0.3656860619939204</v>
      </c>
      <c r="AD52" s="72">
        <f t="shared" si="25"/>
        <v>0.13042548558291722</v>
      </c>
    </row>
    <row r="53" spans="1:30" x14ac:dyDescent="0.35">
      <c r="A53" s="33" t="s">
        <v>111</v>
      </c>
      <c r="B53" s="75">
        <f>SUM(B72:B74)</f>
        <v>493.23098619300004</v>
      </c>
      <c r="C53" s="75">
        <f t="shared" ref="C53:J53" si="27">SUM(C72:C74)</f>
        <v>78.370321966000006</v>
      </c>
      <c r="D53" s="75"/>
      <c r="E53" s="75">
        <f t="shared" si="27"/>
        <v>21.836029</v>
      </c>
      <c r="F53" s="75">
        <f t="shared" si="27"/>
        <v>28.479894000000002</v>
      </c>
      <c r="G53" s="75"/>
      <c r="H53" s="75">
        <f t="shared" si="27"/>
        <v>571.60130815900004</v>
      </c>
      <c r="I53" s="75">
        <f t="shared" si="27"/>
        <v>50.315922999999998</v>
      </c>
      <c r="J53" s="75">
        <f t="shared" si="27"/>
        <v>621.91723115900004</v>
      </c>
      <c r="K53" s="75"/>
      <c r="L53" s="72">
        <f>IFERROR(B53/B49-1, "n/a")</f>
        <v>1.609364342608453</v>
      </c>
      <c r="M53" s="72">
        <f t="shared" ref="M53:T53" si="28">IFERROR(C53/C49-1, "n/a")</f>
        <v>0.34762820241088765</v>
      </c>
      <c r="N53" s="72"/>
      <c r="O53" s="72">
        <f t="shared" si="28"/>
        <v>0.17793951378178252</v>
      </c>
      <c r="P53" s="72">
        <f t="shared" si="28"/>
        <v>-0.13043452825878654</v>
      </c>
      <c r="Q53" s="72"/>
      <c r="R53" s="72">
        <f t="shared" si="28"/>
        <v>1.3125117678588607</v>
      </c>
      <c r="S53" s="72">
        <f t="shared" si="28"/>
        <v>-1.8979077860571736E-2</v>
      </c>
      <c r="T53" s="72">
        <f t="shared" si="28"/>
        <v>1.0837049349977002</v>
      </c>
      <c r="U53" s="40"/>
      <c r="V53" s="72">
        <f t="shared" si="19"/>
        <v>-7.1579530318527151E-2</v>
      </c>
      <c r="W53" s="72">
        <f t="shared" si="20"/>
        <v>-0.17076589764576078</v>
      </c>
      <c r="X53" s="72"/>
      <c r="Y53" s="72">
        <f t="shared" si="21"/>
        <v>-0.47329170873581539</v>
      </c>
      <c r="Z53" s="72">
        <f t="shared" si="22"/>
        <v>-0.18853924810644451</v>
      </c>
      <c r="AA53" s="72"/>
      <c r="AB53" s="72">
        <f t="shared" si="23"/>
        <v>-8.6559587432334384E-2</v>
      </c>
      <c r="AC53" s="72">
        <f t="shared" si="24"/>
        <v>-0.34274467635892902</v>
      </c>
      <c r="AD53" s="72">
        <f t="shared" si="25"/>
        <v>-0.11448430896910633</v>
      </c>
    </row>
    <row r="54" spans="1:30" x14ac:dyDescent="0.35">
      <c r="A54" s="33" t="s">
        <v>112</v>
      </c>
      <c r="B54" s="75">
        <f>SUM(B75:B77)</f>
        <v>777.32878808800001</v>
      </c>
      <c r="C54" s="75">
        <f t="shared" ref="C54:J54" si="29">SUM(C75:C77)</f>
        <v>110.53851572800001</v>
      </c>
      <c r="D54" s="75"/>
      <c r="E54" s="75">
        <f t="shared" si="29"/>
        <v>9.1310710000000004</v>
      </c>
      <c r="F54" s="75">
        <f t="shared" si="29"/>
        <v>16.002680999999999</v>
      </c>
      <c r="G54" s="75"/>
      <c r="H54" s="75">
        <f t="shared" si="29"/>
        <v>887.867303816</v>
      </c>
      <c r="I54" s="75">
        <f t="shared" si="29"/>
        <v>25.133752000000001</v>
      </c>
      <c r="J54" s="75">
        <f t="shared" si="29"/>
        <v>913.00105581599996</v>
      </c>
      <c r="K54" s="75"/>
      <c r="L54" s="72">
        <f t="shared" ref="L54:L56" si="30">IFERROR(B54/B50-1, "n/a")</f>
        <v>1.6785085398801565</v>
      </c>
      <c r="M54" s="72">
        <f t="shared" ref="M54:M56" si="31">IFERROR(C54/C50-1, "n/a")</f>
        <v>0.78305215951441509</v>
      </c>
      <c r="N54" s="72"/>
      <c r="O54" s="72">
        <f t="shared" ref="O54:O56" si="32">IFERROR(E54/E50-1, "n/a")</f>
        <v>-0.64089482760037841</v>
      </c>
      <c r="P54" s="72">
        <f t="shared" ref="P54:P56" si="33">IFERROR(F54/F50-1, "n/a")</f>
        <v>-0.57036686308305895</v>
      </c>
      <c r="Q54" s="72"/>
      <c r="R54" s="72">
        <f t="shared" ref="R54:R56" si="34">IFERROR(H54/H50-1, "n/a")</f>
        <v>1.5208925452032487</v>
      </c>
      <c r="S54" s="72">
        <f t="shared" ref="S54:S56" si="35">IFERROR(I54/I50-1, "n/a")</f>
        <v>-0.59898028554771332</v>
      </c>
      <c r="T54" s="72">
        <f t="shared" ref="T54:T56" si="36">IFERROR(J54/J50-1, "n/a")</f>
        <v>1.2006486620590229</v>
      </c>
      <c r="U54" s="40"/>
      <c r="V54" s="72">
        <f t="shared" si="19"/>
        <v>0.57599341859644082</v>
      </c>
      <c r="W54" s="72">
        <f t="shared" si="20"/>
        <v>0.4104639735428901</v>
      </c>
      <c r="X54" s="72"/>
      <c r="Y54" s="72">
        <f t="shared" si="21"/>
        <v>-0.58183463669149726</v>
      </c>
      <c r="Z54" s="72">
        <f t="shared" si="22"/>
        <v>-0.43810601963616869</v>
      </c>
      <c r="AA54" s="72"/>
      <c r="AB54" s="72">
        <f t="shared" si="23"/>
        <v>0.55329823627524921</v>
      </c>
      <c r="AC54" s="72">
        <f t="shared" si="24"/>
        <v>-0.50048114987376857</v>
      </c>
      <c r="AD54" s="72">
        <f t="shared" si="25"/>
        <v>0.46804270741066034</v>
      </c>
    </row>
    <row r="55" spans="1:30" x14ac:dyDescent="0.35">
      <c r="A55" s="33" t="s">
        <v>113</v>
      </c>
      <c r="B55" s="75">
        <f>SUM(B78:B80)</f>
        <v>947.54013702700001</v>
      </c>
      <c r="C55" s="75">
        <f t="shared" ref="C55:J55" si="37">SUM(C78:C80)</f>
        <v>121.34088140099999</v>
      </c>
      <c r="D55" s="75"/>
      <c r="E55" s="75">
        <f t="shared" si="37"/>
        <v>11.446691</v>
      </c>
      <c r="F55" s="75">
        <f t="shared" si="37"/>
        <v>48.065371999999996</v>
      </c>
      <c r="G55" s="75"/>
      <c r="H55" s="75">
        <f t="shared" si="37"/>
        <v>1068.8810184280001</v>
      </c>
      <c r="I55" s="75">
        <f t="shared" si="37"/>
        <v>59.512062999999998</v>
      </c>
      <c r="J55" s="75">
        <f t="shared" si="37"/>
        <v>1128.393081428</v>
      </c>
      <c r="K55" s="75"/>
      <c r="L55" s="72">
        <f t="shared" si="30"/>
        <v>0.93915410386155806</v>
      </c>
      <c r="M55" s="72">
        <f t="shared" si="31"/>
        <v>0.58411690914281178</v>
      </c>
      <c r="N55" s="72"/>
      <c r="O55" s="72">
        <f t="shared" si="32"/>
        <v>-0.46988269350209244</v>
      </c>
      <c r="P55" s="72">
        <f t="shared" si="33"/>
        <v>0.39469349131051579</v>
      </c>
      <c r="Q55" s="72"/>
      <c r="R55" s="72">
        <f t="shared" si="34"/>
        <v>0.89104078671694986</v>
      </c>
      <c r="S55" s="72">
        <f t="shared" si="35"/>
        <v>6.1657791014511965E-2</v>
      </c>
      <c r="T55" s="72">
        <f t="shared" si="36"/>
        <v>0.81620984806734809</v>
      </c>
      <c r="U55" s="40"/>
      <c r="V55" s="72">
        <f t="shared" si="19"/>
        <v>0.21896956802239353</v>
      </c>
      <c r="W55" s="72">
        <f t="shared" si="20"/>
        <v>9.7724902508924183E-2</v>
      </c>
      <c r="X55" s="72"/>
      <c r="Y55" s="72">
        <f t="shared" si="21"/>
        <v>0.25359785286961389</v>
      </c>
      <c r="Z55" s="72">
        <f t="shared" si="22"/>
        <v>2.0035824622136751</v>
      </c>
      <c r="AA55" s="72"/>
      <c r="AB55" s="72">
        <f t="shared" si="23"/>
        <v>0.2038747387520794</v>
      </c>
      <c r="AC55" s="72">
        <f t="shared" si="24"/>
        <v>1.3678145228774437</v>
      </c>
      <c r="AD55" s="72">
        <f t="shared" si="25"/>
        <v>0.2359165131736809</v>
      </c>
    </row>
    <row r="56" spans="1:30" x14ac:dyDescent="0.35">
      <c r="A56" s="57" t="s">
        <v>114</v>
      </c>
      <c r="B56" s="75">
        <f>SUM(B81:B83)</f>
        <v>1067.588292036</v>
      </c>
      <c r="C56" s="75">
        <f t="shared" ref="C56:J56" si="38">SUM(C81:C83)</f>
        <v>139.46464775300001</v>
      </c>
      <c r="D56" s="75"/>
      <c r="E56" s="75">
        <f t="shared" si="38"/>
        <v>16.826163999999999</v>
      </c>
      <c r="F56" s="75">
        <f t="shared" si="38"/>
        <v>109.29366900000001</v>
      </c>
      <c r="G56" s="75"/>
      <c r="H56" s="75">
        <f t="shared" si="38"/>
        <v>1207.052939789</v>
      </c>
      <c r="I56" s="75">
        <f t="shared" si="38"/>
        <v>126.119833</v>
      </c>
      <c r="J56" s="75">
        <f t="shared" si="38"/>
        <v>1333.1727727889997</v>
      </c>
      <c r="K56" s="75"/>
      <c r="L56" s="72">
        <f t="shared" si="30"/>
        <v>1.0095469491259048</v>
      </c>
      <c r="M56" s="72">
        <f t="shared" si="31"/>
        <v>0.4756713905013934</v>
      </c>
      <c r="N56" s="72"/>
      <c r="O56" s="72">
        <f t="shared" si="32"/>
        <v>-0.59413499180776252</v>
      </c>
      <c r="P56" s="72">
        <f t="shared" si="33"/>
        <v>2.1140397792191705</v>
      </c>
      <c r="Q56" s="72"/>
      <c r="R56" s="72">
        <f t="shared" si="34"/>
        <v>0.92891604615638856</v>
      </c>
      <c r="S56" s="72">
        <f t="shared" si="35"/>
        <v>0.64744929067430257</v>
      </c>
      <c r="T56" s="72">
        <f t="shared" si="36"/>
        <v>0.89823556899970214</v>
      </c>
      <c r="U56" s="40"/>
      <c r="V56" s="72">
        <f t="shared" si="19"/>
        <v>0.12669453284128185</v>
      </c>
      <c r="W56" s="72">
        <f t="shared" si="20"/>
        <v>0.1493624089650849</v>
      </c>
      <c r="X56" s="72"/>
      <c r="Y56" s="72">
        <f t="shared" si="21"/>
        <v>0.4699587854690932</v>
      </c>
      <c r="Z56" s="72">
        <f t="shared" si="22"/>
        <v>1.2738546369723305</v>
      </c>
      <c r="AA56" s="72"/>
      <c r="AB56" s="72">
        <f t="shared" si="23"/>
        <v>0.12926782212318533</v>
      </c>
      <c r="AC56" s="72">
        <f t="shared" si="24"/>
        <v>1.1192314069166112</v>
      </c>
      <c r="AD56" s="72">
        <f t="shared" si="25"/>
        <v>0.18147903840552426</v>
      </c>
    </row>
    <row r="57" spans="1:30" x14ac:dyDescent="0.35">
      <c r="A57" s="57" t="s">
        <v>138</v>
      </c>
      <c r="B57" s="75">
        <f>SUM(B84:B86)</f>
        <v>1020.1663734419999</v>
      </c>
      <c r="C57" s="75">
        <f t="shared" ref="C57:J57" si="39">SUM(C84:C86)</f>
        <v>130.81847261500002</v>
      </c>
      <c r="D57" s="75"/>
      <c r="E57" s="75">
        <f t="shared" si="39"/>
        <v>20.446928</v>
      </c>
      <c r="F57" s="75">
        <f t="shared" si="39"/>
        <v>49.651651000000001</v>
      </c>
      <c r="G57" s="75"/>
      <c r="H57" s="75">
        <f t="shared" si="39"/>
        <v>1150.9848460570001</v>
      </c>
      <c r="I57" s="75">
        <f t="shared" si="39"/>
        <v>70.098579000000001</v>
      </c>
      <c r="J57" s="75">
        <f t="shared" si="39"/>
        <v>1221.0834250570001</v>
      </c>
      <c r="K57" s="75"/>
      <c r="L57" s="72">
        <f t="shared" ref="L57" si="40">IFERROR(B57/B53-1, "n/a")</f>
        <v>1.0683339084515899</v>
      </c>
      <c r="M57" s="72">
        <f t="shared" ref="M57" si="41">IFERROR(C57/C53-1, "n/a")</f>
        <v>0.66923484979114911</v>
      </c>
      <c r="N57" s="72"/>
      <c r="O57" s="72">
        <f t="shared" ref="O57" si="42">IFERROR(E57/E53-1, "n/a")</f>
        <v>-6.3615092286239405E-2</v>
      </c>
      <c r="P57" s="72">
        <f t="shared" ref="P57" si="43">IFERROR(F57/F53-1, "n/a")</f>
        <v>0.74339311094346061</v>
      </c>
      <c r="Q57" s="72"/>
      <c r="R57" s="72">
        <f t="shared" ref="R57" si="44">IFERROR(H57/H53-1, "n/a")</f>
        <v>1.0136147864392839</v>
      </c>
      <c r="S57" s="72">
        <f t="shared" ref="S57" si="45">IFERROR(I57/I53-1, "n/a")</f>
        <v>0.39316889804446209</v>
      </c>
      <c r="T57" s="72">
        <f t="shared" ref="T57" si="46">IFERROR(J57/J53-1, "n/a")</f>
        <v>0.9634179017381439</v>
      </c>
      <c r="U57" s="40"/>
      <c r="V57" s="72">
        <f t="shared" ref="V57" si="47">IFERROR(B57/B56-1, "n/a")</f>
        <v>-4.4419669031365627E-2</v>
      </c>
      <c r="W57" s="72">
        <f t="shared" ref="W57" si="48">IFERROR(C57/C56-1, "n/a")</f>
        <v>-6.1995461052702483E-2</v>
      </c>
      <c r="X57" s="72"/>
      <c r="Y57" s="72">
        <f t="shared" ref="Y57" si="49">IFERROR(E57/E56-1, "n/a")</f>
        <v>0.21518653924923115</v>
      </c>
      <c r="Z57" s="72">
        <f t="shared" ref="Z57" si="50">IFERROR(F57/F56-1, "n/a")</f>
        <v>-0.54570423470731866</v>
      </c>
      <c r="AA57" s="72"/>
      <c r="AB57" s="72">
        <f t="shared" ref="AB57" si="51">IFERROR(H57/H56-1, "n/a")</f>
        <v>-4.6450401538975505E-2</v>
      </c>
      <c r="AC57" s="72">
        <f t="shared" ref="AC57" si="52">IFERROR(I57/I56-1, "n/a")</f>
        <v>-0.4441906769730658</v>
      </c>
      <c r="AD57" s="72">
        <f t="shared" ref="AD57" si="53">IFERROR(J57/J56-1, "n/a")</f>
        <v>-8.4077135401969372E-2</v>
      </c>
    </row>
    <row r="58" spans="1:30" x14ac:dyDescent="0.35">
      <c r="A58" s="57" t="s">
        <v>145</v>
      </c>
      <c r="B58" s="75">
        <f>SUM(B87:B89)</f>
        <v>959.37618592399997</v>
      </c>
      <c r="C58" s="75">
        <f t="shared" ref="C58:J58" si="54">SUM(C87:C89)</f>
        <v>112.69296560799998</v>
      </c>
      <c r="D58" s="75"/>
      <c r="E58" s="75">
        <f t="shared" si="54"/>
        <v>7.9156140000000006</v>
      </c>
      <c r="F58" s="75">
        <f t="shared" si="54"/>
        <v>12.609685000000002</v>
      </c>
      <c r="G58" s="75"/>
      <c r="H58" s="75">
        <f t="shared" si="54"/>
        <v>1072.069151532</v>
      </c>
      <c r="I58" s="75">
        <f t="shared" si="54"/>
        <v>20.525299000000004</v>
      </c>
      <c r="J58" s="75">
        <f t="shared" si="54"/>
        <v>1092.5944505320001</v>
      </c>
      <c r="K58" s="75"/>
      <c r="L58" s="72">
        <f t="shared" ref="L58" si="55">IFERROR(B58/B54-1, "n/a")</f>
        <v>0.23419613505346049</v>
      </c>
      <c r="M58" s="72">
        <f t="shared" ref="M58" si="56">IFERROR(C58/C54-1, "n/a")</f>
        <v>1.9490490403375693E-2</v>
      </c>
      <c r="N58" s="72"/>
      <c r="O58" s="72">
        <f t="shared" ref="O58" si="57">IFERROR(E58/E54-1, "n/a")</f>
        <v>-0.13311220556712344</v>
      </c>
      <c r="P58" s="72">
        <f t="shared" ref="P58" si="58">IFERROR(F58/F54-1, "n/a")</f>
        <v>-0.21202672227234909</v>
      </c>
      <c r="Q58" s="72"/>
      <c r="R58" s="72">
        <f t="shared" ref="R58" si="59">IFERROR(H58/H54-1, "n/a")</f>
        <v>0.20746551531328117</v>
      </c>
      <c r="S58" s="72">
        <f t="shared" ref="S58" si="60">IFERROR(I58/I54-1, "n/a")</f>
        <v>-0.18335714460777675</v>
      </c>
      <c r="T58" s="72">
        <f t="shared" ref="T58" si="61">IFERROR(J58/J54-1, "n/a")</f>
        <v>0.19670666706457141</v>
      </c>
      <c r="U58" s="40"/>
      <c r="V58" s="72">
        <f t="shared" ref="V58" si="62">IFERROR(B58/B57-1, "n/a")</f>
        <v>-5.9588503503498425E-2</v>
      </c>
      <c r="W58" s="72">
        <f t="shared" ref="W58" si="63">IFERROR(C58/C57-1, "n/a")</f>
        <v>-0.13855464480420565</v>
      </c>
      <c r="X58" s="72"/>
      <c r="Y58" s="72">
        <f t="shared" ref="Y58" si="64">IFERROR(E58/E57-1, "n/a")</f>
        <v>-0.61287025610888834</v>
      </c>
      <c r="Z58" s="72">
        <f t="shared" ref="Z58" si="65">IFERROR(F58/F57-1, "n/a")</f>
        <v>-0.74603694447139324</v>
      </c>
      <c r="AA58" s="72"/>
      <c r="AB58" s="72">
        <f t="shared" ref="AB58" si="66">IFERROR(H58/H57-1, "n/a")</f>
        <v>-6.8563626007194234E-2</v>
      </c>
      <c r="AC58" s="72">
        <f t="shared" ref="AC58" si="67">IFERROR(I58/I57-1, "n/a")</f>
        <v>-0.7071937934719047</v>
      </c>
      <c r="AD58" s="72">
        <f t="shared" ref="AD58" si="68">IFERROR(J58/J57-1, "n/a")</f>
        <v>-0.10522538582407026</v>
      </c>
    </row>
    <row r="59" spans="1:30" x14ac:dyDescent="0.35">
      <c r="A59" s="58"/>
      <c r="B59" s="75"/>
      <c r="C59" s="75"/>
      <c r="D59" s="75"/>
      <c r="E59" s="75"/>
      <c r="F59" s="75"/>
      <c r="G59" s="75"/>
      <c r="H59" s="75"/>
      <c r="I59" s="75"/>
      <c r="J59" s="75"/>
      <c r="K59" s="40"/>
      <c r="L59" s="40"/>
      <c r="M59" s="40"/>
      <c r="N59" s="40"/>
      <c r="O59" s="40"/>
      <c r="P59" s="40"/>
      <c r="Q59" s="40"/>
      <c r="R59" s="40"/>
      <c r="S59" s="40"/>
      <c r="T59" s="40"/>
      <c r="U59" s="40"/>
      <c r="V59" s="40"/>
      <c r="W59" s="40"/>
      <c r="X59" s="40"/>
      <c r="Y59" s="40"/>
      <c r="Z59" s="40"/>
      <c r="AA59" s="40"/>
      <c r="AB59" s="40"/>
      <c r="AC59" s="40"/>
      <c r="AD59" s="40"/>
    </row>
    <row r="60" spans="1:30" x14ac:dyDescent="0.35">
      <c r="A60" s="59">
        <v>43466</v>
      </c>
      <c r="B60" s="75">
        <v>69.294421904999993</v>
      </c>
      <c r="C60" s="75">
        <v>15.508791863999999</v>
      </c>
      <c r="D60" s="61"/>
      <c r="E60" s="61">
        <v>2.8051110000000001</v>
      </c>
      <c r="F60" s="61">
        <v>8.1181619999999999</v>
      </c>
      <c r="G60" s="75"/>
      <c r="H60" s="75">
        <f>SUM(B60:C60)</f>
        <v>84.803213768999996</v>
      </c>
      <c r="I60" s="75">
        <f>SUM(E60:F60)</f>
        <v>10.923273</v>
      </c>
      <c r="J60" s="75">
        <f>SUM(H60:I60)</f>
        <v>95.72648676899999</v>
      </c>
      <c r="K60" s="40"/>
      <c r="L60" s="69" t="s">
        <v>116</v>
      </c>
      <c r="M60" s="71" t="s">
        <v>116</v>
      </c>
      <c r="N60" s="70"/>
      <c r="O60" s="70" t="s">
        <v>116</v>
      </c>
      <c r="P60" s="70" t="s">
        <v>116</v>
      </c>
      <c r="Q60" s="70"/>
      <c r="R60" s="70" t="s">
        <v>116</v>
      </c>
      <c r="S60" s="70" t="s">
        <v>116</v>
      </c>
      <c r="T60" s="70" t="s">
        <v>116</v>
      </c>
      <c r="U60" s="40"/>
      <c r="V60" s="72" t="s">
        <v>116</v>
      </c>
      <c r="W60" s="72" t="s">
        <v>116</v>
      </c>
      <c r="X60" s="72"/>
      <c r="Y60" s="72" t="s">
        <v>116</v>
      </c>
      <c r="Z60" s="73" t="s">
        <v>116</v>
      </c>
      <c r="AA60" s="72"/>
      <c r="AB60" s="72" t="s">
        <v>116</v>
      </c>
      <c r="AC60" s="72" t="s">
        <v>116</v>
      </c>
      <c r="AD60" s="72" t="s">
        <v>116</v>
      </c>
    </row>
    <row r="61" spans="1:30" x14ac:dyDescent="0.35">
      <c r="A61" s="59">
        <v>43497</v>
      </c>
      <c r="B61" s="75">
        <v>56.2335694</v>
      </c>
      <c r="C61" s="75">
        <v>21.028022765000003</v>
      </c>
      <c r="D61" s="61"/>
      <c r="E61" s="61">
        <v>6.6418720000000002</v>
      </c>
      <c r="F61" s="61">
        <v>10.476737999999999</v>
      </c>
      <c r="G61" s="75"/>
      <c r="H61" s="75">
        <f t="shared" ref="H61:H71" si="69">SUM(B61:C61)</f>
        <v>77.261592164999996</v>
      </c>
      <c r="I61" s="75">
        <f t="shared" ref="I61:I81" si="70">SUM(E61:F61)</f>
        <v>17.11861</v>
      </c>
      <c r="J61" s="75">
        <f t="shared" ref="J61:J71" si="71">SUM(H61:I61)</f>
        <v>94.380202165</v>
      </c>
      <c r="K61" s="75"/>
      <c r="L61" s="69" t="s">
        <v>116</v>
      </c>
      <c r="M61" s="71" t="s">
        <v>116</v>
      </c>
      <c r="N61" s="70"/>
      <c r="O61" s="70" t="s">
        <v>116</v>
      </c>
      <c r="P61" s="70" t="s">
        <v>116</v>
      </c>
      <c r="Q61" s="70"/>
      <c r="R61" s="70" t="s">
        <v>116</v>
      </c>
      <c r="S61" s="70" t="s">
        <v>116</v>
      </c>
      <c r="T61" s="70" t="s">
        <v>116</v>
      </c>
      <c r="U61" s="40"/>
      <c r="V61" s="72">
        <f>IFERROR(B61/B60-1, "n/a")</f>
        <v>-0.18848346152459317</v>
      </c>
      <c r="W61" s="72">
        <f t="shared" ref="W61:AD61" si="72">IFERROR(C61/C60-1, "n/a")</f>
        <v>0.35587755315819258</v>
      </c>
      <c r="X61" s="72"/>
      <c r="Y61" s="72">
        <f t="shared" si="72"/>
        <v>1.3677751076517115</v>
      </c>
      <c r="Z61" s="72">
        <f t="shared" si="72"/>
        <v>0.29053078763394957</v>
      </c>
      <c r="AA61" s="72"/>
      <c r="AB61" s="72">
        <f t="shared" si="72"/>
        <v>-8.8930846707567346E-2</v>
      </c>
      <c r="AC61" s="72">
        <f t="shared" si="72"/>
        <v>0.56716855836158264</v>
      </c>
      <c r="AD61" s="72">
        <f t="shared" si="72"/>
        <v>-1.4063867268509944E-2</v>
      </c>
    </row>
    <row r="62" spans="1:30" x14ac:dyDescent="0.35">
      <c r="A62" s="59">
        <v>43525</v>
      </c>
      <c r="B62" s="75">
        <v>63.495434109000001</v>
      </c>
      <c r="C62" s="75">
        <v>21.617446187000002</v>
      </c>
      <c r="D62" s="61"/>
      <c r="E62" s="61">
        <v>9.0904959999999999</v>
      </c>
      <c r="F62" s="61">
        <v>14.15696852</v>
      </c>
      <c r="G62" s="75"/>
      <c r="H62" s="75">
        <f t="shared" si="69"/>
        <v>85.112880296</v>
      </c>
      <c r="I62" s="75">
        <f t="shared" si="70"/>
        <v>23.247464520000001</v>
      </c>
      <c r="J62" s="75">
        <f t="shared" si="71"/>
        <v>108.36034481600001</v>
      </c>
      <c r="K62" s="40"/>
      <c r="L62" s="69" t="s">
        <v>116</v>
      </c>
      <c r="M62" s="71" t="s">
        <v>116</v>
      </c>
      <c r="N62" s="70"/>
      <c r="O62" s="70" t="s">
        <v>116</v>
      </c>
      <c r="P62" s="70" t="s">
        <v>116</v>
      </c>
      <c r="Q62" s="70"/>
      <c r="R62" s="70" t="s">
        <v>116</v>
      </c>
      <c r="S62" s="70" t="s">
        <v>116</v>
      </c>
      <c r="T62" s="70" t="s">
        <v>116</v>
      </c>
      <c r="U62" s="40"/>
      <c r="V62" s="72">
        <f t="shared" ref="V62:V83" si="73">IFERROR(B62/B61-1, "n/a")</f>
        <v>0.12913753806636352</v>
      </c>
      <c r="W62" s="72">
        <f t="shared" ref="W62:W83" si="74">IFERROR(C62/C61-1, "n/a")</f>
        <v>2.8030377776700144E-2</v>
      </c>
      <c r="X62" s="72"/>
      <c r="Y62" s="72">
        <f t="shared" ref="Y62:Y83" si="75">IFERROR(E62/E61-1, "n/a")</f>
        <v>0.36866473789317222</v>
      </c>
      <c r="Z62" s="72">
        <f t="shared" ref="Z62:Z83" si="76">IFERROR(F62/F61-1, "n/a")</f>
        <v>0.35127637247395138</v>
      </c>
      <c r="AA62" s="72"/>
      <c r="AB62" s="72">
        <f t="shared" ref="AB62:AB83" si="77">IFERROR(H62/H61-1, "n/a")</f>
        <v>0.10161954874334955</v>
      </c>
      <c r="AC62" s="72">
        <f t="shared" ref="AC62:AC83" si="78">IFERROR(I62/I61-1, "n/a")</f>
        <v>0.35802290723370644</v>
      </c>
      <c r="AD62" s="72">
        <f t="shared" ref="AD62:AD83" si="79">IFERROR(J62/J61-1, "n/a")</f>
        <v>0.14812579683352722</v>
      </c>
    </row>
    <row r="63" spans="1:30" x14ac:dyDescent="0.35">
      <c r="A63" s="59">
        <v>43556</v>
      </c>
      <c r="B63" s="75">
        <v>72.714441315999991</v>
      </c>
      <c r="C63" s="75">
        <v>19.933438106000001</v>
      </c>
      <c r="D63" s="61"/>
      <c r="E63" s="61">
        <v>4.4194139999999997</v>
      </c>
      <c r="F63" s="61">
        <v>10.1154195</v>
      </c>
      <c r="G63" s="75"/>
      <c r="H63" s="75">
        <f t="shared" si="69"/>
        <v>92.647879421999988</v>
      </c>
      <c r="I63" s="75">
        <f t="shared" si="70"/>
        <v>14.5348335</v>
      </c>
      <c r="J63" s="75">
        <f t="shared" si="71"/>
        <v>107.18271292199999</v>
      </c>
      <c r="K63" s="40"/>
      <c r="L63" s="69" t="s">
        <v>116</v>
      </c>
      <c r="M63" s="71" t="s">
        <v>116</v>
      </c>
      <c r="N63" s="70"/>
      <c r="O63" s="70" t="s">
        <v>116</v>
      </c>
      <c r="P63" s="70" t="s">
        <v>116</v>
      </c>
      <c r="Q63" s="70"/>
      <c r="R63" s="70" t="s">
        <v>116</v>
      </c>
      <c r="S63" s="70" t="s">
        <v>116</v>
      </c>
      <c r="T63" s="70" t="s">
        <v>116</v>
      </c>
      <c r="U63" s="40"/>
      <c r="V63" s="72">
        <f t="shared" si="73"/>
        <v>0.14519165568935399</v>
      </c>
      <c r="W63" s="72">
        <f t="shared" si="74"/>
        <v>-7.7900417395867394E-2</v>
      </c>
      <c r="X63" s="72"/>
      <c r="Y63" s="72">
        <f t="shared" si="75"/>
        <v>-0.51384236899724733</v>
      </c>
      <c r="Z63" s="72">
        <f t="shared" si="76"/>
        <v>-0.28548124651759843</v>
      </c>
      <c r="AA63" s="72"/>
      <c r="AB63" s="72">
        <f t="shared" si="77"/>
        <v>8.8529481082008532E-2</v>
      </c>
      <c r="AC63" s="72">
        <f t="shared" si="78"/>
        <v>-0.37477768865952876</v>
      </c>
      <c r="AD63" s="72">
        <f t="shared" si="79"/>
        <v>-1.0867738525561887E-2</v>
      </c>
    </row>
    <row r="64" spans="1:30" x14ac:dyDescent="0.35">
      <c r="A64" s="59">
        <v>43586</v>
      </c>
      <c r="B64" s="75">
        <v>89.983568747999996</v>
      </c>
      <c r="C64" s="75">
        <v>16.453128655</v>
      </c>
      <c r="D64" s="61"/>
      <c r="E64" s="61">
        <v>12.015675999999999</v>
      </c>
      <c r="F64" s="61">
        <v>14.212237</v>
      </c>
      <c r="G64" s="75"/>
      <c r="H64" s="75">
        <f t="shared" si="69"/>
        <v>106.436697403</v>
      </c>
      <c r="I64" s="75">
        <f t="shared" si="70"/>
        <v>26.227913000000001</v>
      </c>
      <c r="J64" s="75">
        <f t="shared" si="71"/>
        <v>132.66461040299998</v>
      </c>
      <c r="K64" s="75"/>
      <c r="L64" s="69" t="s">
        <v>116</v>
      </c>
      <c r="M64" s="71" t="s">
        <v>116</v>
      </c>
      <c r="N64" s="70"/>
      <c r="O64" s="70" t="s">
        <v>116</v>
      </c>
      <c r="P64" s="70" t="s">
        <v>116</v>
      </c>
      <c r="Q64" s="70"/>
      <c r="R64" s="70" t="s">
        <v>116</v>
      </c>
      <c r="S64" s="70" t="s">
        <v>116</v>
      </c>
      <c r="T64" s="70" t="s">
        <v>116</v>
      </c>
      <c r="U64" s="40"/>
      <c r="V64" s="72">
        <f t="shared" si="73"/>
        <v>0.23749240342715972</v>
      </c>
      <c r="W64" s="72">
        <f t="shared" si="74"/>
        <v>-0.17459654639068112</v>
      </c>
      <c r="X64" s="72"/>
      <c r="Y64" s="72">
        <f t="shared" si="75"/>
        <v>1.7188391945176442</v>
      </c>
      <c r="Z64" s="72">
        <f t="shared" si="76"/>
        <v>0.40500717740870762</v>
      </c>
      <c r="AA64" s="72"/>
      <c r="AB64" s="72">
        <f t="shared" si="77"/>
        <v>0.14883036791585469</v>
      </c>
      <c r="AC64" s="72">
        <f t="shared" si="78"/>
        <v>0.80448664926227065</v>
      </c>
      <c r="AD64" s="72">
        <f t="shared" si="79"/>
        <v>0.2377426059325809</v>
      </c>
    </row>
    <row r="65" spans="1:30" x14ac:dyDescent="0.35">
      <c r="A65" s="59">
        <v>43617</v>
      </c>
      <c r="B65" s="75">
        <v>127.511551158</v>
      </c>
      <c r="C65" s="75">
        <v>25.607422106999998</v>
      </c>
      <c r="D65" s="61"/>
      <c r="E65" s="61">
        <v>8.9921989999999994</v>
      </c>
      <c r="F65" s="61">
        <v>12.919658999999999</v>
      </c>
      <c r="G65" s="75"/>
      <c r="H65" s="75">
        <f t="shared" si="69"/>
        <v>153.11897326499999</v>
      </c>
      <c r="I65" s="75">
        <f t="shared" si="70"/>
        <v>21.911857999999999</v>
      </c>
      <c r="J65" s="75">
        <f t="shared" si="71"/>
        <v>175.03083126499999</v>
      </c>
      <c r="K65" s="40"/>
      <c r="L65" s="69" t="s">
        <v>116</v>
      </c>
      <c r="M65" s="71" t="s">
        <v>116</v>
      </c>
      <c r="N65" s="70"/>
      <c r="O65" s="70" t="s">
        <v>116</v>
      </c>
      <c r="P65" s="70" t="s">
        <v>116</v>
      </c>
      <c r="Q65" s="70"/>
      <c r="R65" s="70" t="s">
        <v>116</v>
      </c>
      <c r="S65" s="70" t="s">
        <v>116</v>
      </c>
      <c r="T65" s="70" t="s">
        <v>116</v>
      </c>
      <c r="U65" s="40"/>
      <c r="V65" s="72">
        <f t="shared" si="73"/>
        <v>0.41705372360922421</v>
      </c>
      <c r="W65" s="72">
        <f t="shared" si="74"/>
        <v>0.55638618307516041</v>
      </c>
      <c r="X65" s="72"/>
      <c r="Y65" s="72">
        <f t="shared" si="75"/>
        <v>-0.25162770700541526</v>
      </c>
      <c r="Z65" s="72">
        <f t="shared" si="76"/>
        <v>-9.0948244108228771E-2</v>
      </c>
      <c r="AA65" s="72"/>
      <c r="AB65" s="72">
        <f t="shared" si="77"/>
        <v>0.43859192366000843</v>
      </c>
      <c r="AC65" s="72">
        <f t="shared" si="78"/>
        <v>-0.16455960487591992</v>
      </c>
      <c r="AD65" s="72">
        <f t="shared" si="79"/>
        <v>0.3193483230629679</v>
      </c>
    </row>
    <row r="66" spans="1:30" x14ac:dyDescent="0.35">
      <c r="A66" s="59">
        <v>43647</v>
      </c>
      <c r="B66" s="75">
        <v>140.397979644</v>
      </c>
      <c r="C66" s="75">
        <v>22.664629054999999</v>
      </c>
      <c r="D66" s="61"/>
      <c r="E66" s="61">
        <v>4.5430000000000001</v>
      </c>
      <c r="F66" s="61">
        <v>12.20955</v>
      </c>
      <c r="G66" s="75"/>
      <c r="H66" s="75">
        <f t="shared" si="69"/>
        <v>163.06260869900001</v>
      </c>
      <c r="I66" s="75">
        <f t="shared" si="70"/>
        <v>16.752549999999999</v>
      </c>
      <c r="J66" s="75">
        <f t="shared" si="71"/>
        <v>179.81515869899999</v>
      </c>
      <c r="K66" s="40"/>
      <c r="L66" s="69" t="s">
        <v>116</v>
      </c>
      <c r="M66" s="71" t="s">
        <v>116</v>
      </c>
      <c r="N66" s="70"/>
      <c r="O66" s="70" t="s">
        <v>116</v>
      </c>
      <c r="P66" s="70" t="s">
        <v>116</v>
      </c>
      <c r="Q66" s="70"/>
      <c r="R66" s="70" t="s">
        <v>116</v>
      </c>
      <c r="S66" s="70" t="s">
        <v>116</v>
      </c>
      <c r="T66" s="70" t="s">
        <v>116</v>
      </c>
      <c r="U66" s="40"/>
      <c r="V66" s="72">
        <f t="shared" si="73"/>
        <v>0.10106087149729981</v>
      </c>
      <c r="W66" s="72">
        <f t="shared" si="74"/>
        <v>-0.11491953542623734</v>
      </c>
      <c r="X66" s="72"/>
      <c r="Y66" s="72">
        <f t="shared" si="75"/>
        <v>-0.49478431249130495</v>
      </c>
      <c r="Z66" s="72">
        <f t="shared" si="76"/>
        <v>-5.4963447564676415E-2</v>
      </c>
      <c r="AA66" s="72"/>
      <c r="AB66" s="72">
        <f t="shared" si="77"/>
        <v>6.4940583273052299E-2</v>
      </c>
      <c r="AC66" s="72">
        <f t="shared" si="78"/>
        <v>-0.23545734916683014</v>
      </c>
      <c r="AD66" s="72">
        <f t="shared" si="79"/>
        <v>2.7334198206237392E-2</v>
      </c>
    </row>
    <row r="67" spans="1:30" x14ac:dyDescent="0.35">
      <c r="A67" s="59">
        <v>43678</v>
      </c>
      <c r="B67" s="75">
        <v>178.78399760200003</v>
      </c>
      <c r="C67" s="75">
        <v>25.541616865000002</v>
      </c>
      <c r="D67" s="61"/>
      <c r="E67" s="61">
        <v>7.1611649999999996</v>
      </c>
      <c r="F67" s="61">
        <v>11.726419</v>
      </c>
      <c r="G67" s="75"/>
      <c r="H67" s="75">
        <f t="shared" si="69"/>
        <v>204.32561446700004</v>
      </c>
      <c r="I67" s="75">
        <f t="shared" si="70"/>
        <v>18.887584</v>
      </c>
      <c r="J67" s="75">
        <f t="shared" si="71"/>
        <v>223.21319846700004</v>
      </c>
      <c r="K67" s="75"/>
      <c r="L67" s="69" t="s">
        <v>116</v>
      </c>
      <c r="M67" s="71" t="s">
        <v>116</v>
      </c>
      <c r="N67" s="70"/>
      <c r="O67" s="70" t="s">
        <v>116</v>
      </c>
      <c r="P67" s="70" t="s">
        <v>116</v>
      </c>
      <c r="Q67" s="70"/>
      <c r="R67" s="70" t="s">
        <v>116</v>
      </c>
      <c r="S67" s="70" t="s">
        <v>116</v>
      </c>
      <c r="T67" s="70" t="s">
        <v>116</v>
      </c>
      <c r="U67" s="40"/>
      <c r="V67" s="72">
        <f t="shared" si="73"/>
        <v>0.27340862066059279</v>
      </c>
      <c r="W67" s="72">
        <f t="shared" si="74"/>
        <v>0.12693734377996879</v>
      </c>
      <c r="X67" s="72"/>
      <c r="Y67" s="72">
        <f t="shared" si="75"/>
        <v>0.57630750605326853</v>
      </c>
      <c r="Z67" s="72">
        <f t="shared" si="76"/>
        <v>-3.9569926819579826E-2</v>
      </c>
      <c r="AA67" s="72"/>
      <c r="AB67" s="72">
        <f t="shared" si="77"/>
        <v>0.2530500774961113</v>
      </c>
      <c r="AC67" s="72">
        <f t="shared" si="78"/>
        <v>0.12744531429543571</v>
      </c>
      <c r="AD67" s="72">
        <f t="shared" si="79"/>
        <v>0.24134806031924039</v>
      </c>
    </row>
    <row r="68" spans="1:30" x14ac:dyDescent="0.35">
      <c r="A68" s="59">
        <v>43709</v>
      </c>
      <c r="B68" s="75">
        <v>169.45383315200002</v>
      </c>
      <c r="C68" s="75">
        <v>28.392192427999998</v>
      </c>
      <c r="D68" s="61"/>
      <c r="E68" s="61">
        <v>9.8885860000000001</v>
      </c>
      <c r="F68" s="61">
        <v>10.527067000000001</v>
      </c>
      <c r="G68" s="75"/>
      <c r="H68" s="75">
        <f t="shared" si="69"/>
        <v>197.84602558</v>
      </c>
      <c r="I68" s="75">
        <f t="shared" si="70"/>
        <v>20.415652999999999</v>
      </c>
      <c r="J68" s="75">
        <f t="shared" si="71"/>
        <v>218.26167857999999</v>
      </c>
      <c r="K68" s="40"/>
      <c r="L68" s="69" t="s">
        <v>116</v>
      </c>
      <c r="M68" s="71" t="s">
        <v>116</v>
      </c>
      <c r="N68" s="70"/>
      <c r="O68" s="70" t="s">
        <v>116</v>
      </c>
      <c r="P68" s="70" t="s">
        <v>116</v>
      </c>
      <c r="Q68" s="70"/>
      <c r="R68" s="70" t="s">
        <v>116</v>
      </c>
      <c r="S68" s="70" t="s">
        <v>116</v>
      </c>
      <c r="T68" s="70" t="s">
        <v>116</v>
      </c>
      <c r="U68" s="40"/>
      <c r="V68" s="72">
        <f t="shared" si="73"/>
        <v>-5.2186798455924222E-2</v>
      </c>
      <c r="W68" s="72">
        <f t="shared" si="74"/>
        <v>0.1116051336165087</v>
      </c>
      <c r="X68" s="72"/>
      <c r="Y68" s="72">
        <f t="shared" si="75"/>
        <v>0.38086275068372255</v>
      </c>
      <c r="Z68" s="72">
        <f t="shared" si="76"/>
        <v>-0.10227777124457171</v>
      </c>
      <c r="AA68" s="72"/>
      <c r="AB68" s="72">
        <f t="shared" si="77"/>
        <v>-3.171207341723925E-2</v>
      </c>
      <c r="AC68" s="72">
        <f t="shared" si="78"/>
        <v>8.0903359582676027E-2</v>
      </c>
      <c r="AD68" s="72">
        <f t="shared" si="79"/>
        <v>-2.2182917143817926E-2</v>
      </c>
    </row>
    <row r="69" spans="1:30" x14ac:dyDescent="0.35">
      <c r="A69" s="59">
        <v>43739</v>
      </c>
      <c r="B69" s="75">
        <v>178.67176040199999</v>
      </c>
      <c r="C69" s="75">
        <v>31.609259974</v>
      </c>
      <c r="D69" s="61"/>
      <c r="E69" s="75">
        <v>13.351005000000001</v>
      </c>
      <c r="F69" s="75">
        <v>15.169827</v>
      </c>
      <c r="G69" s="75"/>
      <c r="H69" s="75">
        <f t="shared" si="69"/>
        <v>210.28102037599999</v>
      </c>
      <c r="I69" s="75">
        <f t="shared" si="70"/>
        <v>28.520831999999999</v>
      </c>
      <c r="J69" s="75">
        <f t="shared" si="71"/>
        <v>238.801852376</v>
      </c>
      <c r="K69" s="40"/>
      <c r="L69" s="69" t="s">
        <v>116</v>
      </c>
      <c r="M69" s="71" t="s">
        <v>116</v>
      </c>
      <c r="N69" s="70"/>
      <c r="O69" s="70" t="s">
        <v>116</v>
      </c>
      <c r="P69" s="70" t="s">
        <v>116</v>
      </c>
      <c r="Q69" s="70"/>
      <c r="R69" s="70" t="s">
        <v>116</v>
      </c>
      <c r="S69" s="70" t="s">
        <v>116</v>
      </c>
      <c r="T69" s="70" t="s">
        <v>116</v>
      </c>
      <c r="U69" s="40"/>
      <c r="V69" s="72">
        <f t="shared" si="73"/>
        <v>5.4397868012413086E-2</v>
      </c>
      <c r="W69" s="72">
        <f t="shared" si="74"/>
        <v>0.11330817632904511</v>
      </c>
      <c r="X69" s="72"/>
      <c r="Y69" s="72">
        <f t="shared" si="75"/>
        <v>0.35014298303114333</v>
      </c>
      <c r="Z69" s="72">
        <f t="shared" si="76"/>
        <v>0.44103072584225012</v>
      </c>
      <c r="AA69" s="72"/>
      <c r="AB69" s="72">
        <f t="shared" si="77"/>
        <v>6.2851880696344065E-2</v>
      </c>
      <c r="AC69" s="72">
        <f t="shared" si="78"/>
        <v>0.39700807022925</v>
      </c>
      <c r="AD69" s="72">
        <f t="shared" si="79"/>
        <v>9.4108017172933822E-2</v>
      </c>
    </row>
    <row r="70" spans="1:30" x14ac:dyDescent="0.35">
      <c r="A70" s="59">
        <v>43770</v>
      </c>
      <c r="B70" s="75">
        <v>179.71158912700002</v>
      </c>
      <c r="C70" s="75">
        <v>30.523122644000004</v>
      </c>
      <c r="D70" s="61"/>
      <c r="E70" s="75">
        <v>16.085978999999998</v>
      </c>
      <c r="F70" s="75">
        <v>16.119665000000001</v>
      </c>
      <c r="G70" s="75"/>
      <c r="H70" s="75">
        <f t="shared" si="69"/>
        <v>210.23471177100004</v>
      </c>
      <c r="I70" s="75">
        <f t="shared" si="70"/>
        <v>32.205643999999999</v>
      </c>
      <c r="J70" s="75">
        <f t="shared" si="71"/>
        <v>242.44035577100004</v>
      </c>
      <c r="K70" s="40"/>
      <c r="L70" s="69" t="s">
        <v>116</v>
      </c>
      <c r="M70" s="71" t="s">
        <v>116</v>
      </c>
      <c r="N70" s="70"/>
      <c r="O70" s="70" t="s">
        <v>116</v>
      </c>
      <c r="P70" s="70" t="s">
        <v>116</v>
      </c>
      <c r="Q70" s="70"/>
      <c r="R70" s="70" t="s">
        <v>116</v>
      </c>
      <c r="S70" s="70" t="s">
        <v>116</v>
      </c>
      <c r="T70" s="70" t="s">
        <v>116</v>
      </c>
      <c r="U70" s="40"/>
      <c r="V70" s="72">
        <f t="shared" si="73"/>
        <v>5.8197709736584891E-3</v>
      </c>
      <c r="W70" s="72">
        <f t="shared" si="74"/>
        <v>-3.4361365337037042E-2</v>
      </c>
      <c r="X70" s="72"/>
      <c r="Y70" s="72">
        <f t="shared" si="75"/>
        <v>0.20485154488369961</v>
      </c>
      <c r="Z70" s="72">
        <f t="shared" si="76"/>
        <v>6.2613634288644304E-2</v>
      </c>
      <c r="AA70" s="72"/>
      <c r="AB70" s="72">
        <f t="shared" si="77"/>
        <v>-2.2022246666464351E-4</v>
      </c>
      <c r="AC70" s="72">
        <f t="shared" si="78"/>
        <v>0.12919721276013263</v>
      </c>
      <c r="AD70" s="72">
        <f t="shared" si="79"/>
        <v>1.5236495692131813E-2</v>
      </c>
    </row>
    <row r="71" spans="1:30" x14ac:dyDescent="0.35">
      <c r="A71" s="59">
        <v>43800</v>
      </c>
      <c r="B71" s="75">
        <v>172.87484899199998</v>
      </c>
      <c r="C71" s="75">
        <v>32.376902207000001</v>
      </c>
      <c r="D71" s="61"/>
      <c r="E71" s="75">
        <v>12.020554000000001</v>
      </c>
      <c r="F71" s="75">
        <v>3.8075770000000002</v>
      </c>
      <c r="G71" s="75"/>
      <c r="H71" s="75">
        <f t="shared" si="69"/>
        <v>205.25175119899998</v>
      </c>
      <c r="I71" s="75">
        <f t="shared" si="70"/>
        <v>15.828131000000001</v>
      </c>
      <c r="J71" s="75">
        <f t="shared" si="71"/>
        <v>221.079882199</v>
      </c>
      <c r="K71" s="40"/>
      <c r="L71" s="69" t="s">
        <v>116</v>
      </c>
      <c r="M71" s="71" t="s">
        <v>116</v>
      </c>
      <c r="N71" s="70"/>
      <c r="O71" s="70" t="s">
        <v>116</v>
      </c>
      <c r="P71" s="70" t="s">
        <v>116</v>
      </c>
      <c r="Q71" s="70"/>
      <c r="R71" s="70" t="s">
        <v>116</v>
      </c>
      <c r="S71" s="70" t="s">
        <v>116</v>
      </c>
      <c r="T71" s="70" t="s">
        <v>116</v>
      </c>
      <c r="U71" s="40"/>
      <c r="V71" s="72">
        <f t="shared" si="73"/>
        <v>-3.8042845028589678E-2</v>
      </c>
      <c r="W71" s="72">
        <f t="shared" si="74"/>
        <v>6.0733614467338937E-2</v>
      </c>
      <c r="X71" s="72"/>
      <c r="Y71" s="72">
        <f t="shared" si="75"/>
        <v>-0.25273096527105987</v>
      </c>
      <c r="Z71" s="72">
        <f t="shared" si="76"/>
        <v>-0.76379304408621396</v>
      </c>
      <c r="AA71" s="72"/>
      <c r="AB71" s="72">
        <f t="shared" si="77"/>
        <v>-2.3701892660940693E-2</v>
      </c>
      <c r="AC71" s="72">
        <f t="shared" si="78"/>
        <v>-0.50852928138931175</v>
      </c>
      <c r="AD71" s="72">
        <f t="shared" si="79"/>
        <v>-8.8106097287599883E-2</v>
      </c>
    </row>
    <row r="72" spans="1:30" x14ac:dyDescent="0.35">
      <c r="A72" s="59">
        <v>43831</v>
      </c>
      <c r="B72" s="75">
        <v>172.389834759</v>
      </c>
      <c r="C72" s="75">
        <v>24.615618023</v>
      </c>
      <c r="D72" s="61"/>
      <c r="E72" s="61">
        <v>11.309602</v>
      </c>
      <c r="F72" s="61">
        <v>10.604616</v>
      </c>
      <c r="G72" s="75"/>
      <c r="H72" s="75">
        <f t="shared" ref="H72:H77" si="80">SUM(B72:C72)</f>
        <v>197.00545278199999</v>
      </c>
      <c r="I72" s="75">
        <f t="shared" si="70"/>
        <v>21.914217999999998</v>
      </c>
      <c r="J72" s="75">
        <f t="shared" ref="J72:J77" si="81">SUM(H72:I72)</f>
        <v>218.919670782</v>
      </c>
      <c r="K72" s="75"/>
      <c r="L72" s="69">
        <f>IFERROR(B72/B60-1, "n/a")</f>
        <v>1.4877880501743688</v>
      </c>
      <c r="M72" s="69">
        <f t="shared" ref="M72:T83" si="82">IFERROR(C72/C60-1, "n/a")</f>
        <v>0.58720409938180596</v>
      </c>
      <c r="N72" s="69"/>
      <c r="O72" s="69">
        <f t="shared" si="82"/>
        <v>3.0317841254766744</v>
      </c>
      <c r="P72" s="69">
        <f t="shared" si="82"/>
        <v>0.30628287536021093</v>
      </c>
      <c r="Q72" s="69"/>
      <c r="R72" s="69">
        <f t="shared" si="82"/>
        <v>1.3230894682674843</v>
      </c>
      <c r="S72" s="69">
        <f t="shared" si="82"/>
        <v>1.0061952127352303</v>
      </c>
      <c r="T72" s="69">
        <f t="shared" si="82"/>
        <v>1.2869289177015406</v>
      </c>
      <c r="U72" s="40"/>
      <c r="V72" s="72">
        <f t="shared" si="73"/>
        <v>-2.8055800819379861E-3</v>
      </c>
      <c r="W72" s="72">
        <f t="shared" si="74"/>
        <v>-0.2397167009486777</v>
      </c>
      <c r="X72" s="72"/>
      <c r="Y72" s="72">
        <f t="shared" si="75"/>
        <v>-5.9144694994922919E-2</v>
      </c>
      <c r="Z72" s="72">
        <f t="shared" si="76"/>
        <v>1.7851350084318716</v>
      </c>
      <c r="AA72" s="72"/>
      <c r="AB72" s="72">
        <f t="shared" si="77"/>
        <v>-4.0176506991187022E-2</v>
      </c>
      <c r="AC72" s="72">
        <f t="shared" si="78"/>
        <v>0.3845107802051928</v>
      </c>
      <c r="AD72" s="72">
        <f t="shared" si="79"/>
        <v>-9.7711804236241262E-3</v>
      </c>
    </row>
    <row r="73" spans="1:30" x14ac:dyDescent="0.35">
      <c r="A73" s="59">
        <v>43862</v>
      </c>
      <c r="B73" s="75">
        <v>150.63135977500002</v>
      </c>
      <c r="C73" s="75">
        <v>27.819144948000002</v>
      </c>
      <c r="D73" s="61"/>
      <c r="E73" s="61">
        <v>6.5310779999999999</v>
      </c>
      <c r="F73" s="61">
        <v>11.023097</v>
      </c>
      <c r="G73" s="75"/>
      <c r="H73" s="75">
        <f t="shared" si="80"/>
        <v>178.45050472300002</v>
      </c>
      <c r="I73" s="75">
        <f t="shared" si="70"/>
        <v>17.554175000000001</v>
      </c>
      <c r="J73" s="75">
        <f t="shared" si="81"/>
        <v>196.00467972300004</v>
      </c>
      <c r="K73" s="75"/>
      <c r="L73" s="69">
        <f t="shared" ref="L73:L83" si="83">IFERROR(B73/B61-1, "n/a")</f>
        <v>1.6786732797189292</v>
      </c>
      <c r="M73" s="69">
        <f t="shared" si="82"/>
        <v>0.32295581276920871</v>
      </c>
      <c r="N73" s="69"/>
      <c r="O73" s="69">
        <f t="shared" si="82"/>
        <v>-1.6681140497739277E-2</v>
      </c>
      <c r="P73" s="69">
        <f t="shared" si="82"/>
        <v>5.2149724465764047E-2</v>
      </c>
      <c r="Q73" s="69"/>
      <c r="R73" s="69">
        <f t="shared" si="82"/>
        <v>1.3096923027666945</v>
      </c>
      <c r="S73" s="69">
        <f t="shared" si="82"/>
        <v>2.5443946675577145E-2</v>
      </c>
      <c r="T73" s="69">
        <f t="shared" si="82"/>
        <v>1.0767563029832807</v>
      </c>
      <c r="U73" s="40"/>
      <c r="V73" s="72">
        <f t="shared" si="73"/>
        <v>-0.12621669377674272</v>
      </c>
      <c r="W73" s="72">
        <f t="shared" si="74"/>
        <v>0.13014204729723766</v>
      </c>
      <c r="X73" s="72"/>
      <c r="Y73" s="72">
        <f t="shared" si="75"/>
        <v>-0.42251920094093498</v>
      </c>
      <c r="Z73" s="72">
        <f t="shared" si="76"/>
        <v>3.9462154971005026E-2</v>
      </c>
      <c r="AA73" s="72"/>
      <c r="AB73" s="72">
        <f t="shared" si="77"/>
        <v>-9.4184946644762624E-2</v>
      </c>
      <c r="AC73" s="72">
        <f t="shared" si="78"/>
        <v>-0.1989595521957479</v>
      </c>
      <c r="AD73" s="72">
        <f t="shared" si="79"/>
        <v>-0.10467305645557401</v>
      </c>
    </row>
    <row r="74" spans="1:30" x14ac:dyDescent="0.35">
      <c r="A74" s="59">
        <v>43891</v>
      </c>
      <c r="B74" s="75">
        <v>170.20979165899999</v>
      </c>
      <c r="C74" s="75">
        <v>25.935558995000001</v>
      </c>
      <c r="D74" s="61"/>
      <c r="E74" s="61">
        <v>3.995349</v>
      </c>
      <c r="F74" s="61">
        <v>6.8521809999999999</v>
      </c>
      <c r="G74" s="75"/>
      <c r="H74" s="75">
        <f t="shared" si="80"/>
        <v>196.145350654</v>
      </c>
      <c r="I74" s="75">
        <f t="shared" si="70"/>
        <v>10.847529999999999</v>
      </c>
      <c r="J74" s="75">
        <f t="shared" si="81"/>
        <v>206.992880654</v>
      </c>
      <c r="K74" s="75"/>
      <c r="L74" s="69">
        <f t="shared" si="83"/>
        <v>1.6806619097494133</v>
      </c>
      <c r="M74" s="69">
        <f t="shared" si="82"/>
        <v>0.1997512921113116</v>
      </c>
      <c r="N74" s="69"/>
      <c r="O74" s="69">
        <f t="shared" si="82"/>
        <v>-0.56049163874006436</v>
      </c>
      <c r="P74" s="69">
        <f t="shared" si="82"/>
        <v>-0.51598529089616141</v>
      </c>
      <c r="Q74" s="69"/>
      <c r="R74" s="69">
        <f t="shared" si="82"/>
        <v>1.3045319342014809</v>
      </c>
      <c r="S74" s="69">
        <f t="shared" si="82"/>
        <v>-0.53338868457384803</v>
      </c>
      <c r="T74" s="69">
        <f t="shared" si="82"/>
        <v>0.9102272238564928</v>
      </c>
      <c r="U74" s="40"/>
      <c r="V74" s="72">
        <f t="shared" si="73"/>
        <v>0.12997580260341879</v>
      </c>
      <c r="W74" s="72">
        <f t="shared" si="74"/>
        <v>-6.7708261936908154E-2</v>
      </c>
      <c r="X74" s="72"/>
      <c r="Y74" s="72">
        <f t="shared" si="75"/>
        <v>-0.38825581320572189</v>
      </c>
      <c r="Z74" s="72">
        <f t="shared" si="76"/>
        <v>-0.37837968766853813</v>
      </c>
      <c r="AA74" s="72"/>
      <c r="AB74" s="72">
        <f t="shared" si="77"/>
        <v>9.9158284581300604E-2</v>
      </c>
      <c r="AC74" s="72">
        <f t="shared" si="78"/>
        <v>-0.38205412672483907</v>
      </c>
      <c r="AD74" s="72">
        <f t="shared" si="79"/>
        <v>5.6060911129922175E-2</v>
      </c>
    </row>
    <row r="75" spans="1:30" x14ac:dyDescent="0.35">
      <c r="A75" s="59">
        <v>43922</v>
      </c>
      <c r="B75" s="75">
        <v>244.86196517899998</v>
      </c>
      <c r="C75" s="75">
        <v>25.327864188</v>
      </c>
      <c r="D75" s="61"/>
      <c r="E75" s="61">
        <v>0.30641400000000002</v>
      </c>
      <c r="F75" s="61">
        <v>2.8296320000000001</v>
      </c>
      <c r="G75" s="75"/>
      <c r="H75" s="75">
        <f t="shared" si="80"/>
        <v>270.18982936699996</v>
      </c>
      <c r="I75" s="75">
        <f t="shared" si="70"/>
        <v>3.1360460000000003</v>
      </c>
      <c r="J75" s="75">
        <f t="shared" si="81"/>
        <v>273.32587536699998</v>
      </c>
      <c r="K75" s="75"/>
      <c r="L75" s="69">
        <f t="shared" si="83"/>
        <v>2.3674461461498004</v>
      </c>
      <c r="M75" s="69">
        <f t="shared" si="82"/>
        <v>0.27062195960947988</v>
      </c>
      <c r="N75" s="69"/>
      <c r="O75" s="69">
        <f t="shared" si="82"/>
        <v>-0.93066637341511793</v>
      </c>
      <c r="P75" s="69">
        <f t="shared" si="82"/>
        <v>-0.72026548182208361</v>
      </c>
      <c r="Q75" s="69"/>
      <c r="R75" s="69">
        <f t="shared" si="82"/>
        <v>1.9163088356973361</v>
      </c>
      <c r="S75" s="69">
        <f t="shared" si="82"/>
        <v>-0.78423928970359369</v>
      </c>
      <c r="T75" s="69">
        <f t="shared" si="82"/>
        <v>1.5500929013236235</v>
      </c>
      <c r="U75" s="40"/>
      <c r="V75" s="72">
        <f t="shared" si="73"/>
        <v>0.43858918333886998</v>
      </c>
      <c r="W75" s="72">
        <f t="shared" si="74"/>
        <v>-2.3430950808392303E-2</v>
      </c>
      <c r="X75" s="72"/>
      <c r="Y75" s="72">
        <f t="shared" si="75"/>
        <v>-0.92330732559283302</v>
      </c>
      <c r="Z75" s="72">
        <f t="shared" si="76"/>
        <v>-0.58704651847346123</v>
      </c>
      <c r="AA75" s="72"/>
      <c r="AB75" s="72">
        <f t="shared" si="77"/>
        <v>0.37749800577029369</v>
      </c>
      <c r="AC75" s="72">
        <f t="shared" si="78"/>
        <v>-0.71089768822948629</v>
      </c>
      <c r="AD75" s="72">
        <f t="shared" si="79"/>
        <v>0.32046027140362976</v>
      </c>
    </row>
    <row r="76" spans="1:30" x14ac:dyDescent="0.35">
      <c r="A76" s="59">
        <v>43952</v>
      </c>
      <c r="B76" s="75">
        <v>264.33360416500005</v>
      </c>
      <c r="C76" s="75">
        <v>41.449535650000001</v>
      </c>
      <c r="D76" s="61"/>
      <c r="E76" s="61">
        <v>4.7635500000000004</v>
      </c>
      <c r="F76" s="61">
        <v>4.4419440000000003</v>
      </c>
      <c r="G76" s="75"/>
      <c r="H76" s="75">
        <f t="shared" si="80"/>
        <v>305.78313981500003</v>
      </c>
      <c r="I76" s="75">
        <f t="shared" si="70"/>
        <v>9.2054940000000016</v>
      </c>
      <c r="J76" s="75">
        <f t="shared" si="81"/>
        <v>314.98863381500001</v>
      </c>
      <c r="K76" s="75"/>
      <c r="L76" s="69">
        <f t="shared" si="83"/>
        <v>1.9375763580267562</v>
      </c>
      <c r="M76" s="69">
        <f t="shared" si="82"/>
        <v>1.5192494703676771</v>
      </c>
      <c r="N76" s="69"/>
      <c r="O76" s="69">
        <f t="shared" si="82"/>
        <v>-0.60355538881041726</v>
      </c>
      <c r="P76" s="69">
        <f t="shared" si="82"/>
        <v>-0.68745638001955633</v>
      </c>
      <c r="Q76" s="69"/>
      <c r="R76" s="69">
        <f t="shared" si="82"/>
        <v>1.8729108218870882</v>
      </c>
      <c r="S76" s="69">
        <f t="shared" si="82"/>
        <v>-0.64901919569429711</v>
      </c>
      <c r="T76" s="69">
        <f t="shared" si="82"/>
        <v>1.3743229852946306</v>
      </c>
      <c r="U76" s="40"/>
      <c r="V76" s="72">
        <f t="shared" si="73"/>
        <v>7.9520880148804762E-2</v>
      </c>
      <c r="W76" s="72">
        <f t="shared" si="74"/>
        <v>0.63651918465506596</v>
      </c>
      <c r="X76" s="72"/>
      <c r="Y76" s="72">
        <f t="shared" si="75"/>
        <v>14.546123871624665</v>
      </c>
      <c r="Z76" s="72">
        <f t="shared" si="76"/>
        <v>0.56979564833872387</v>
      </c>
      <c r="AA76" s="72"/>
      <c r="AB76" s="72">
        <f t="shared" si="77"/>
        <v>0.13173445696082631</v>
      </c>
      <c r="AC76" s="72">
        <f t="shared" si="78"/>
        <v>1.9353823253868088</v>
      </c>
      <c r="AD76" s="72">
        <f t="shared" si="79"/>
        <v>0.15242888508838992</v>
      </c>
    </row>
    <row r="77" spans="1:30" x14ac:dyDescent="0.35">
      <c r="A77" s="59">
        <v>43983</v>
      </c>
      <c r="B77" s="75">
        <v>268.13321874400003</v>
      </c>
      <c r="C77" s="75">
        <v>43.761115889999999</v>
      </c>
      <c r="D77" s="61"/>
      <c r="E77" s="61">
        <v>4.0611069999999998</v>
      </c>
      <c r="F77" s="61">
        <v>8.7311049999999994</v>
      </c>
      <c r="G77" s="75"/>
      <c r="H77" s="75">
        <f t="shared" si="80"/>
        <v>311.89433463400002</v>
      </c>
      <c r="I77" s="75">
        <f t="shared" si="70"/>
        <v>12.792211999999999</v>
      </c>
      <c r="J77" s="75">
        <f t="shared" si="81"/>
        <v>324.68654663400002</v>
      </c>
      <c r="K77" s="75"/>
      <c r="L77" s="69">
        <f t="shared" si="83"/>
        <v>1.1028151277977574</v>
      </c>
      <c r="M77" s="69">
        <f t="shared" si="82"/>
        <v>0.70892312811282721</v>
      </c>
      <c r="N77" s="69"/>
      <c r="O77" s="69">
        <f t="shared" si="82"/>
        <v>-0.54837442988083329</v>
      </c>
      <c r="P77" s="69">
        <f t="shared" si="82"/>
        <v>-0.32420004274106617</v>
      </c>
      <c r="Q77" s="69"/>
      <c r="R77" s="69">
        <f t="shared" si="82"/>
        <v>1.0369411313528771</v>
      </c>
      <c r="S77" s="69">
        <f t="shared" si="82"/>
        <v>-0.41619683734715696</v>
      </c>
      <c r="T77" s="69">
        <f t="shared" si="82"/>
        <v>0.85502487925923432</v>
      </c>
      <c r="U77" s="40"/>
      <c r="V77" s="72">
        <f t="shared" si="73"/>
        <v>1.4374315331576959E-2</v>
      </c>
      <c r="W77" s="72">
        <f t="shared" si="74"/>
        <v>5.5768543694167949E-2</v>
      </c>
      <c r="X77" s="72"/>
      <c r="Y77" s="72">
        <f t="shared" si="75"/>
        <v>-0.14746208185072074</v>
      </c>
      <c r="Z77" s="72">
        <f t="shared" si="76"/>
        <v>0.96560447407711547</v>
      </c>
      <c r="AA77" s="72"/>
      <c r="AB77" s="72">
        <f t="shared" si="77"/>
        <v>1.9985388411857041E-2</v>
      </c>
      <c r="AC77" s="72">
        <f t="shared" si="78"/>
        <v>0.38962797651054859</v>
      </c>
      <c r="AD77" s="72">
        <f t="shared" si="79"/>
        <v>3.0788135754434176E-2</v>
      </c>
    </row>
    <row r="78" spans="1:30" x14ac:dyDescent="0.35">
      <c r="A78" s="59">
        <v>44013</v>
      </c>
      <c r="B78" s="75">
        <v>308.01507837899999</v>
      </c>
      <c r="C78" s="75">
        <v>34.629648285999998</v>
      </c>
      <c r="D78" s="61"/>
      <c r="E78" s="61">
        <v>2.8402479999999999</v>
      </c>
      <c r="F78" s="61">
        <v>13.263960000000001</v>
      </c>
      <c r="G78" s="75"/>
      <c r="H78" s="75">
        <f t="shared" ref="H78:H83" si="84">SUM(B78:C78)</f>
        <v>342.64472666500001</v>
      </c>
      <c r="I78" s="75">
        <f t="shared" si="70"/>
        <v>16.104208</v>
      </c>
      <c r="J78" s="75">
        <f t="shared" ref="J78:J83" si="85">SUM(H78:I78)</f>
        <v>358.74893466499998</v>
      </c>
      <c r="K78" s="75"/>
      <c r="L78" s="69">
        <f t="shared" si="83"/>
        <v>1.1938711594000009</v>
      </c>
      <c r="M78" s="69">
        <f t="shared" si="82"/>
        <v>0.52791595229573907</v>
      </c>
      <c r="N78" s="69"/>
      <c r="O78" s="69">
        <f t="shared" si="82"/>
        <v>-0.37480783623156511</v>
      </c>
      <c r="P78" s="69">
        <f t="shared" si="82"/>
        <v>8.6359448136909212E-2</v>
      </c>
      <c r="Q78" s="69"/>
      <c r="R78" s="69">
        <f t="shared" si="82"/>
        <v>1.1013077700571663</v>
      </c>
      <c r="S78" s="69">
        <f t="shared" si="82"/>
        <v>-3.8701093266398257E-2</v>
      </c>
      <c r="T78" s="69">
        <f t="shared" si="82"/>
        <v>0.99509839582281612</v>
      </c>
      <c r="U78" s="40"/>
      <c r="V78" s="72">
        <f t="shared" si="73"/>
        <v>0.14873897319331086</v>
      </c>
      <c r="W78" s="72">
        <f t="shared" si="74"/>
        <v>-0.20866624212584728</v>
      </c>
      <c r="X78" s="72"/>
      <c r="Y78" s="72">
        <f t="shared" si="75"/>
        <v>-0.30062221950812917</v>
      </c>
      <c r="Z78" s="72">
        <f t="shared" si="76"/>
        <v>0.51916166395891494</v>
      </c>
      <c r="AA78" s="72"/>
      <c r="AB78" s="72">
        <f t="shared" si="77"/>
        <v>9.8592339187836719E-2</v>
      </c>
      <c r="AC78" s="72">
        <f t="shared" si="78"/>
        <v>0.25890721635945368</v>
      </c>
      <c r="AD78" s="72">
        <f t="shared" si="79"/>
        <v>0.10490852911561022</v>
      </c>
    </row>
    <row r="79" spans="1:30" x14ac:dyDescent="0.35">
      <c r="A79" s="59">
        <v>44044</v>
      </c>
      <c r="B79" s="75">
        <v>333.076079424</v>
      </c>
      <c r="C79" s="75">
        <v>41.647433737999997</v>
      </c>
      <c r="D79" s="61"/>
      <c r="E79" s="61">
        <v>4.1067349999999996</v>
      </c>
      <c r="F79" s="61">
        <v>8.5933600000000006</v>
      </c>
      <c r="G79" s="75"/>
      <c r="H79" s="75">
        <f t="shared" si="84"/>
        <v>374.72351316200002</v>
      </c>
      <c r="I79" s="75">
        <f t="shared" si="70"/>
        <v>12.700095000000001</v>
      </c>
      <c r="J79" s="75">
        <f t="shared" si="85"/>
        <v>387.42360816199999</v>
      </c>
      <c r="K79" s="75"/>
      <c r="L79" s="69">
        <f t="shared" si="83"/>
        <v>0.86300834465888432</v>
      </c>
      <c r="M79" s="69">
        <f t="shared" si="82"/>
        <v>0.63057154753072808</v>
      </c>
      <c r="N79" s="69"/>
      <c r="O79" s="69">
        <f t="shared" si="82"/>
        <v>-0.42652696872645723</v>
      </c>
      <c r="P79" s="69">
        <f t="shared" si="82"/>
        <v>-0.26717952002226764</v>
      </c>
      <c r="Q79" s="69"/>
      <c r="R79" s="69">
        <f t="shared" si="82"/>
        <v>0.83395270406745992</v>
      </c>
      <c r="S79" s="69">
        <f t="shared" si="82"/>
        <v>-0.32759557813217399</v>
      </c>
      <c r="T79" s="69">
        <f t="shared" si="82"/>
        <v>0.73566621876652571</v>
      </c>
      <c r="U79" s="40"/>
      <c r="V79" s="72">
        <f t="shared" si="73"/>
        <v>8.136290332567242E-2</v>
      </c>
      <c r="W79" s="72">
        <f t="shared" si="74"/>
        <v>0.20265251884862878</v>
      </c>
      <c r="X79" s="72"/>
      <c r="Y79" s="72">
        <f t="shared" si="75"/>
        <v>0.44590718838636612</v>
      </c>
      <c r="Z79" s="72">
        <f t="shared" si="76"/>
        <v>-0.35212711739178948</v>
      </c>
      <c r="AA79" s="72"/>
      <c r="AB79" s="72">
        <f t="shared" si="77"/>
        <v>9.3621129994401198E-2</v>
      </c>
      <c r="AC79" s="72">
        <f t="shared" si="78"/>
        <v>-0.21138034233040204</v>
      </c>
      <c r="AD79" s="72">
        <f t="shared" si="79"/>
        <v>7.9929640833014348E-2</v>
      </c>
    </row>
    <row r="80" spans="1:30" x14ac:dyDescent="0.35">
      <c r="A80" s="59">
        <v>44075</v>
      </c>
      <c r="B80" s="75">
        <v>306.44897922400003</v>
      </c>
      <c r="C80" s="75">
        <v>45.063799377000002</v>
      </c>
      <c r="D80" s="61"/>
      <c r="E80" s="61">
        <v>4.499708</v>
      </c>
      <c r="F80" s="61">
        <v>26.208051999999999</v>
      </c>
      <c r="G80" s="75"/>
      <c r="H80" s="75">
        <f t="shared" si="84"/>
        <v>351.51277860100004</v>
      </c>
      <c r="I80" s="75">
        <f t="shared" si="70"/>
        <v>30.70776</v>
      </c>
      <c r="J80" s="75">
        <f t="shared" si="85"/>
        <v>382.22053860100004</v>
      </c>
      <c r="K80" s="75"/>
      <c r="L80" s="69">
        <f t="shared" si="83"/>
        <v>0.8084511487510313</v>
      </c>
      <c r="M80" s="69">
        <f t="shared" si="82"/>
        <v>0.58718984070278024</v>
      </c>
      <c r="N80" s="69"/>
      <c r="O80" s="69">
        <f t="shared" si="82"/>
        <v>-0.54495941077925603</v>
      </c>
      <c r="P80" s="69">
        <f t="shared" si="82"/>
        <v>1.4895872706044329</v>
      </c>
      <c r="Q80" s="69"/>
      <c r="R80" s="69">
        <f t="shared" si="82"/>
        <v>0.77669871088142806</v>
      </c>
      <c r="S80" s="69">
        <f t="shared" si="82"/>
        <v>0.50412822945217584</v>
      </c>
      <c r="T80" s="69">
        <f t="shared" si="82"/>
        <v>0.75120314792641807</v>
      </c>
      <c r="U80" s="40"/>
      <c r="V80" s="72">
        <f t="shared" si="73"/>
        <v>-7.9942997545927486E-2</v>
      </c>
      <c r="W80" s="72">
        <f t="shared" si="74"/>
        <v>8.2030639882688439E-2</v>
      </c>
      <c r="X80" s="72"/>
      <c r="Y80" s="72">
        <f t="shared" si="75"/>
        <v>9.5689885030322275E-2</v>
      </c>
      <c r="Z80" s="72">
        <f t="shared" si="76"/>
        <v>2.0498026383160948</v>
      </c>
      <c r="AA80" s="72"/>
      <c r="AB80" s="72">
        <f t="shared" si="77"/>
        <v>-6.1940961123956861E-2</v>
      </c>
      <c r="AC80" s="72">
        <f t="shared" si="78"/>
        <v>1.4179157714961974</v>
      </c>
      <c r="AD80" s="72">
        <f t="shared" si="79"/>
        <v>-1.3429923864692106E-2</v>
      </c>
    </row>
    <row r="81" spans="1:30" x14ac:dyDescent="0.35">
      <c r="A81" s="59">
        <v>44105</v>
      </c>
      <c r="B81" s="75">
        <v>350.75662670799994</v>
      </c>
      <c r="C81" s="75">
        <v>60.132218357000006</v>
      </c>
      <c r="D81" s="61"/>
      <c r="E81" s="61">
        <v>8.78003</v>
      </c>
      <c r="F81" s="61">
        <v>38.693573000000001</v>
      </c>
      <c r="G81" s="75"/>
      <c r="H81" s="75">
        <f t="shared" si="84"/>
        <v>410.88884506499994</v>
      </c>
      <c r="I81" s="75">
        <f t="shared" si="70"/>
        <v>47.473602999999997</v>
      </c>
      <c r="J81" s="75">
        <f t="shared" si="85"/>
        <v>458.36244806499997</v>
      </c>
      <c r="K81" s="75"/>
      <c r="L81" s="69">
        <f t="shared" si="83"/>
        <v>0.9631341064688681</v>
      </c>
      <c r="M81" s="69">
        <f t="shared" si="82"/>
        <v>0.90236084003426176</v>
      </c>
      <c r="N81" s="69"/>
      <c r="O81" s="69">
        <f t="shared" si="82"/>
        <v>-0.34236935721318362</v>
      </c>
      <c r="P81" s="69">
        <f t="shared" si="82"/>
        <v>1.5506930962363645</v>
      </c>
      <c r="Q81" s="69"/>
      <c r="R81" s="69">
        <f t="shared" si="82"/>
        <v>0.95399872194978164</v>
      </c>
      <c r="S81" s="69">
        <f t="shared" si="82"/>
        <v>0.66452377686597641</v>
      </c>
      <c r="T81" s="69">
        <f t="shared" si="82"/>
        <v>0.91942584826894835</v>
      </c>
      <c r="U81" s="40"/>
      <c r="V81" s="72">
        <f t="shared" si="73"/>
        <v>0.14458409225639191</v>
      </c>
      <c r="W81" s="72">
        <f t="shared" si="74"/>
        <v>0.33437968365558479</v>
      </c>
      <c r="X81" s="72"/>
      <c r="Y81" s="72">
        <f t="shared" si="75"/>
        <v>0.95124439185831622</v>
      </c>
      <c r="Z81" s="72">
        <f t="shared" si="76"/>
        <v>0.47640019181891136</v>
      </c>
      <c r="AA81" s="72"/>
      <c r="AB81" s="72">
        <f t="shared" si="77"/>
        <v>0.16891581210877482</v>
      </c>
      <c r="AC81" s="72">
        <f t="shared" si="78"/>
        <v>0.54598065765786874</v>
      </c>
      <c r="AD81" s="72">
        <f t="shared" si="79"/>
        <v>0.19920936154476099</v>
      </c>
    </row>
    <row r="82" spans="1:30" x14ac:dyDescent="0.35">
      <c r="A82" s="59">
        <v>44136</v>
      </c>
      <c r="B82" s="75">
        <v>367.52151929099995</v>
      </c>
      <c r="C82" s="75">
        <v>36.921707579</v>
      </c>
      <c r="D82" s="61"/>
      <c r="E82" s="61">
        <v>3.4458449999999998</v>
      </c>
      <c r="F82" s="61">
        <v>57.913502000000001</v>
      </c>
      <c r="G82" s="75"/>
      <c r="H82" s="75">
        <f t="shared" si="84"/>
        <v>404.44322686999993</v>
      </c>
      <c r="I82" s="75">
        <f>SUM(E82:F82)</f>
        <v>61.359347</v>
      </c>
      <c r="J82" s="75">
        <f t="shared" si="85"/>
        <v>465.80257386999995</v>
      </c>
      <c r="K82" s="75"/>
      <c r="L82" s="69">
        <f t="shared" si="83"/>
        <v>1.0450629871804034</v>
      </c>
      <c r="M82" s="69">
        <f t="shared" si="82"/>
        <v>0.20963074484968458</v>
      </c>
      <c r="N82" s="69"/>
      <c r="O82" s="69">
        <f t="shared" si="82"/>
        <v>-0.78578580762787265</v>
      </c>
      <c r="P82" s="69">
        <f t="shared" si="82"/>
        <v>2.5927236701258987</v>
      </c>
      <c r="Q82" s="69"/>
      <c r="R82" s="69">
        <f t="shared" si="82"/>
        <v>0.92376997814967488</v>
      </c>
      <c r="S82" s="69">
        <f t="shared" si="82"/>
        <v>0.90523583381844497</v>
      </c>
      <c r="T82" s="69">
        <f t="shared" si="82"/>
        <v>0.92130791257367806</v>
      </c>
      <c r="U82" s="40"/>
      <c r="V82" s="72">
        <f t="shared" si="73"/>
        <v>4.7796367356892633E-2</v>
      </c>
      <c r="W82" s="72">
        <f t="shared" si="74"/>
        <v>-0.38599126079468948</v>
      </c>
      <c r="X82" s="72"/>
      <c r="Y82" s="72">
        <f t="shared" si="75"/>
        <v>-0.60753607903389861</v>
      </c>
      <c r="Z82" s="72">
        <f t="shared" si="76"/>
        <v>0.4967214839529035</v>
      </c>
      <c r="AA82" s="72"/>
      <c r="AB82" s="72">
        <f t="shared" si="77"/>
        <v>-1.5687011882691393E-2</v>
      </c>
      <c r="AC82" s="72">
        <f t="shared" si="78"/>
        <v>0.29249399924416952</v>
      </c>
      <c r="AD82" s="72">
        <f t="shared" si="79"/>
        <v>1.6231970652065497E-2</v>
      </c>
    </row>
    <row r="83" spans="1:30" x14ac:dyDescent="0.35">
      <c r="A83" s="59">
        <v>44166</v>
      </c>
      <c r="B83" s="75">
        <v>349.31014603699998</v>
      </c>
      <c r="C83" s="75">
        <v>42.410721816999995</v>
      </c>
      <c r="D83" s="61"/>
      <c r="E83" s="61">
        <v>4.6002890000000001</v>
      </c>
      <c r="F83" s="61">
        <v>12.686593999999999</v>
      </c>
      <c r="G83" s="75"/>
      <c r="H83" s="75">
        <f t="shared" si="84"/>
        <v>391.72086785399995</v>
      </c>
      <c r="I83" s="75">
        <f>SUM(E83:F83)</f>
        <v>17.286883</v>
      </c>
      <c r="J83" s="75">
        <f t="shared" si="85"/>
        <v>409.00775085399994</v>
      </c>
      <c r="K83" s="75"/>
      <c r="L83" s="69">
        <f t="shared" si="83"/>
        <v>1.0205955237199644</v>
      </c>
      <c r="M83" s="69">
        <f t="shared" si="82"/>
        <v>0.30990672133638064</v>
      </c>
      <c r="N83" s="69"/>
      <c r="O83" s="69">
        <f t="shared" si="82"/>
        <v>-0.61729808792506569</v>
      </c>
      <c r="P83" s="69">
        <f t="shared" si="82"/>
        <v>2.331933668051887</v>
      </c>
      <c r="Q83" s="69"/>
      <c r="R83" s="69">
        <f t="shared" si="82"/>
        <v>0.90848977202737968</v>
      </c>
      <c r="S83" s="69">
        <f t="shared" si="82"/>
        <v>9.2161986781635674E-2</v>
      </c>
      <c r="T83" s="69">
        <f t="shared" si="82"/>
        <v>0.85004509132966222</v>
      </c>
      <c r="U83" s="40"/>
      <c r="V83" s="72">
        <f t="shared" si="73"/>
        <v>-4.9551855600543426E-2</v>
      </c>
      <c r="W83" s="72">
        <f t="shared" si="74"/>
        <v>0.14866631577792977</v>
      </c>
      <c r="X83" s="72"/>
      <c r="Y83" s="72">
        <f t="shared" si="75"/>
        <v>0.33502493582851245</v>
      </c>
      <c r="Z83" s="72">
        <f t="shared" si="76"/>
        <v>-0.7809389250886607</v>
      </c>
      <c r="AA83" s="72"/>
      <c r="AB83" s="72">
        <f t="shared" si="77"/>
        <v>-3.1456476881709161E-2</v>
      </c>
      <c r="AC83" s="72">
        <f t="shared" si="78"/>
        <v>-0.7182681393268413</v>
      </c>
      <c r="AD83" s="72">
        <f t="shared" si="79"/>
        <v>-0.12192895918142943</v>
      </c>
    </row>
    <row r="84" spans="1:30" x14ac:dyDescent="0.35">
      <c r="A84" s="59">
        <v>44197</v>
      </c>
      <c r="B84" s="47">
        <v>351.67579627599997</v>
      </c>
      <c r="C84" s="47">
        <v>50.822590123000005</v>
      </c>
      <c r="D84" s="47"/>
      <c r="E84" s="47">
        <v>7.1083880000000006</v>
      </c>
      <c r="F84" s="47">
        <v>7.0306869999999995</v>
      </c>
      <c r="G84" s="47"/>
      <c r="H84" s="75">
        <f t="shared" ref="H84" si="86">SUM(B84:C84)</f>
        <v>402.49838639899997</v>
      </c>
      <c r="I84" s="75">
        <f>SUM(E84:F84)</f>
        <v>14.139075</v>
      </c>
      <c r="J84" s="75">
        <f t="shared" ref="J84" si="87">SUM(H84:I84)</f>
        <v>416.63746139899996</v>
      </c>
      <c r="K84" s="47"/>
      <c r="L84" s="69">
        <f t="shared" ref="L84" si="88">IFERROR(B84/B72-1, "n/a")</f>
        <v>1.0400030939622438</v>
      </c>
      <c r="M84" s="69">
        <f t="shared" ref="M84" si="89">IFERROR(C84/C72-1, "n/a")</f>
        <v>1.0646481463724817</v>
      </c>
      <c r="N84" s="69"/>
      <c r="O84" s="69">
        <f t="shared" ref="O84" si="90">IFERROR(E84/E72-1, "n/a")</f>
        <v>-0.37147319596215667</v>
      </c>
      <c r="P84" s="69">
        <f t="shared" ref="P84" si="91">IFERROR(F84/F72-1, "n/a")</f>
        <v>-0.33701635212439573</v>
      </c>
      <c r="Q84" s="69"/>
      <c r="R84" s="69">
        <f t="shared" ref="R84" si="92">IFERROR(H84/H72-1, "n/a")</f>
        <v>1.0430824665771663</v>
      </c>
      <c r="S84" s="69">
        <f t="shared" ref="S84" si="93">IFERROR(I84/I72-1, "n/a")</f>
        <v>-0.35479901678444559</v>
      </c>
      <c r="T84" s="69">
        <f t="shared" ref="T84" si="94">IFERROR(J84/J72-1, "n/a")</f>
        <v>0.9031522380366046</v>
      </c>
      <c r="U84" s="40"/>
      <c r="V84" s="72">
        <f t="shared" ref="V84" si="95">IFERROR(B84/B83-1, "n/a")</f>
        <v>6.7723490595357205E-3</v>
      </c>
      <c r="W84" s="72">
        <f t="shared" ref="W84" si="96">IFERROR(C84/C83-1, "n/a")</f>
        <v>0.19834296483556146</v>
      </c>
      <c r="X84" s="72"/>
      <c r="Y84" s="72">
        <f t="shared" ref="Y84" si="97">IFERROR(E84/E83-1, "n/a")</f>
        <v>0.54520465996810219</v>
      </c>
      <c r="Z84" s="72">
        <f t="shared" ref="Z84" si="98">IFERROR(F84/F83-1, "n/a")</f>
        <v>-0.44581760872934062</v>
      </c>
      <c r="AA84" s="72"/>
      <c r="AB84" s="72">
        <f t="shared" ref="AB84" si="99">IFERROR(H84/H83-1, "n/a")</f>
        <v>2.751326117509012E-2</v>
      </c>
      <c r="AC84" s="72">
        <f t="shared" ref="AC84" si="100">IFERROR(I84/I83-1, "n/a")</f>
        <v>-0.18209228349610507</v>
      </c>
      <c r="AD84" s="72">
        <f t="shared" ref="AD84" si="101">IFERROR(J84/J83-1, "n/a")</f>
        <v>1.865419549891012E-2</v>
      </c>
    </row>
    <row r="85" spans="1:30" x14ac:dyDescent="0.35">
      <c r="A85" s="59">
        <v>44248</v>
      </c>
      <c r="B85" s="47">
        <v>317.67881439399997</v>
      </c>
      <c r="C85" s="47">
        <v>38.097061325000006</v>
      </c>
      <c r="D85" s="47"/>
      <c r="E85" s="47">
        <v>3.7102929999999996</v>
      </c>
      <c r="F85" s="47">
        <v>20.24277</v>
      </c>
      <c r="G85" s="47"/>
      <c r="H85" s="75">
        <f t="shared" ref="H85:H86" si="102">SUM(B85:C85)</f>
        <v>355.775875719</v>
      </c>
      <c r="I85" s="75">
        <f t="shared" ref="I85:I86" si="103">SUM(E85:F85)</f>
        <v>23.953063</v>
      </c>
      <c r="J85" s="75">
        <f t="shared" ref="J85:J86" si="104">SUM(H85:I85)</f>
        <v>379.72893871899998</v>
      </c>
      <c r="K85" s="47"/>
      <c r="L85" s="69">
        <f t="shared" ref="L85" si="105">IFERROR(B85/B73-1, "n/a")</f>
        <v>1.1089819202888487</v>
      </c>
      <c r="M85" s="69">
        <f t="shared" ref="M85" si="106">IFERROR(C85/C73-1, "n/a")</f>
        <v>0.36945479080006427</v>
      </c>
      <c r="N85" s="69"/>
      <c r="O85" s="69">
        <f t="shared" ref="O85" si="107">IFERROR(E85/E73-1, "n/a")</f>
        <v>-0.43190190042133936</v>
      </c>
      <c r="P85" s="69">
        <f t="shared" ref="P85" si="108">IFERROR(F85/F73-1, "n/a")</f>
        <v>0.83639588765298911</v>
      </c>
      <c r="Q85" s="69"/>
      <c r="R85" s="69">
        <f t="shared" ref="R85" si="109">IFERROR(H85/H73-1, "n/a")</f>
        <v>0.99369498153705682</v>
      </c>
      <c r="S85" s="69">
        <f t="shared" ref="S85" si="110">IFERROR(I85/I73-1, "n/a")</f>
        <v>0.36452228600888392</v>
      </c>
      <c r="T85" s="69">
        <f t="shared" ref="T85" si="111">IFERROR(J85/J73-1, "n/a")</f>
        <v>0.93734628813783849</v>
      </c>
      <c r="U85" s="40"/>
      <c r="V85" s="72">
        <f t="shared" ref="V85" si="112">IFERROR(B85/B84-1, "n/a")</f>
        <v>-9.6671372445883974E-2</v>
      </c>
      <c r="W85" s="72">
        <f t="shared" ref="W85" si="113">IFERROR(C85/C84-1, "n/a")</f>
        <v>-0.25039118957144613</v>
      </c>
      <c r="X85" s="72"/>
      <c r="Y85" s="72">
        <f t="shared" ref="Y85" si="114">IFERROR(E85/E84-1, "n/a")</f>
        <v>-0.47804016888217138</v>
      </c>
      <c r="Z85" s="72">
        <f t="shared" ref="Z85" si="115">IFERROR(F85/F84-1, "n/a")</f>
        <v>1.8792022742585472</v>
      </c>
      <c r="AA85" s="72"/>
      <c r="AB85" s="72">
        <f t="shared" ref="AB85" si="116">IFERROR(H85/H84-1, "n/a")</f>
        <v>-0.11608123723925579</v>
      </c>
      <c r="AC85" s="72">
        <f t="shared" ref="AC85" si="117">IFERROR(I85/I84-1, "n/a")</f>
        <v>0.69410396366098914</v>
      </c>
      <c r="AD85" s="72">
        <f t="shared" ref="AD85" si="118">IFERROR(J85/J84-1, "n/a")</f>
        <v>-8.8586663705340407E-2</v>
      </c>
    </row>
    <row r="86" spans="1:30" x14ac:dyDescent="0.35">
      <c r="A86" s="59">
        <v>44256</v>
      </c>
      <c r="B86" s="47">
        <v>350.81176277200001</v>
      </c>
      <c r="C86" s="47">
        <v>41.898821167000001</v>
      </c>
      <c r="D86" s="47"/>
      <c r="E86" s="47">
        <v>9.6282470000000018</v>
      </c>
      <c r="F86" s="47">
        <v>22.378194000000001</v>
      </c>
      <c r="G86" s="47"/>
      <c r="H86" s="75">
        <f t="shared" si="102"/>
        <v>392.710583939</v>
      </c>
      <c r="I86" s="75">
        <f t="shared" si="103"/>
        <v>32.006441000000002</v>
      </c>
      <c r="J86" s="75">
        <f t="shared" si="104"/>
        <v>424.717024939</v>
      </c>
      <c r="L86" s="69">
        <f t="shared" ref="L86" si="119">IFERROR(B86/B74-1, "n/a")</f>
        <v>1.0610551211696437</v>
      </c>
      <c r="M86" s="69">
        <f t="shared" ref="M86" si="120">IFERROR(C86/C74-1, "n/a")</f>
        <v>0.61549713175943066</v>
      </c>
      <c r="N86" s="69"/>
      <c r="O86" s="69">
        <f t="shared" ref="O86" si="121">IFERROR(E86/E74-1, "n/a")</f>
        <v>1.4098638191557238</v>
      </c>
      <c r="P86" s="69">
        <f t="shared" ref="P86" si="122">IFERROR(F86/F74-1, "n/a")</f>
        <v>2.2658498075284355</v>
      </c>
      <c r="Q86" s="69"/>
      <c r="R86" s="69">
        <f t="shared" ref="R86" si="123">IFERROR(H86/H74-1, "n/a")</f>
        <v>1.002140670832115</v>
      </c>
      <c r="S86" s="69">
        <f t="shared" ref="S86" si="124">IFERROR(I86/I74-1, "n/a")</f>
        <v>1.9505740938259684</v>
      </c>
      <c r="T86" s="69">
        <f t="shared" ref="T86" si="125">IFERROR(J86/J74-1, "n/a")</f>
        <v>1.0518436363467876</v>
      </c>
      <c r="U86" s="40"/>
      <c r="V86" s="72">
        <f t="shared" ref="V86" si="126">IFERROR(B86/B85-1, "n/a")</f>
        <v>0.10429700337809433</v>
      </c>
      <c r="W86" s="72">
        <f t="shared" ref="W86" si="127">IFERROR(C86/C85-1, "n/a")</f>
        <v>9.9791419856974928E-2</v>
      </c>
      <c r="X86" s="72"/>
      <c r="Y86" s="72">
        <f t="shared" ref="Y86" si="128">IFERROR(E86/E85-1, "n/a")</f>
        <v>1.5950098819688909</v>
      </c>
      <c r="Z86" s="72">
        <f t="shared" ref="Z86" si="129">IFERROR(F86/F85-1, "n/a")</f>
        <v>0.10549070112440151</v>
      </c>
      <c r="AA86" s="72"/>
      <c r="AB86" s="72">
        <f t="shared" ref="AB86" si="130">IFERROR(H86/H85-1, "n/a")</f>
        <v>0.10381453814246777</v>
      </c>
      <c r="AC86" s="72">
        <f t="shared" ref="AC86" si="131">IFERROR(I86/I85-1, "n/a")</f>
        <v>0.33621495505606114</v>
      </c>
      <c r="AD86" s="72">
        <f t="shared" ref="AD86" si="132">IFERROR(J86/J85-1, "n/a")</f>
        <v>0.11847421050332763</v>
      </c>
    </row>
    <row r="87" spans="1:30" x14ac:dyDescent="0.35">
      <c r="A87" s="59">
        <v>44287</v>
      </c>
      <c r="B87" s="47">
        <v>384.69112549100004</v>
      </c>
      <c r="C87" s="47">
        <v>35.378301692000001</v>
      </c>
      <c r="E87" s="47">
        <v>3.5704050000000001</v>
      </c>
      <c r="F87" s="47">
        <v>2.8644080000000001</v>
      </c>
      <c r="G87" s="49"/>
      <c r="H87" s="75">
        <f t="shared" ref="H87" si="133">SUM(B87:C87)</f>
        <v>420.06942718300002</v>
      </c>
      <c r="I87" s="75">
        <f t="shared" ref="I87" si="134">SUM(E87:F87)</f>
        <v>6.4348130000000001</v>
      </c>
      <c r="J87" s="75">
        <f t="shared" ref="J87" si="135">SUM(H87:I87)</f>
        <v>426.50424018300004</v>
      </c>
      <c r="K87" s="47"/>
      <c r="L87" s="69">
        <f t="shared" ref="L87" si="136">IFERROR(B87/B75-1, "n/a")</f>
        <v>0.57105300208540588</v>
      </c>
      <c r="M87" s="69">
        <f t="shared" ref="M87" si="137">IFERROR(C87/C75-1, "n/a")</f>
        <v>0.3968134632039666</v>
      </c>
      <c r="N87" s="69"/>
      <c r="O87" s="69">
        <f t="shared" ref="O87" si="138">IFERROR(E87/E75-1, "n/a")</f>
        <v>10.652225420509506</v>
      </c>
      <c r="P87" s="69">
        <f t="shared" ref="P87" si="139">IFERROR(F87/F75-1, "n/a")</f>
        <v>1.2289937348743507E-2</v>
      </c>
      <c r="Q87" s="69"/>
      <c r="R87" s="69">
        <f t="shared" ref="R87" si="140">IFERROR(H87/H75-1, "n/a")</f>
        <v>0.55471961386236335</v>
      </c>
      <c r="S87" s="69">
        <f t="shared" ref="S87" si="141">IFERROR(I87/I75-1, "n/a")</f>
        <v>1.0518873128774255</v>
      </c>
      <c r="T87" s="69">
        <f t="shared" ref="T87" si="142">IFERROR(J87/J75-1, "n/a")</f>
        <v>0.56042394306914578</v>
      </c>
      <c r="U87" s="40"/>
      <c r="V87" s="72">
        <f t="shared" ref="V87" si="143">IFERROR(B87/B86-1, "n/a")</f>
        <v>9.6574192527913993E-2</v>
      </c>
      <c r="W87" s="72">
        <f t="shared" ref="W87" si="144">IFERROR(C87/C86-1, "n/a")</f>
        <v>-0.15562536828925477</v>
      </c>
      <c r="X87" s="72"/>
      <c r="Y87" s="72">
        <f t="shared" ref="Y87" si="145">IFERROR(E87/E86-1, "n/a")</f>
        <v>-0.62917392958448204</v>
      </c>
      <c r="Z87" s="72">
        <f t="shared" ref="Z87" si="146">IFERROR(F87/F86-1, "n/a")</f>
        <v>-0.87200003717905028</v>
      </c>
      <c r="AA87" s="72"/>
      <c r="AB87" s="72">
        <f t="shared" ref="AB87" si="147">IFERROR(H87/H86-1, "n/a")</f>
        <v>6.9666681680903508E-2</v>
      </c>
      <c r="AC87" s="72">
        <f t="shared" ref="AC87" si="148">IFERROR(I87/I86-1, "n/a")</f>
        <v>-0.79895256082986554</v>
      </c>
      <c r="AD87" s="72">
        <f t="shared" ref="AD87" si="149">IFERROR(J87/J86-1, "n/a")</f>
        <v>4.2080141342502042E-3</v>
      </c>
    </row>
    <row r="88" spans="1:30" x14ac:dyDescent="0.35">
      <c r="A88" s="59">
        <v>44317</v>
      </c>
      <c r="B88" s="47">
        <v>302.24725954600001</v>
      </c>
      <c r="C88" s="47">
        <v>38.019978988999995</v>
      </c>
      <c r="E88" s="47">
        <v>1.710974</v>
      </c>
      <c r="F88" s="47">
        <v>3.0889469999999992</v>
      </c>
      <c r="G88" s="49"/>
      <c r="H88" s="75">
        <f t="shared" ref="H88" si="150">SUM(B88:C88)</f>
        <v>340.26723853499999</v>
      </c>
      <c r="I88" s="75">
        <f t="shared" ref="I88" si="151">SUM(E88:F88)</f>
        <v>4.7999209999999994</v>
      </c>
      <c r="J88" s="75">
        <f t="shared" ref="J88" si="152">SUM(H88:I88)</f>
        <v>345.06715953499997</v>
      </c>
      <c r="K88" s="47"/>
      <c r="L88" s="69">
        <f t="shared" ref="L88" si="153">IFERROR(B88/B76-1, "n/a")</f>
        <v>0.14343108399238491</v>
      </c>
      <c r="M88" s="69">
        <f t="shared" ref="M88" si="154">IFERROR(C88/C76-1, "n/a")</f>
        <v>-8.2740532727777483E-2</v>
      </c>
      <c r="N88" s="69"/>
      <c r="O88" s="69">
        <f t="shared" ref="O88" si="155">IFERROR(E88/E76-1, "n/a")</f>
        <v>-0.64081955684311076</v>
      </c>
      <c r="P88" s="69">
        <f t="shared" ref="P88" si="156">IFERROR(F88/F76-1, "n/a")</f>
        <v>-0.30459569053549551</v>
      </c>
      <c r="Q88" s="69"/>
      <c r="R88" s="69">
        <f t="shared" ref="R88" si="157">IFERROR(H88/H76-1, "n/a")</f>
        <v>0.11277305459307851</v>
      </c>
      <c r="S88" s="69">
        <f t="shared" ref="S88" si="158">IFERROR(I88/I76-1, "n/a")</f>
        <v>-0.47858083444516952</v>
      </c>
      <c r="T88" s="69">
        <f t="shared" ref="T88" si="159">IFERROR(J88/J76-1, "n/a")</f>
        <v>9.549082884579807E-2</v>
      </c>
      <c r="U88" s="40"/>
      <c r="V88" s="72">
        <f t="shared" ref="V88" si="160">IFERROR(B88/B87-1, "n/a")</f>
        <v>-0.21431184782277701</v>
      </c>
      <c r="W88" s="72">
        <f t="shared" ref="W88" si="161">IFERROR(C88/C87-1, "n/a")</f>
        <v>7.4669420821784405E-2</v>
      </c>
      <c r="X88" s="72"/>
      <c r="Y88" s="72">
        <f t="shared" ref="Y88" si="162">IFERROR(E88/E87-1, "n/a")</f>
        <v>-0.52078993839634435</v>
      </c>
      <c r="Z88" s="72">
        <f t="shared" ref="Z88" si="163">IFERROR(F88/F87-1, "n/a")</f>
        <v>7.8389321632951425E-2</v>
      </c>
      <c r="AA88" s="72"/>
      <c r="AB88" s="72">
        <f t="shared" ref="AB88" si="164">IFERROR(H88/H87-1, "n/a")</f>
        <v>-0.18997380786113438</v>
      </c>
      <c r="AC88" s="72">
        <f t="shared" ref="AC88" si="165">IFERROR(I88/I87-1, "n/a")</f>
        <v>-0.25406985408900007</v>
      </c>
      <c r="AD88" s="72">
        <f t="shared" ref="AD88" si="166">IFERROR(J88/J87-1, "n/a")</f>
        <v>-0.19094084648034892</v>
      </c>
    </row>
    <row r="89" spans="1:30" x14ac:dyDescent="0.35">
      <c r="A89" s="59">
        <v>44349</v>
      </c>
      <c r="B89" s="47">
        <v>272.43780088699998</v>
      </c>
      <c r="C89" s="47">
        <v>39.294684926999999</v>
      </c>
      <c r="E89" s="47">
        <v>2.6342350000000003</v>
      </c>
      <c r="F89" s="47">
        <v>6.6563300000000023</v>
      </c>
      <c r="H89" s="75">
        <f t="shared" ref="H89" si="167">SUM(B89:C89)</f>
        <v>311.73248581399997</v>
      </c>
      <c r="I89" s="75">
        <f t="shared" ref="I89" si="168">SUM(E89:F89)</f>
        <v>9.2905650000000026</v>
      </c>
      <c r="J89" s="75">
        <f t="shared" ref="J89" si="169">SUM(H89:I89)</f>
        <v>321.02305081399999</v>
      </c>
      <c r="L89" s="69">
        <f t="shared" ref="L89" si="170">IFERROR(B89/B77-1, "n/a")</f>
        <v>1.6053893520406204E-2</v>
      </c>
      <c r="M89" s="69">
        <f t="shared" ref="M89" si="171">IFERROR(C89/C77-1, "n/a")</f>
        <v>-0.10206391843907803</v>
      </c>
      <c r="N89" s="69"/>
      <c r="O89" s="69">
        <f t="shared" ref="O89" si="172">IFERROR(E89/E77-1, "n/a")</f>
        <v>-0.351350506155095</v>
      </c>
      <c r="P89" s="69">
        <f t="shared" ref="P89" si="173">IFERROR(F89/F77-1, "n/a")</f>
        <v>-0.23763028849154799</v>
      </c>
      <c r="Q89" s="69"/>
      <c r="R89" s="69">
        <f t="shared" ref="R89" si="174">IFERROR(H89/H77-1, "n/a")</f>
        <v>-5.1892196179181838E-4</v>
      </c>
      <c r="S89" s="69">
        <f t="shared" ref="S89" si="175">IFERROR(I89/I77-1, "n/a")</f>
        <v>-0.27373272112751079</v>
      </c>
      <c r="T89" s="69">
        <f t="shared" ref="T89" si="176">IFERROR(J89/J77-1, "n/a")</f>
        <v>-1.1283177138009637E-2</v>
      </c>
      <c r="U89" s="40"/>
      <c r="V89" s="72">
        <f t="shared" ref="V89" si="177">IFERROR(B89/B88-1, "n/a")</f>
        <v>-9.8626067623495572E-2</v>
      </c>
      <c r="W89" s="72">
        <f t="shared" ref="W89" si="178">IFERROR(C89/C88-1, "n/a")</f>
        <v>3.3527265713871213E-2</v>
      </c>
      <c r="X89" s="72"/>
      <c r="Y89" s="72">
        <f t="shared" ref="Y89" si="179">IFERROR(E89/E88-1, "n/a")</f>
        <v>0.53961135587098363</v>
      </c>
      <c r="Z89" s="72">
        <f t="shared" ref="Z89" si="180">IFERROR(F89/F88-1, "n/a")</f>
        <v>1.1548864386472166</v>
      </c>
      <c r="AA89" s="72"/>
      <c r="AB89" s="72">
        <f t="shared" ref="AB89" si="181">IFERROR(H89/H88-1, "n/a")</f>
        <v>-8.3859829832148014E-2</v>
      </c>
      <c r="AC89" s="72">
        <f t="shared" ref="AC89" si="182">IFERROR(I89/I88-1, "n/a")</f>
        <v>0.93556623119422255</v>
      </c>
      <c r="AD89" s="72">
        <f t="shared" ref="AD89" si="183">IFERROR(J89/J88-1, "n/a")</f>
        <v>-6.9679504573547213E-2</v>
      </c>
    </row>
    <row r="90" spans="1:30" x14ac:dyDescent="0.35">
      <c r="A90" s="59">
        <v>44380</v>
      </c>
      <c r="B90" s="47">
        <v>254.95987040300002</v>
      </c>
      <c r="C90" s="47">
        <v>28.687699862999999</v>
      </c>
      <c r="E90" s="47">
        <v>3.3787720000000006</v>
      </c>
      <c r="F90" s="47">
        <v>3.0802419999999993</v>
      </c>
      <c r="H90" s="75">
        <f t="shared" ref="H90" si="184">SUM(B90:C90)</f>
        <v>283.647570266</v>
      </c>
      <c r="I90" s="75">
        <f t="shared" ref="I90" si="185">SUM(E90:F90)</f>
        <v>6.4590139999999998</v>
      </c>
      <c r="J90" s="75">
        <f t="shared" ref="J90" si="186">SUM(H90:I90)</f>
        <v>290.10658426600003</v>
      </c>
      <c r="L90" s="69">
        <f t="shared" ref="L90" si="187">IFERROR(B90/B78-1, "n/a")</f>
        <v>-0.17224873618270631</v>
      </c>
      <c r="M90" s="69">
        <f t="shared" ref="M90" si="188">IFERROR(C90/C78-1, "n/a")</f>
        <v>-0.17158558394606038</v>
      </c>
      <c r="N90" s="69"/>
      <c r="O90" s="69">
        <f t="shared" ref="O90" si="189">IFERROR(E90/E78-1, "n/a")</f>
        <v>0.1896045697417974</v>
      </c>
      <c r="P90" s="69">
        <f t="shared" ref="P90" si="190">IFERROR(F90/F78-1, "n/a")</f>
        <v>-0.76777357591548834</v>
      </c>
      <c r="Q90" s="69"/>
      <c r="R90" s="69">
        <f t="shared" ref="R90" si="191">IFERROR(H90/H78-1, "n/a")</f>
        <v>-0.17218171420067085</v>
      </c>
      <c r="S90" s="69">
        <f t="shared" ref="S90" si="192">IFERROR(I90/I78-1, "n/a")</f>
        <v>-0.59892383406871041</v>
      </c>
      <c r="T90" s="69">
        <f t="shared" ref="T90" si="193">IFERROR(J90/J78-1, "n/a")</f>
        <v>-0.19133813028071633</v>
      </c>
      <c r="U90" s="40"/>
      <c r="V90" s="72">
        <f t="shared" ref="V90" si="194">IFERROR(B90/B89-1, "n/a")</f>
        <v>-6.4153837782772838E-2</v>
      </c>
      <c r="W90" s="72">
        <f t="shared" ref="W90" si="195">IFERROR(C90/C89-1, "n/a")</f>
        <v>-0.26993434566800079</v>
      </c>
      <c r="X90" s="72"/>
      <c r="Y90" s="72">
        <f t="shared" ref="Y90" si="196">IFERROR(E90/E89-1, "n/a")</f>
        <v>0.28263879266656167</v>
      </c>
      <c r="Z90" s="72">
        <f t="shared" ref="Z90" si="197">IFERROR(F90/F89-1, "n/a")</f>
        <v>-0.53724620023346226</v>
      </c>
      <c r="AA90" s="72"/>
      <c r="AB90" s="72">
        <f t="shared" ref="AB90" si="198">IFERROR(H90/H89-1, "n/a")</f>
        <v>-9.0093002256932841E-2</v>
      </c>
      <c r="AC90" s="72">
        <f t="shared" ref="AC90" si="199">IFERROR(I90/I89-1, "n/a")</f>
        <v>-0.30477705069605587</v>
      </c>
      <c r="AD90" s="72">
        <f t="shared" ref="AD90" si="200">IFERROR(J90/J89-1, "n/a")</f>
        <v>-9.6306064220643472E-2</v>
      </c>
    </row>
    <row r="91" spans="1:30" x14ac:dyDescent="0.35">
      <c r="B91" s="46"/>
    </row>
    <row r="92" spans="1:30" x14ac:dyDescent="0.35">
      <c r="A92" s="33"/>
    </row>
  </sheetData>
  <mergeCells count="11">
    <mergeCell ref="B18:C18"/>
    <mergeCell ref="E18:F18"/>
    <mergeCell ref="H18:J18"/>
    <mergeCell ref="L18:M18"/>
    <mergeCell ref="O18:P18"/>
    <mergeCell ref="R18:T18"/>
    <mergeCell ref="L17:T17"/>
    <mergeCell ref="V17:AD17"/>
    <mergeCell ref="V18:W18"/>
    <mergeCell ref="Y18:Z18"/>
    <mergeCell ref="AB18:AD18"/>
  </mergeCells>
  <phoneticPr fontId="7" type="noConversion"/>
  <pageMargins left="0.75" right="0.75" top="1.25" bottom="1" header="0.5" footer="0.5"/>
  <pageSetup scale="81" orientation="portrait" horizontalDpi="300" verticalDpi="300" r:id="rId1"/>
  <headerFooter alignWithMargins="0"/>
  <rowBreaks count="1" manualBreakCount="1">
    <brk id="5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AABE-6EBD-4150-B303-49C61C76A50E}">
  <dimension ref="A1:AS106"/>
  <sheetViews>
    <sheetView zoomScaleNormal="100" workbookViewId="0">
      <pane ySplit="11" topLeftCell="A12" activePane="bottomLeft" state="frozen"/>
      <selection pane="bottomLeft" activeCell="D80" sqref="D80"/>
    </sheetView>
  </sheetViews>
  <sheetFormatPr defaultColWidth="9.1328125" defaultRowHeight="11.65" x14ac:dyDescent="0.35"/>
  <cols>
    <col min="1" max="1" width="9.73046875" style="36" customWidth="1"/>
    <col min="2" max="2" width="6.73046875" style="5" customWidth="1"/>
    <col min="3" max="3" width="9.265625" style="5" customWidth="1"/>
    <col min="4" max="4" width="9" style="5" customWidth="1"/>
    <col min="5" max="5" width="10.265625" style="5" bestFit="1" customWidth="1"/>
    <col min="6" max="6" width="2.73046875" style="5" customWidth="1"/>
    <col min="7" max="9" width="7.3984375" style="5" customWidth="1"/>
    <col min="10" max="10" width="7.1328125" style="5" customWidth="1"/>
    <col min="11" max="11" width="7.59765625" style="5" customWidth="1"/>
    <col min="12" max="12" width="7.73046875" style="5" customWidth="1"/>
    <col min="13" max="13" width="7.86328125" style="5" bestFit="1" customWidth="1"/>
    <col min="14" max="14" width="7.86328125" style="5" customWidth="1"/>
    <col min="15" max="15" width="7.3984375" style="5" customWidth="1"/>
    <col min="16" max="16" width="2.73046875" style="5" customWidth="1"/>
    <col min="17" max="17" width="9.73046875" style="5" customWidth="1"/>
    <col min="18" max="18" width="9.3984375" style="5" customWidth="1"/>
    <col min="19" max="19" width="7.59765625" style="5" customWidth="1"/>
    <col min="20" max="20" width="8.1328125" style="5" customWidth="1"/>
    <col min="21" max="21" width="2.73046875" style="5" customWidth="1"/>
    <col min="22" max="24" width="7" style="5" customWidth="1"/>
    <col min="25" max="26" width="6.73046875" style="5" customWidth="1"/>
    <col min="27" max="27" width="6" style="5" customWidth="1"/>
    <col min="28" max="30" width="5.265625" style="5" customWidth="1"/>
    <col min="31" max="31" width="2.73046875" style="5" customWidth="1"/>
    <col min="32" max="32" width="7.3984375" style="5" customWidth="1"/>
    <col min="33" max="33" width="10" style="5" customWidth="1"/>
    <col min="34" max="35" width="8.73046875" style="5" customWidth="1"/>
    <col min="36" max="36" width="2.73046875" style="5" customWidth="1"/>
    <col min="37" max="37" width="7.3984375" style="5" customWidth="1"/>
    <col min="38" max="38" width="7.1328125" style="5" customWidth="1"/>
    <col min="39" max="39" width="7.86328125" style="5" customWidth="1"/>
    <col min="40" max="40" width="7.3984375" style="5" customWidth="1"/>
    <col min="41" max="41" width="7.265625" style="5" customWidth="1"/>
    <col min="42" max="42" width="7" style="5" customWidth="1"/>
    <col min="43" max="43" width="6.1328125" style="5" customWidth="1"/>
    <col min="44" max="44" width="6.265625" style="5" customWidth="1"/>
    <col min="45" max="45" width="5.73046875" style="5" customWidth="1"/>
    <col min="46" max="16384" width="9.1328125" style="5"/>
  </cols>
  <sheetData>
    <row r="1" spans="1:45" s="3" customFormat="1" ht="13.15" x14ac:dyDescent="0.4">
      <c r="A1" s="22" t="s">
        <v>72</v>
      </c>
      <c r="B1" s="22" t="s">
        <v>87</v>
      </c>
    </row>
    <row r="2" spans="1:45" s="3" customFormat="1" ht="13.15" x14ac:dyDescent="0.4">
      <c r="A2" s="22" t="s">
        <v>73</v>
      </c>
      <c r="B2" s="22" t="s">
        <v>74</v>
      </c>
    </row>
    <row r="3" spans="1:45" s="3" customFormat="1" ht="13.15" x14ac:dyDescent="0.4">
      <c r="A3" s="22" t="s">
        <v>75</v>
      </c>
      <c r="B3" s="22" t="s">
        <v>76</v>
      </c>
    </row>
    <row r="4" spans="1:45" s="2" customFormat="1" ht="10.15" x14ac:dyDescent="0.3">
      <c r="A4" s="34" t="s">
        <v>99</v>
      </c>
      <c r="B4" s="35" t="s">
        <v>137</v>
      </c>
    </row>
    <row r="5" spans="1:45" s="2" customFormat="1" ht="10.15" x14ac:dyDescent="0.3">
      <c r="A5" s="34" t="s">
        <v>100</v>
      </c>
      <c r="B5" s="35" t="s">
        <v>105</v>
      </c>
    </row>
    <row r="6" spans="1:45" s="2" customFormat="1" ht="10.15" x14ac:dyDescent="0.3">
      <c r="A6" s="34"/>
      <c r="G6" s="35"/>
    </row>
    <row r="7" spans="1:45" x14ac:dyDescent="0.35">
      <c r="B7" s="33"/>
    </row>
    <row r="8" spans="1:45" x14ac:dyDescent="0.35">
      <c r="A8" s="5"/>
      <c r="Q8" s="139" t="s">
        <v>115</v>
      </c>
      <c r="R8" s="139"/>
      <c r="S8" s="139"/>
      <c r="T8" s="139"/>
      <c r="U8" s="139"/>
      <c r="V8" s="139"/>
      <c r="W8" s="139"/>
      <c r="X8" s="139"/>
      <c r="Y8" s="139"/>
      <c r="Z8" s="139"/>
      <c r="AA8" s="139"/>
      <c r="AB8" s="139"/>
      <c r="AC8" s="139"/>
      <c r="AD8" s="139"/>
      <c r="AF8" s="139" t="s">
        <v>127</v>
      </c>
      <c r="AG8" s="139"/>
      <c r="AH8" s="139"/>
      <c r="AI8" s="139"/>
      <c r="AJ8" s="139"/>
      <c r="AK8" s="139"/>
      <c r="AL8" s="139"/>
      <c r="AM8" s="139"/>
      <c r="AN8" s="139"/>
      <c r="AO8" s="139"/>
      <c r="AP8" s="139"/>
      <c r="AQ8" s="139"/>
      <c r="AR8" s="139"/>
      <c r="AS8" s="139"/>
    </row>
    <row r="9" spans="1:45" x14ac:dyDescent="0.35">
      <c r="B9" s="143" t="s">
        <v>140</v>
      </c>
      <c r="C9" s="143"/>
      <c r="D9" s="143"/>
      <c r="E9" s="143"/>
      <c r="G9" s="143" t="s">
        <v>141</v>
      </c>
      <c r="H9" s="143"/>
      <c r="I9" s="143"/>
      <c r="J9" s="143"/>
      <c r="K9" s="143"/>
      <c r="L9" s="143"/>
      <c r="M9" s="143"/>
      <c r="N9" s="143"/>
      <c r="O9" s="143"/>
      <c r="P9" s="38"/>
      <c r="Q9" s="139" t="s">
        <v>140</v>
      </c>
      <c r="R9" s="139"/>
      <c r="S9" s="139"/>
      <c r="T9" s="139"/>
      <c r="U9" s="94"/>
      <c r="V9" s="139" t="s">
        <v>141</v>
      </c>
      <c r="W9" s="139"/>
      <c r="X9" s="139"/>
      <c r="Y9" s="139"/>
      <c r="Z9" s="139"/>
      <c r="AA9" s="139"/>
      <c r="AB9" s="139"/>
      <c r="AC9" s="139"/>
      <c r="AD9" s="139"/>
      <c r="AE9" s="38"/>
      <c r="AF9" s="139" t="s">
        <v>140</v>
      </c>
      <c r="AG9" s="139"/>
      <c r="AH9" s="139"/>
      <c r="AI9" s="139"/>
      <c r="AJ9" s="94"/>
      <c r="AK9" s="139" t="s">
        <v>141</v>
      </c>
      <c r="AL9" s="139"/>
      <c r="AM9" s="139"/>
      <c r="AN9" s="139"/>
      <c r="AO9" s="139"/>
      <c r="AP9" s="139"/>
      <c r="AQ9" s="139"/>
      <c r="AR9" s="139"/>
      <c r="AS9" s="139"/>
    </row>
    <row r="10" spans="1:45" ht="11.25" customHeight="1" x14ac:dyDescent="0.35">
      <c r="B10" s="37"/>
      <c r="C10" s="37"/>
      <c r="D10" s="37"/>
      <c r="E10" s="37"/>
      <c r="G10" s="37"/>
      <c r="H10" s="37"/>
      <c r="I10" s="37"/>
      <c r="J10" s="37"/>
      <c r="K10" s="37"/>
      <c r="L10" s="37"/>
      <c r="M10" s="37"/>
      <c r="P10" s="38"/>
      <c r="Q10" s="68"/>
      <c r="R10" s="68"/>
      <c r="S10" s="68"/>
      <c r="T10" s="68"/>
      <c r="U10" s="94"/>
      <c r="V10" s="68"/>
      <c r="W10" s="68"/>
      <c r="X10" s="68"/>
      <c r="Y10" s="68"/>
      <c r="Z10" s="68"/>
      <c r="AA10" s="68"/>
      <c r="AB10" s="68"/>
      <c r="AC10" s="94"/>
      <c r="AD10" s="94"/>
      <c r="AE10" s="38"/>
      <c r="AF10" s="68"/>
      <c r="AG10" s="68"/>
      <c r="AH10" s="68"/>
      <c r="AI10" s="68"/>
      <c r="AJ10" s="94"/>
      <c r="AK10" s="68"/>
      <c r="AL10" s="68"/>
      <c r="AM10" s="68"/>
      <c r="AN10" s="68"/>
      <c r="AO10" s="68"/>
      <c r="AP10" s="68"/>
      <c r="AQ10" s="68"/>
      <c r="AR10" s="94"/>
      <c r="AS10" s="94"/>
    </row>
    <row r="11" spans="1:45" ht="51.75" customHeight="1" x14ac:dyDescent="0.35">
      <c r="A11" s="41" t="s">
        <v>60</v>
      </c>
      <c r="B11" s="39" t="s">
        <v>13</v>
      </c>
      <c r="C11" s="39" t="s">
        <v>61</v>
      </c>
      <c r="D11" s="39" t="s">
        <v>62</v>
      </c>
      <c r="E11" s="39" t="s">
        <v>63</v>
      </c>
      <c r="G11" s="39" t="s">
        <v>64</v>
      </c>
      <c r="H11" s="39" t="s">
        <v>65</v>
      </c>
      <c r="I11" s="39" t="s">
        <v>66</v>
      </c>
      <c r="J11" s="39" t="s">
        <v>67</v>
      </c>
      <c r="K11" s="39" t="s">
        <v>68</v>
      </c>
      <c r="L11" s="39" t="s">
        <v>69</v>
      </c>
      <c r="M11" s="39" t="s">
        <v>1</v>
      </c>
      <c r="N11" s="39" t="s">
        <v>70</v>
      </c>
      <c r="O11" s="39" t="s">
        <v>71</v>
      </c>
      <c r="Q11" s="95" t="s">
        <v>13</v>
      </c>
      <c r="R11" s="95" t="s">
        <v>61</v>
      </c>
      <c r="S11" s="95" t="s">
        <v>62</v>
      </c>
      <c r="T11" s="95" t="s">
        <v>63</v>
      </c>
      <c r="U11" s="94"/>
      <c r="V11" s="95" t="s">
        <v>64</v>
      </c>
      <c r="W11" s="95" t="s">
        <v>65</v>
      </c>
      <c r="X11" s="95" t="s">
        <v>66</v>
      </c>
      <c r="Y11" s="95" t="s">
        <v>67</v>
      </c>
      <c r="Z11" s="95" t="s">
        <v>68</v>
      </c>
      <c r="AA11" s="95" t="s">
        <v>69</v>
      </c>
      <c r="AB11" s="95" t="s">
        <v>1</v>
      </c>
      <c r="AC11" s="95" t="s">
        <v>70</v>
      </c>
      <c r="AD11" s="95" t="s">
        <v>71</v>
      </c>
      <c r="AF11" s="95" t="s">
        <v>13</v>
      </c>
      <c r="AG11" s="95" t="s">
        <v>61</v>
      </c>
      <c r="AH11" s="95" t="s">
        <v>62</v>
      </c>
      <c r="AI11" s="95" t="s">
        <v>63</v>
      </c>
      <c r="AJ11" s="94"/>
      <c r="AK11" s="95" t="s">
        <v>64</v>
      </c>
      <c r="AL11" s="95" t="s">
        <v>65</v>
      </c>
      <c r="AM11" s="95" t="s">
        <v>66</v>
      </c>
      <c r="AN11" s="95" t="s">
        <v>67</v>
      </c>
      <c r="AO11" s="95" t="s">
        <v>68</v>
      </c>
      <c r="AP11" s="95" t="s">
        <v>69</v>
      </c>
      <c r="AQ11" s="95" t="s">
        <v>1</v>
      </c>
      <c r="AR11" s="95" t="s">
        <v>70</v>
      </c>
      <c r="AS11" s="95" t="s">
        <v>71</v>
      </c>
    </row>
    <row r="12" spans="1:45" s="40" customFormat="1" x14ac:dyDescent="0.35">
      <c r="A12" s="44">
        <v>2011</v>
      </c>
      <c r="B12" s="112">
        <v>3047.0287050000002</v>
      </c>
      <c r="C12" s="112">
        <v>11144.954574374997</v>
      </c>
      <c r="D12" s="112">
        <v>230851.77790625003</v>
      </c>
      <c r="E12" s="112">
        <f>SUM(B12:D12)</f>
        <v>245043.76118562504</v>
      </c>
      <c r="F12" s="75"/>
      <c r="G12" s="112">
        <v>0</v>
      </c>
      <c r="H12" s="112">
        <v>0</v>
      </c>
      <c r="I12" s="112">
        <v>1365.7226581250002</v>
      </c>
      <c r="J12" s="112">
        <v>1330.2157431250002</v>
      </c>
      <c r="K12" s="112">
        <v>312.22912999999988</v>
      </c>
      <c r="L12" s="112">
        <v>1458.4833349999999</v>
      </c>
      <c r="M12" s="112">
        <v>4466.6508662500019</v>
      </c>
      <c r="N12" s="112">
        <v>2456.5782381249992</v>
      </c>
      <c r="O12" s="112">
        <v>2010.0726281250004</v>
      </c>
      <c r="P12" s="92"/>
      <c r="Q12" s="72" t="s">
        <v>116</v>
      </c>
      <c r="R12" s="72" t="s">
        <v>116</v>
      </c>
      <c r="S12" s="72" t="s">
        <v>116</v>
      </c>
      <c r="T12" s="72" t="s">
        <v>116</v>
      </c>
      <c r="U12" s="72"/>
      <c r="V12" s="72" t="s">
        <v>116</v>
      </c>
      <c r="W12" s="72" t="s">
        <v>116</v>
      </c>
      <c r="X12" s="72" t="s">
        <v>116</v>
      </c>
      <c r="Y12" s="72" t="s">
        <v>116</v>
      </c>
      <c r="Z12" s="72" t="s">
        <v>116</v>
      </c>
      <c r="AA12" s="72" t="s">
        <v>116</v>
      </c>
      <c r="AB12" s="72" t="s">
        <v>116</v>
      </c>
      <c r="AC12" s="72" t="s">
        <v>116</v>
      </c>
      <c r="AD12" s="72" t="s">
        <v>116</v>
      </c>
      <c r="AE12" s="111"/>
      <c r="AF12" s="72" t="s">
        <v>116</v>
      </c>
      <c r="AG12" s="72" t="s">
        <v>116</v>
      </c>
      <c r="AH12" s="72" t="s">
        <v>116</v>
      </c>
      <c r="AI12" s="72" t="s">
        <v>116</v>
      </c>
      <c r="AJ12" s="72"/>
      <c r="AK12" s="72" t="s">
        <v>116</v>
      </c>
      <c r="AL12" s="72" t="s">
        <v>116</v>
      </c>
      <c r="AM12" s="72" t="s">
        <v>116</v>
      </c>
      <c r="AN12" s="72" t="s">
        <v>116</v>
      </c>
      <c r="AO12" s="72" t="s">
        <v>116</v>
      </c>
      <c r="AP12" s="72" t="s">
        <v>116</v>
      </c>
      <c r="AQ12" s="72" t="s">
        <v>116</v>
      </c>
      <c r="AR12" s="72" t="s">
        <v>116</v>
      </c>
      <c r="AS12" s="72" t="s">
        <v>116</v>
      </c>
    </row>
    <row r="13" spans="1:45" s="40" customFormat="1" x14ac:dyDescent="0.35">
      <c r="A13" s="44">
        <v>2012</v>
      </c>
      <c r="B13" s="112">
        <v>2892.0335716000018</v>
      </c>
      <c r="C13" s="112">
        <v>12939.153658000014</v>
      </c>
      <c r="D13" s="112">
        <v>264014.17877360008</v>
      </c>
      <c r="E13" s="112">
        <f t="shared" ref="E13:E62" si="0">SUM(B13:D13)</f>
        <v>279845.36600320012</v>
      </c>
      <c r="F13" s="75"/>
      <c r="G13" s="112">
        <v>0</v>
      </c>
      <c r="H13" s="112">
        <v>0</v>
      </c>
      <c r="I13" s="112">
        <v>690.79594960000009</v>
      </c>
      <c r="J13" s="112">
        <v>1419.5831516000005</v>
      </c>
      <c r="K13" s="112">
        <v>465.8819888000001</v>
      </c>
      <c r="L13" s="112">
        <v>1990.5883203999988</v>
      </c>
      <c r="M13" s="112">
        <v>4566.8494103999983</v>
      </c>
      <c r="N13" s="112">
        <v>1300.3575276000004</v>
      </c>
      <c r="O13" s="112">
        <v>3266.4918828000009</v>
      </c>
      <c r="P13" s="92"/>
      <c r="Q13" s="72">
        <f>IFERROR(B13/B12-1, "n/a")</f>
        <v>-5.0867631521048784E-2</v>
      </c>
      <c r="R13" s="72">
        <f t="shared" ref="R13:T21" si="1">IFERROR(C13/C12-1, "n/a")</f>
        <v>0.16098756362366196</v>
      </c>
      <c r="S13" s="72">
        <f t="shared" si="1"/>
        <v>0.1436523520335089</v>
      </c>
      <c r="T13" s="72">
        <f t="shared" si="1"/>
        <v>0.14202199904698753</v>
      </c>
      <c r="U13" s="72"/>
      <c r="V13" s="72" t="str">
        <f t="shared" ref="V13:V21" si="2">IFERROR(G13/G12-1, "n/a")</f>
        <v>n/a</v>
      </c>
      <c r="W13" s="72" t="str">
        <f t="shared" ref="W13:W21" si="3">IFERROR(H13/H12-1, "n/a")</f>
        <v>n/a</v>
      </c>
      <c r="X13" s="72">
        <f t="shared" ref="X13:X21" si="4">IFERROR(I13/I12-1, "n/a")</f>
        <v>-0.49419016702234886</v>
      </c>
      <c r="Y13" s="72">
        <f t="shared" ref="Y13:Y21" si="5">IFERROR(J13/J12-1, "n/a")</f>
        <v>6.7182642317143548E-2</v>
      </c>
      <c r="Z13" s="72">
        <f t="shared" ref="Z13:Z21" si="6">IFERROR(K13/K12-1, "n/a")</f>
        <v>0.49211570618026657</v>
      </c>
      <c r="AA13" s="72">
        <f t="shared" ref="AA13:AA21" si="7">IFERROR(L13/L12-1, "n/a")</f>
        <v>0.36483446374106077</v>
      </c>
      <c r="AB13" s="72">
        <f t="shared" ref="AB13:AB21" si="8">IFERROR(M13/M12-1, "n/a")</f>
        <v>2.2432589237519451E-2</v>
      </c>
      <c r="AC13" s="72">
        <f t="shared" ref="AC13:AC21" si="9">IFERROR(N13/N12-1, "n/a")</f>
        <v>-0.47066309250036042</v>
      </c>
      <c r="AD13" s="72">
        <f t="shared" ref="AD13:AD21" si="10">IFERROR(O13/O12-1, "n/a")</f>
        <v>0.6250616207072035</v>
      </c>
      <c r="AE13" s="111"/>
      <c r="AF13" s="72" t="s">
        <v>116</v>
      </c>
      <c r="AG13" s="72" t="s">
        <v>116</v>
      </c>
      <c r="AH13" s="72" t="s">
        <v>116</v>
      </c>
      <c r="AI13" s="72" t="s">
        <v>116</v>
      </c>
      <c r="AJ13" s="72"/>
      <c r="AK13" s="72" t="s">
        <v>116</v>
      </c>
      <c r="AL13" s="72" t="s">
        <v>116</v>
      </c>
      <c r="AM13" s="72" t="s">
        <v>116</v>
      </c>
      <c r="AN13" s="72" t="s">
        <v>116</v>
      </c>
      <c r="AO13" s="72" t="s">
        <v>116</v>
      </c>
      <c r="AP13" s="72" t="s">
        <v>116</v>
      </c>
      <c r="AQ13" s="72" t="s">
        <v>116</v>
      </c>
      <c r="AR13" s="72" t="s">
        <v>116</v>
      </c>
      <c r="AS13" s="72" t="s">
        <v>116</v>
      </c>
    </row>
    <row r="14" spans="1:45" s="40" customFormat="1" x14ac:dyDescent="0.35">
      <c r="A14" s="44">
        <v>2013</v>
      </c>
      <c r="B14" s="112">
        <v>2245.2802218253973</v>
      </c>
      <c r="C14" s="112">
        <v>11305.833020634916</v>
      </c>
      <c r="D14" s="112">
        <v>208261.70632896834</v>
      </c>
      <c r="E14" s="112">
        <f t="shared" si="0"/>
        <v>221812.81957142864</v>
      </c>
      <c r="F14" s="75"/>
      <c r="G14" s="112">
        <v>0</v>
      </c>
      <c r="H14" s="112">
        <v>0</v>
      </c>
      <c r="I14" s="112">
        <v>708.38187420634938</v>
      </c>
      <c r="J14" s="112">
        <v>1408.932091666667</v>
      </c>
      <c r="K14" s="112">
        <v>315.11391507936503</v>
      </c>
      <c r="L14" s="112">
        <v>1609.0521484126998</v>
      </c>
      <c r="M14" s="112">
        <v>4041.4800293650801</v>
      </c>
      <c r="N14" s="112">
        <v>1283.9759416666664</v>
      </c>
      <c r="O14" s="112">
        <v>2757.5040876984112</v>
      </c>
      <c r="P14" s="92"/>
      <c r="Q14" s="72">
        <f t="shared" ref="Q14:Q21" si="11">IFERROR(B14/B13-1, "n/a")</f>
        <v>-0.22363272547240576</v>
      </c>
      <c r="R14" s="72">
        <f t="shared" si="1"/>
        <v>-0.12623087108601172</v>
      </c>
      <c r="S14" s="72">
        <f t="shared" si="1"/>
        <v>-0.21117226621544871</v>
      </c>
      <c r="T14" s="72">
        <f t="shared" si="1"/>
        <v>-0.20737361944063015</v>
      </c>
      <c r="U14" s="72"/>
      <c r="V14" s="72" t="str">
        <f t="shared" si="2"/>
        <v>n/a</v>
      </c>
      <c r="W14" s="72" t="str">
        <f t="shared" si="3"/>
        <v>n/a</v>
      </c>
      <c r="X14" s="72">
        <f t="shared" si="4"/>
        <v>2.5457480774941255E-2</v>
      </c>
      <c r="Y14" s="72">
        <f t="shared" si="5"/>
        <v>-7.5029489616925682E-3</v>
      </c>
      <c r="Z14" s="72">
        <f t="shared" si="6"/>
        <v>-0.32361859300244111</v>
      </c>
      <c r="AA14" s="72">
        <f t="shared" si="7"/>
        <v>-0.19167005456488928</v>
      </c>
      <c r="AB14" s="72">
        <f t="shared" si="8"/>
        <v>-0.11503978647478597</v>
      </c>
      <c r="AC14" s="72">
        <f t="shared" si="9"/>
        <v>-1.2597755298551339E-2</v>
      </c>
      <c r="AD14" s="72">
        <f t="shared" si="10"/>
        <v>-0.1558209275772916</v>
      </c>
      <c r="AE14" s="111"/>
      <c r="AF14" s="72" t="s">
        <v>116</v>
      </c>
      <c r="AG14" s="72" t="s">
        <v>116</v>
      </c>
      <c r="AH14" s="72" t="s">
        <v>116</v>
      </c>
      <c r="AI14" s="72" t="s">
        <v>116</v>
      </c>
      <c r="AJ14" s="72"/>
      <c r="AK14" s="72" t="s">
        <v>116</v>
      </c>
      <c r="AL14" s="72" t="s">
        <v>116</v>
      </c>
      <c r="AM14" s="72" t="s">
        <v>116</v>
      </c>
      <c r="AN14" s="72" t="s">
        <v>116</v>
      </c>
      <c r="AO14" s="72" t="s">
        <v>116</v>
      </c>
      <c r="AP14" s="72" t="s">
        <v>116</v>
      </c>
      <c r="AQ14" s="72" t="s">
        <v>116</v>
      </c>
      <c r="AR14" s="72" t="s">
        <v>116</v>
      </c>
      <c r="AS14" s="72" t="s">
        <v>116</v>
      </c>
    </row>
    <row r="15" spans="1:45" s="40" customFormat="1" x14ac:dyDescent="0.35">
      <c r="A15" s="44">
        <v>2014</v>
      </c>
      <c r="B15" s="112">
        <v>2174.7060365079383</v>
      </c>
      <c r="C15" s="112">
        <v>8528.1202662698433</v>
      </c>
      <c r="D15" s="112">
        <v>166700.81916111108</v>
      </c>
      <c r="E15" s="112">
        <f t="shared" si="0"/>
        <v>177403.64546388885</v>
      </c>
      <c r="F15" s="75"/>
      <c r="G15" s="112">
        <v>0</v>
      </c>
      <c r="H15" s="112">
        <v>0</v>
      </c>
      <c r="I15" s="112">
        <v>707.60159166666642</v>
      </c>
      <c r="J15" s="112">
        <v>1153.5646706349212</v>
      </c>
      <c r="K15" s="112">
        <v>392.84899841269851</v>
      </c>
      <c r="L15" s="112">
        <v>1425.8287238095231</v>
      </c>
      <c r="M15" s="112">
        <v>3679.8439845238113</v>
      </c>
      <c r="N15" s="112">
        <v>1055.454283333333</v>
      </c>
      <c r="O15" s="112">
        <v>2624.3897011904769</v>
      </c>
      <c r="P15" s="92"/>
      <c r="Q15" s="72">
        <f t="shared" si="11"/>
        <v>-3.1432239339855172E-2</v>
      </c>
      <c r="R15" s="72">
        <f t="shared" si="1"/>
        <v>-0.24568846446744019</v>
      </c>
      <c r="S15" s="72">
        <f t="shared" si="1"/>
        <v>-0.19956086935256379</v>
      </c>
      <c r="T15" s="72">
        <f t="shared" si="1"/>
        <v>-0.20021013300017609</v>
      </c>
      <c r="U15" s="72"/>
      <c r="V15" s="72" t="str">
        <f t="shared" si="2"/>
        <v>n/a</v>
      </c>
      <c r="W15" s="72" t="str">
        <f t="shared" si="3"/>
        <v>n/a</v>
      </c>
      <c r="X15" s="72">
        <f t="shared" si="4"/>
        <v>-1.1014998662369768E-3</v>
      </c>
      <c r="Y15" s="72">
        <f t="shared" si="5"/>
        <v>-0.18124892075505517</v>
      </c>
      <c r="Z15" s="72">
        <f t="shared" si="6"/>
        <v>0.24668883097007943</v>
      </c>
      <c r="AA15" s="72">
        <f t="shared" si="7"/>
        <v>-0.11387040798144621</v>
      </c>
      <c r="AB15" s="72">
        <f t="shared" si="8"/>
        <v>-8.9481091633176302E-2</v>
      </c>
      <c r="AC15" s="72">
        <f t="shared" si="9"/>
        <v>-0.17797970422771359</v>
      </c>
      <c r="AD15" s="72">
        <f t="shared" si="10"/>
        <v>-4.8273504689177127E-2</v>
      </c>
      <c r="AE15" s="111"/>
      <c r="AF15" s="72" t="s">
        <v>116</v>
      </c>
      <c r="AG15" s="72" t="s">
        <v>116</v>
      </c>
      <c r="AH15" s="72" t="s">
        <v>116</v>
      </c>
      <c r="AI15" s="72" t="s">
        <v>116</v>
      </c>
      <c r="AJ15" s="72"/>
      <c r="AK15" s="72" t="s">
        <v>116</v>
      </c>
      <c r="AL15" s="72" t="s">
        <v>116</v>
      </c>
      <c r="AM15" s="72" t="s">
        <v>116</v>
      </c>
      <c r="AN15" s="72" t="s">
        <v>116</v>
      </c>
      <c r="AO15" s="72" t="s">
        <v>116</v>
      </c>
      <c r="AP15" s="72" t="s">
        <v>116</v>
      </c>
      <c r="AQ15" s="72" t="s">
        <v>116</v>
      </c>
      <c r="AR15" s="72" t="s">
        <v>116</v>
      </c>
      <c r="AS15" s="72" t="s">
        <v>116</v>
      </c>
    </row>
    <row r="16" spans="1:45" s="40" customFormat="1" x14ac:dyDescent="0.35">
      <c r="A16" s="44">
        <v>2015</v>
      </c>
      <c r="B16" s="112">
        <v>1627.2013023809523</v>
      </c>
      <c r="C16" s="112">
        <v>11155.504217063492</v>
      </c>
      <c r="D16" s="112">
        <v>179479.6427916667</v>
      </c>
      <c r="E16" s="112">
        <f t="shared" si="0"/>
        <v>192262.34831111116</v>
      </c>
      <c r="F16" s="75"/>
      <c r="G16" s="112">
        <v>0</v>
      </c>
      <c r="H16" s="112">
        <v>0</v>
      </c>
      <c r="I16" s="112">
        <v>750.95648730158803</v>
      </c>
      <c r="J16" s="112">
        <v>982.65648769841243</v>
      </c>
      <c r="K16" s="112">
        <v>235.88116071428587</v>
      </c>
      <c r="L16" s="112">
        <v>1097.6476404761906</v>
      </c>
      <c r="M16" s="112">
        <v>3067.1417761904768</v>
      </c>
      <c r="N16" s="112">
        <v>1014.6099059523812</v>
      </c>
      <c r="O16" s="112">
        <v>2052.5318702380955</v>
      </c>
      <c r="P16" s="92"/>
      <c r="Q16" s="72">
        <f t="shared" si="11"/>
        <v>-0.25176034136832059</v>
      </c>
      <c r="R16" s="72">
        <f t="shared" si="1"/>
        <v>0.3080847676580496</v>
      </c>
      <c r="S16" s="72">
        <f t="shared" si="1"/>
        <v>7.6657233568872218E-2</v>
      </c>
      <c r="T16" s="72">
        <f t="shared" si="1"/>
        <v>8.3756468523341843E-2</v>
      </c>
      <c r="U16" s="72"/>
      <c r="V16" s="72" t="str">
        <f t="shared" si="2"/>
        <v>n/a</v>
      </c>
      <c r="W16" s="72" t="str">
        <f t="shared" si="3"/>
        <v>n/a</v>
      </c>
      <c r="X16" s="72">
        <f t="shared" si="4"/>
        <v>6.1270206491204515E-2</v>
      </c>
      <c r="Y16" s="72">
        <f t="shared" si="5"/>
        <v>-0.14815656832004143</v>
      </c>
      <c r="Z16" s="72">
        <f t="shared" si="6"/>
        <v>-0.39956277942069152</v>
      </c>
      <c r="AA16" s="72">
        <f t="shared" si="7"/>
        <v>-0.23016865760461025</v>
      </c>
      <c r="AB16" s="72">
        <f t="shared" si="8"/>
        <v>-0.16650222425465711</v>
      </c>
      <c r="AC16" s="72">
        <f t="shared" si="9"/>
        <v>-3.8698386112904215E-2</v>
      </c>
      <c r="AD16" s="72">
        <f t="shared" si="10"/>
        <v>-0.21790126317481551</v>
      </c>
      <c r="AE16" s="111"/>
      <c r="AF16" s="72" t="s">
        <v>116</v>
      </c>
      <c r="AG16" s="72" t="s">
        <v>116</v>
      </c>
      <c r="AH16" s="72" t="s">
        <v>116</v>
      </c>
      <c r="AI16" s="72" t="s">
        <v>116</v>
      </c>
      <c r="AJ16" s="72"/>
      <c r="AK16" s="72" t="s">
        <v>116</v>
      </c>
      <c r="AL16" s="72" t="s">
        <v>116</v>
      </c>
      <c r="AM16" s="72" t="s">
        <v>116</v>
      </c>
      <c r="AN16" s="72" t="s">
        <v>116</v>
      </c>
      <c r="AO16" s="72" t="s">
        <v>116</v>
      </c>
      <c r="AP16" s="72" t="s">
        <v>116</v>
      </c>
      <c r="AQ16" s="72" t="s">
        <v>116</v>
      </c>
      <c r="AR16" s="72" t="s">
        <v>116</v>
      </c>
      <c r="AS16" s="72" t="s">
        <v>116</v>
      </c>
    </row>
    <row r="17" spans="1:45" s="40" customFormat="1" x14ac:dyDescent="0.35">
      <c r="A17" s="44">
        <v>2016</v>
      </c>
      <c r="B17" s="112">
        <v>1837.5592841269845</v>
      </c>
      <c r="C17" s="112">
        <v>13514.617895634919</v>
      </c>
      <c r="D17" s="112">
        <v>194131.56065595258</v>
      </c>
      <c r="E17" s="112">
        <f t="shared" si="0"/>
        <v>209483.73783571448</v>
      </c>
      <c r="F17" s="75"/>
      <c r="G17" s="112">
        <v>0</v>
      </c>
      <c r="H17" s="112">
        <v>0</v>
      </c>
      <c r="I17" s="112">
        <v>664.3734079365081</v>
      </c>
      <c r="J17" s="112">
        <v>939.32162182539696</v>
      </c>
      <c r="K17" s="112">
        <v>184.65242777777775</v>
      </c>
      <c r="L17" s="112">
        <v>996.70592301587294</v>
      </c>
      <c r="M17" s="112">
        <v>2785.0533805555579</v>
      </c>
      <c r="N17" s="112">
        <v>1015.3399849206344</v>
      </c>
      <c r="O17" s="112">
        <v>1769.7133956349189</v>
      </c>
      <c r="P17" s="92"/>
      <c r="Q17" s="72">
        <f t="shared" si="11"/>
        <v>0.12927594234237172</v>
      </c>
      <c r="R17" s="72">
        <f t="shared" si="1"/>
        <v>0.21147530695770089</v>
      </c>
      <c r="S17" s="72">
        <f t="shared" si="1"/>
        <v>8.1635541704823122E-2</v>
      </c>
      <c r="T17" s="72">
        <f t="shared" si="1"/>
        <v>8.9572345682246368E-2</v>
      </c>
      <c r="U17" s="72"/>
      <c r="V17" s="72" t="str">
        <f t="shared" si="2"/>
        <v>n/a</v>
      </c>
      <c r="W17" s="72" t="str">
        <f t="shared" si="3"/>
        <v>n/a</v>
      </c>
      <c r="X17" s="72">
        <f t="shared" si="4"/>
        <v>-0.11529706558125474</v>
      </c>
      <c r="Y17" s="72">
        <f t="shared" si="5"/>
        <v>-4.4099709731235559E-2</v>
      </c>
      <c r="Z17" s="72">
        <f t="shared" si="6"/>
        <v>-0.2171802647628972</v>
      </c>
      <c r="AA17" s="72">
        <f t="shared" si="7"/>
        <v>-9.1961858922710693E-2</v>
      </c>
      <c r="AB17" s="72">
        <f t="shared" si="8"/>
        <v>-9.1971097594740092E-2</v>
      </c>
      <c r="AC17" s="72">
        <f t="shared" si="9"/>
        <v>7.1956617412283208E-4</v>
      </c>
      <c r="AD17" s="72">
        <f t="shared" si="10"/>
        <v>-0.13779005271687661</v>
      </c>
      <c r="AE17" s="111"/>
      <c r="AF17" s="72" t="s">
        <v>116</v>
      </c>
      <c r="AG17" s="72" t="s">
        <v>116</v>
      </c>
      <c r="AH17" s="72" t="s">
        <v>116</v>
      </c>
      <c r="AI17" s="72" t="s">
        <v>116</v>
      </c>
      <c r="AJ17" s="72"/>
      <c r="AK17" s="72" t="s">
        <v>116</v>
      </c>
      <c r="AL17" s="72" t="s">
        <v>116</v>
      </c>
      <c r="AM17" s="72" t="s">
        <v>116</v>
      </c>
      <c r="AN17" s="72" t="s">
        <v>116</v>
      </c>
      <c r="AO17" s="72" t="s">
        <v>116</v>
      </c>
      <c r="AP17" s="72" t="s">
        <v>116</v>
      </c>
      <c r="AQ17" s="72" t="s">
        <v>116</v>
      </c>
      <c r="AR17" s="72" t="s">
        <v>116</v>
      </c>
      <c r="AS17" s="72" t="s">
        <v>116</v>
      </c>
    </row>
    <row r="18" spans="1:45" s="40" customFormat="1" x14ac:dyDescent="0.35">
      <c r="A18" s="44">
        <v>2017</v>
      </c>
      <c r="B18" s="112">
        <v>1643.7611067729081</v>
      </c>
      <c r="C18" s="112">
        <v>13387.866515537851</v>
      </c>
      <c r="D18" s="112">
        <v>193515.5628844621</v>
      </c>
      <c r="E18" s="112">
        <f t="shared" si="0"/>
        <v>208547.19050677287</v>
      </c>
      <c r="F18" s="75"/>
      <c r="G18" s="112">
        <v>98.17165498007968</v>
      </c>
      <c r="H18" s="112">
        <v>89.516389641434259</v>
      </c>
      <c r="I18" s="112">
        <v>588.41744860557753</v>
      </c>
      <c r="J18" s="112">
        <v>812.26114820717066</v>
      </c>
      <c r="K18" s="112">
        <v>160.74298525896421</v>
      </c>
      <c r="L18" s="112">
        <v>736.53850318725063</v>
      </c>
      <c r="M18" s="112">
        <v>2485.6481298804783</v>
      </c>
      <c r="N18" s="112">
        <v>960.60469163346545</v>
      </c>
      <c r="O18" s="112">
        <v>1525.0434382470121</v>
      </c>
      <c r="P18" s="92"/>
      <c r="Q18" s="72">
        <f t="shared" si="11"/>
        <v>-0.10546499317226055</v>
      </c>
      <c r="R18" s="72">
        <f t="shared" si="1"/>
        <v>-9.3788356486207425E-3</v>
      </c>
      <c r="S18" s="72">
        <f t="shared" si="1"/>
        <v>-3.1730944180795584E-3</v>
      </c>
      <c r="T18" s="72">
        <f t="shared" si="1"/>
        <v>-4.4707400136047015E-3</v>
      </c>
      <c r="U18" s="72"/>
      <c r="V18" s="72" t="str">
        <f t="shared" si="2"/>
        <v>n/a</v>
      </c>
      <c r="W18" s="72" t="str">
        <f t="shared" si="3"/>
        <v>n/a</v>
      </c>
      <c r="X18" s="72">
        <f t="shared" si="4"/>
        <v>-0.11432721181126715</v>
      </c>
      <c r="Y18" s="72">
        <f t="shared" si="5"/>
        <v>-0.13526833692096629</v>
      </c>
      <c r="Z18" s="72">
        <f t="shared" si="6"/>
        <v>-0.12948349938614212</v>
      </c>
      <c r="AA18" s="72">
        <f t="shared" si="7"/>
        <v>-0.26102726373030594</v>
      </c>
      <c r="AB18" s="72">
        <f t="shared" si="8"/>
        <v>-0.10750431311853514</v>
      </c>
      <c r="AC18" s="72">
        <f t="shared" si="9"/>
        <v>-5.3908340161987645E-2</v>
      </c>
      <c r="AD18" s="72">
        <f t="shared" si="10"/>
        <v>-0.13825400089720563</v>
      </c>
      <c r="AE18" s="111"/>
      <c r="AF18" s="72" t="s">
        <v>116</v>
      </c>
      <c r="AG18" s="72" t="s">
        <v>116</v>
      </c>
      <c r="AH18" s="72" t="s">
        <v>116</v>
      </c>
      <c r="AI18" s="72" t="s">
        <v>116</v>
      </c>
      <c r="AJ18" s="72"/>
      <c r="AK18" s="72" t="s">
        <v>116</v>
      </c>
      <c r="AL18" s="72" t="s">
        <v>116</v>
      </c>
      <c r="AM18" s="72" t="s">
        <v>116</v>
      </c>
      <c r="AN18" s="72" t="s">
        <v>116</v>
      </c>
      <c r="AO18" s="72" t="s">
        <v>116</v>
      </c>
      <c r="AP18" s="72" t="s">
        <v>116</v>
      </c>
      <c r="AQ18" s="72" t="s">
        <v>116</v>
      </c>
      <c r="AR18" s="72" t="s">
        <v>116</v>
      </c>
      <c r="AS18" s="72" t="s">
        <v>116</v>
      </c>
    </row>
    <row r="19" spans="1:45" s="40" customFormat="1" x14ac:dyDescent="0.35">
      <c r="A19" s="44">
        <v>2018</v>
      </c>
      <c r="B19" s="112">
        <v>1480.559509561753</v>
      </c>
      <c r="C19" s="112">
        <v>12839.138572908361</v>
      </c>
      <c r="D19" s="112">
        <v>203814.55768804785</v>
      </c>
      <c r="E19" s="112">
        <f t="shared" si="0"/>
        <v>218134.25577051795</v>
      </c>
      <c r="F19" s="75"/>
      <c r="G19" s="112">
        <v>430.75183266932294</v>
      </c>
      <c r="H19" s="112">
        <v>393.84037968127512</v>
      </c>
      <c r="I19" s="112">
        <v>261.31896573705194</v>
      </c>
      <c r="J19" s="112">
        <v>618.50875458167332</v>
      </c>
      <c r="K19" s="112">
        <v>137.55965617529887</v>
      </c>
      <c r="L19" s="112">
        <v>589.48054541832676</v>
      </c>
      <c r="M19" s="112">
        <v>2431.4601342629476</v>
      </c>
      <c r="N19" s="112">
        <v>1035.8839322709166</v>
      </c>
      <c r="O19" s="112">
        <v>1395.5762019920328</v>
      </c>
      <c r="P19" s="92"/>
      <c r="Q19" s="72">
        <f t="shared" si="11"/>
        <v>-9.9285471920891544E-2</v>
      </c>
      <c r="R19" s="72">
        <f t="shared" si="1"/>
        <v>-4.0986959497440467E-2</v>
      </c>
      <c r="S19" s="72">
        <f t="shared" si="1"/>
        <v>5.3220498910130143E-2</v>
      </c>
      <c r="T19" s="72">
        <f t="shared" si="1"/>
        <v>4.597072365467203E-2</v>
      </c>
      <c r="U19" s="72"/>
      <c r="V19" s="72">
        <f t="shared" si="2"/>
        <v>3.3877413776586343</v>
      </c>
      <c r="W19" s="72">
        <f t="shared" si="3"/>
        <v>3.3996454868079162</v>
      </c>
      <c r="X19" s="72">
        <f t="shared" si="4"/>
        <v>-0.55589528088209905</v>
      </c>
      <c r="Y19" s="72">
        <f t="shared" si="5"/>
        <v>-0.23853460682337102</v>
      </c>
      <c r="Z19" s="72">
        <f t="shared" si="6"/>
        <v>-0.14422607024695944</v>
      </c>
      <c r="AA19" s="72">
        <f t="shared" si="7"/>
        <v>-0.19966092353971243</v>
      </c>
      <c r="AB19" s="72">
        <f t="shared" si="8"/>
        <v>-2.1800348555423454E-2</v>
      </c>
      <c r="AC19" s="72">
        <f t="shared" si="9"/>
        <v>7.8366513606593191E-2</v>
      </c>
      <c r="AD19" s="72">
        <f t="shared" si="10"/>
        <v>-8.4894130231331411E-2</v>
      </c>
      <c r="AE19" s="111"/>
      <c r="AF19" s="72" t="s">
        <v>116</v>
      </c>
      <c r="AG19" s="72" t="s">
        <v>116</v>
      </c>
      <c r="AH19" s="72" t="s">
        <v>116</v>
      </c>
      <c r="AI19" s="72" t="s">
        <v>116</v>
      </c>
      <c r="AJ19" s="72"/>
      <c r="AK19" s="72" t="s">
        <v>116</v>
      </c>
      <c r="AL19" s="72" t="s">
        <v>116</v>
      </c>
      <c r="AM19" s="72" t="s">
        <v>116</v>
      </c>
      <c r="AN19" s="72" t="s">
        <v>116</v>
      </c>
      <c r="AO19" s="72" t="s">
        <v>116</v>
      </c>
      <c r="AP19" s="72" t="s">
        <v>116</v>
      </c>
      <c r="AQ19" s="72" t="s">
        <v>116</v>
      </c>
      <c r="AR19" s="72" t="s">
        <v>116</v>
      </c>
      <c r="AS19" s="72" t="s">
        <v>116</v>
      </c>
    </row>
    <row r="20" spans="1:45" s="40" customFormat="1" x14ac:dyDescent="0.35">
      <c r="A20" s="44">
        <v>2019</v>
      </c>
      <c r="B20" s="112">
        <v>1696.1116182539683</v>
      </c>
      <c r="C20" s="112">
        <v>17221.012981349191</v>
      </c>
      <c r="D20" s="112">
        <v>228729.26337142853</v>
      </c>
      <c r="E20" s="112">
        <f t="shared" si="0"/>
        <v>247646.38797103168</v>
      </c>
      <c r="F20" s="75"/>
      <c r="G20" s="112">
        <v>724.70481785714276</v>
      </c>
      <c r="H20" s="112">
        <v>593.06857738095221</v>
      </c>
      <c r="I20" s="112">
        <v>285.86557182539678</v>
      </c>
      <c r="J20" s="112">
        <v>595.96532936507936</v>
      </c>
      <c r="K20" s="112">
        <v>60.410814682539694</v>
      </c>
      <c r="L20" s="112">
        <v>488.61820833333314</v>
      </c>
      <c r="M20" s="112">
        <v>2748.6333194444437</v>
      </c>
      <c r="N20" s="112">
        <v>1203.0481837301591</v>
      </c>
      <c r="O20" s="112">
        <v>1545.5851357142851</v>
      </c>
      <c r="P20" s="92"/>
      <c r="Q20" s="72">
        <f t="shared" si="11"/>
        <v>0.14558827747222325</v>
      </c>
      <c r="R20" s="72">
        <f t="shared" si="1"/>
        <v>0.34129037423795272</v>
      </c>
      <c r="S20" s="72">
        <f t="shared" si="1"/>
        <v>0.12224203200202388</v>
      </c>
      <c r="T20" s="72">
        <f t="shared" si="1"/>
        <v>0.13529343246097558</v>
      </c>
      <c r="U20" s="72"/>
      <c r="V20" s="72">
        <f t="shared" si="2"/>
        <v>0.68241842029138833</v>
      </c>
      <c r="W20" s="72">
        <f t="shared" si="3"/>
        <v>0.50586026212169344</v>
      </c>
      <c r="X20" s="72">
        <f t="shared" si="4"/>
        <v>9.3933503904360505E-2</v>
      </c>
      <c r="Y20" s="72">
        <f t="shared" si="5"/>
        <v>-3.6448029311793917E-2</v>
      </c>
      <c r="Z20" s="72">
        <f t="shared" si="6"/>
        <v>-0.56083915617268421</v>
      </c>
      <c r="AA20" s="72">
        <f t="shared" si="7"/>
        <v>-0.17110375884146667</v>
      </c>
      <c r="AB20" s="72">
        <f t="shared" si="8"/>
        <v>0.1304455626115546</v>
      </c>
      <c r="AC20" s="72">
        <f t="shared" si="9"/>
        <v>0.1613735344777254</v>
      </c>
      <c r="AD20" s="72">
        <f t="shared" si="10"/>
        <v>0.10748888774982768</v>
      </c>
      <c r="AE20" s="111"/>
      <c r="AF20" s="72" t="s">
        <v>116</v>
      </c>
      <c r="AG20" s="72" t="s">
        <v>116</v>
      </c>
      <c r="AH20" s="72" t="s">
        <v>116</v>
      </c>
      <c r="AI20" s="72" t="s">
        <v>116</v>
      </c>
      <c r="AJ20" s="72"/>
      <c r="AK20" s="72" t="s">
        <v>116</v>
      </c>
      <c r="AL20" s="72" t="s">
        <v>116</v>
      </c>
      <c r="AM20" s="72" t="s">
        <v>116</v>
      </c>
      <c r="AN20" s="72" t="s">
        <v>116</v>
      </c>
      <c r="AO20" s="72" t="s">
        <v>116</v>
      </c>
      <c r="AP20" s="72" t="s">
        <v>116</v>
      </c>
      <c r="AQ20" s="72" t="s">
        <v>116</v>
      </c>
      <c r="AR20" s="72" t="s">
        <v>116</v>
      </c>
      <c r="AS20" s="72" t="s">
        <v>116</v>
      </c>
    </row>
    <row r="21" spans="1:45" s="40" customFormat="1" x14ac:dyDescent="0.35">
      <c r="A21" s="44">
        <v>2020</v>
      </c>
      <c r="B21" s="112">
        <v>1837.0329015810273</v>
      </c>
      <c r="C21" s="112">
        <v>25729.01288774702</v>
      </c>
      <c r="D21" s="112">
        <v>262262.24488695641</v>
      </c>
      <c r="E21" s="112">
        <f>SUM(B21:D21)</f>
        <v>289828.29067628447</v>
      </c>
      <c r="F21" s="75"/>
      <c r="G21" s="112">
        <v>788.87816996047457</v>
      </c>
      <c r="H21" s="112">
        <v>505.78309486165961</v>
      </c>
      <c r="I21" s="112">
        <v>270.652929249012</v>
      </c>
      <c r="J21" s="112">
        <v>840.26991225296445</v>
      </c>
      <c r="K21" s="112">
        <v>86.82211778656125</v>
      </c>
      <c r="L21" s="112">
        <v>684.00330909090917</v>
      </c>
      <c r="M21" s="112">
        <v>3176.4095332015818</v>
      </c>
      <c r="N21" s="112">
        <v>1456.9749976284586</v>
      </c>
      <c r="O21" s="112">
        <v>1719.4345355731241</v>
      </c>
      <c r="P21" s="92"/>
      <c r="Q21" s="72">
        <f t="shared" si="11"/>
        <v>8.3084911282034435E-2</v>
      </c>
      <c r="R21" s="72">
        <f t="shared" si="1"/>
        <v>0.49404758684127437</v>
      </c>
      <c r="S21" s="72">
        <f t="shared" si="1"/>
        <v>0.14660555899694572</v>
      </c>
      <c r="T21" s="72">
        <f t="shared" si="1"/>
        <v>0.17033118492399324</v>
      </c>
      <c r="U21" s="72"/>
      <c r="V21" s="72">
        <f t="shared" si="2"/>
        <v>8.8551021770607141E-2</v>
      </c>
      <c r="W21" s="72">
        <f t="shared" si="3"/>
        <v>-0.14717603637804189</v>
      </c>
      <c r="X21" s="72">
        <f t="shared" si="4"/>
        <v>-5.3216071033823087E-2</v>
      </c>
      <c r="Y21" s="72">
        <f t="shared" si="5"/>
        <v>0.40993086485107888</v>
      </c>
      <c r="Z21" s="72">
        <f t="shared" si="6"/>
        <v>0.43719494999055386</v>
      </c>
      <c r="AA21" s="72">
        <f t="shared" si="7"/>
        <v>0.39987273790723155</v>
      </c>
      <c r="AB21" s="72">
        <f t="shared" si="8"/>
        <v>0.15563233215975147</v>
      </c>
      <c r="AC21" s="72">
        <f t="shared" si="9"/>
        <v>0.21106952932755907</v>
      </c>
      <c r="AD21" s="72">
        <f t="shared" si="10"/>
        <v>0.11248128352275799</v>
      </c>
      <c r="AE21" s="111"/>
      <c r="AF21" s="72" t="s">
        <v>116</v>
      </c>
      <c r="AG21" s="72" t="s">
        <v>116</v>
      </c>
      <c r="AH21" s="72" t="s">
        <v>116</v>
      </c>
      <c r="AI21" s="72" t="s">
        <v>116</v>
      </c>
      <c r="AJ21" s="72"/>
      <c r="AK21" s="72" t="s">
        <v>116</v>
      </c>
      <c r="AL21" s="72" t="s">
        <v>116</v>
      </c>
      <c r="AM21" s="72" t="s">
        <v>116</v>
      </c>
      <c r="AN21" s="72" t="s">
        <v>116</v>
      </c>
      <c r="AO21" s="72" t="s">
        <v>116</v>
      </c>
      <c r="AP21" s="72" t="s">
        <v>116</v>
      </c>
      <c r="AQ21" s="72" t="s">
        <v>116</v>
      </c>
      <c r="AR21" s="72" t="s">
        <v>116</v>
      </c>
      <c r="AS21" s="72" t="s">
        <v>116</v>
      </c>
    </row>
    <row r="22" spans="1:45" s="40" customFormat="1" x14ac:dyDescent="0.35">
      <c r="A22" s="44"/>
      <c r="B22" s="112"/>
      <c r="C22" s="112"/>
      <c r="D22" s="112"/>
      <c r="E22" s="112"/>
      <c r="F22" s="75"/>
      <c r="G22" s="112"/>
      <c r="H22" s="112"/>
      <c r="I22" s="112"/>
      <c r="J22" s="112"/>
      <c r="K22" s="112"/>
      <c r="L22" s="112"/>
      <c r="M22" s="112"/>
      <c r="N22" s="112"/>
      <c r="O22" s="112"/>
      <c r="P22" s="92"/>
      <c r="Q22" s="72"/>
      <c r="R22" s="72"/>
      <c r="S22" s="72"/>
      <c r="T22" s="72"/>
      <c r="U22" s="72"/>
      <c r="V22" s="72"/>
      <c r="W22" s="72"/>
      <c r="X22" s="72"/>
      <c r="Y22" s="72"/>
      <c r="Z22" s="72"/>
      <c r="AA22" s="72"/>
      <c r="AB22" s="72"/>
      <c r="AC22" s="72"/>
      <c r="AD22" s="72"/>
      <c r="AE22" s="111"/>
      <c r="AF22" s="72"/>
      <c r="AG22" s="72"/>
      <c r="AH22" s="72"/>
      <c r="AI22" s="72"/>
      <c r="AJ22" s="72"/>
      <c r="AK22" s="72"/>
      <c r="AL22" s="72"/>
      <c r="AM22" s="72"/>
      <c r="AN22" s="72"/>
      <c r="AO22" s="72"/>
      <c r="AP22" s="72"/>
      <c r="AQ22" s="72"/>
      <c r="AR22" s="72"/>
      <c r="AS22" s="72"/>
    </row>
    <row r="23" spans="1:45" s="40" customFormat="1" x14ac:dyDescent="0.35">
      <c r="A23" s="123" t="s">
        <v>142</v>
      </c>
      <c r="B23" s="131">
        <v>2048.5637278911563</v>
      </c>
      <c r="C23" s="131">
        <v>26331.755442857146</v>
      </c>
      <c r="D23" s="131">
        <v>260681.90015442172</v>
      </c>
      <c r="E23" s="131">
        <v>289062.21932517015</v>
      </c>
      <c r="F23" s="131"/>
      <c r="G23" s="131">
        <v>866.8187278911571</v>
      </c>
      <c r="H23" s="131">
        <v>673.40771768707464</v>
      </c>
      <c r="I23" s="131">
        <v>334.07566598639477</v>
      </c>
      <c r="J23" s="131">
        <v>944.57987074829941</v>
      </c>
      <c r="K23" s="131">
        <v>88.261302040816318</v>
      </c>
      <c r="L23" s="131">
        <v>806.208918367347</v>
      </c>
      <c r="M23" s="131">
        <v>3713.3522027210884</v>
      </c>
      <c r="N23" s="131">
        <v>1749.5379571428577</v>
      </c>
      <c r="O23" s="131">
        <v>1963.8142455782317</v>
      </c>
      <c r="P23" s="132"/>
      <c r="Q23" s="129" t="s">
        <v>116</v>
      </c>
      <c r="R23" s="129" t="s">
        <v>116</v>
      </c>
      <c r="S23" s="129" t="s">
        <v>116</v>
      </c>
      <c r="T23" s="129" t="s">
        <v>116</v>
      </c>
      <c r="U23" s="133"/>
      <c r="V23" s="129" t="s">
        <v>116</v>
      </c>
      <c r="W23" s="129" t="s">
        <v>116</v>
      </c>
      <c r="X23" s="129" t="s">
        <v>116</v>
      </c>
      <c r="Y23" s="129" t="s">
        <v>116</v>
      </c>
      <c r="Z23" s="129" t="s">
        <v>116</v>
      </c>
      <c r="AA23" s="129" t="s">
        <v>116</v>
      </c>
      <c r="AB23" s="129" t="s">
        <v>116</v>
      </c>
      <c r="AC23" s="129" t="s">
        <v>116</v>
      </c>
      <c r="AD23" s="129" t="s">
        <v>116</v>
      </c>
      <c r="AE23" s="133"/>
      <c r="AF23" s="129" t="s">
        <v>116</v>
      </c>
      <c r="AG23" s="129" t="s">
        <v>116</v>
      </c>
      <c r="AH23" s="129" t="s">
        <v>116</v>
      </c>
      <c r="AI23" s="129" t="s">
        <v>116</v>
      </c>
      <c r="AJ23" s="129"/>
      <c r="AK23" s="129" t="s">
        <v>116</v>
      </c>
      <c r="AL23" s="129" t="s">
        <v>116</v>
      </c>
      <c r="AM23" s="129" t="s">
        <v>116</v>
      </c>
      <c r="AN23" s="129" t="s">
        <v>116</v>
      </c>
      <c r="AO23" s="129" t="s">
        <v>116</v>
      </c>
      <c r="AP23" s="129" t="s">
        <v>116</v>
      </c>
      <c r="AQ23" s="129" t="s">
        <v>116</v>
      </c>
      <c r="AR23" s="129" t="s">
        <v>116</v>
      </c>
      <c r="AS23" s="129" t="s">
        <v>116</v>
      </c>
    </row>
    <row r="24" spans="1:45" s="40" customFormat="1" x14ac:dyDescent="0.35">
      <c r="A24" s="123" t="s">
        <v>143</v>
      </c>
      <c r="B24" s="131">
        <v>1456.3565758620696</v>
      </c>
      <c r="C24" s="131">
        <v>26206.947025517256</v>
      </c>
      <c r="D24" s="131">
        <v>268795.73696620675</v>
      </c>
      <c r="E24" s="131">
        <v>296459.04056758631</v>
      </c>
      <c r="F24" s="131"/>
      <c r="G24" s="131">
        <v>950.09235103448236</v>
      </c>
      <c r="H24" s="131">
        <v>411.01103793103454</v>
      </c>
      <c r="I24" s="131">
        <v>185.89553172413792</v>
      </c>
      <c r="J24" s="131">
        <v>766.62229931034483</v>
      </c>
      <c r="K24" s="131">
        <v>63.063571034482734</v>
      </c>
      <c r="L24" s="131">
        <v>464.2898331034483</v>
      </c>
      <c r="M24" s="131">
        <v>2840.9746241379303</v>
      </c>
      <c r="N24" s="131">
        <v>1321.96411862069</v>
      </c>
      <c r="O24" s="131">
        <v>1519.0105055172417</v>
      </c>
      <c r="P24" s="132"/>
      <c r="Q24" s="129">
        <f>B24/B23-1</f>
        <v>-0.28908407581672835</v>
      </c>
      <c r="R24" s="129">
        <f t="shared" ref="R24:AD24" si="12">C24/C23-1</f>
        <v>-4.7398441630956967E-3</v>
      </c>
      <c r="S24" s="129">
        <f t="shared" si="12"/>
        <v>3.112543221059294E-2</v>
      </c>
      <c r="T24" s="129">
        <f t="shared" si="12"/>
        <v>2.5589028063523589E-2</v>
      </c>
      <c r="U24" s="129"/>
      <c r="V24" s="129">
        <f t="shared" si="12"/>
        <v>9.6068094128420434E-2</v>
      </c>
      <c r="W24" s="129">
        <f t="shared" si="12"/>
        <v>-0.38965499334828391</v>
      </c>
      <c r="X24" s="129">
        <f t="shared" si="12"/>
        <v>-0.44355261202499996</v>
      </c>
      <c r="Y24" s="129">
        <f t="shared" si="12"/>
        <v>-0.18839864891147429</v>
      </c>
      <c r="Z24" s="129">
        <f t="shared" si="12"/>
        <v>-0.28549013467624718</v>
      </c>
      <c r="AA24" s="129">
        <f t="shared" si="12"/>
        <v>-0.42410729709653761</v>
      </c>
      <c r="AB24" s="129">
        <f t="shared" si="12"/>
        <v>-0.23492993148990637</v>
      </c>
      <c r="AC24" s="129">
        <f t="shared" si="12"/>
        <v>-0.2443924333144688</v>
      </c>
      <c r="AD24" s="129">
        <f t="shared" si="12"/>
        <v>-0.22649990499993577</v>
      </c>
      <c r="AE24" s="133"/>
      <c r="AF24" s="129" t="s">
        <v>116</v>
      </c>
      <c r="AG24" s="129" t="s">
        <v>116</v>
      </c>
      <c r="AH24" s="129" t="s">
        <v>116</v>
      </c>
      <c r="AI24" s="129" t="s">
        <v>116</v>
      </c>
      <c r="AJ24" s="129"/>
      <c r="AK24" s="129" t="s">
        <v>116</v>
      </c>
      <c r="AL24" s="129" t="s">
        <v>116</v>
      </c>
      <c r="AM24" s="129" t="s">
        <v>116</v>
      </c>
      <c r="AN24" s="129" t="s">
        <v>116</v>
      </c>
      <c r="AO24" s="129" t="s">
        <v>116</v>
      </c>
      <c r="AP24" s="129" t="s">
        <v>116</v>
      </c>
      <c r="AQ24" s="129" t="s">
        <v>116</v>
      </c>
      <c r="AR24" s="129" t="s">
        <v>116</v>
      </c>
      <c r="AS24" s="129" t="s">
        <v>116</v>
      </c>
    </row>
    <row r="25" spans="1:45" s="40" customFormat="1" x14ac:dyDescent="0.35">
      <c r="A25" s="57"/>
      <c r="B25" s="112"/>
      <c r="C25" s="112"/>
      <c r="D25" s="112"/>
      <c r="E25" s="112"/>
      <c r="F25" s="75"/>
      <c r="G25" s="112"/>
      <c r="H25" s="112"/>
      <c r="I25" s="112"/>
      <c r="J25" s="112"/>
      <c r="K25" s="112"/>
      <c r="L25" s="112"/>
      <c r="M25" s="112"/>
      <c r="N25" s="112"/>
      <c r="O25" s="112"/>
      <c r="P25" s="92"/>
      <c r="Q25" s="111"/>
      <c r="R25" s="111"/>
      <c r="S25" s="111"/>
      <c r="T25" s="111"/>
      <c r="U25" s="111"/>
      <c r="V25" s="111"/>
      <c r="W25" s="111"/>
      <c r="X25" s="111"/>
      <c r="Y25" s="111"/>
      <c r="Z25" s="111"/>
      <c r="AA25" s="111"/>
      <c r="AB25" s="111"/>
      <c r="AC25" s="111"/>
      <c r="AD25" s="111"/>
      <c r="AE25" s="111"/>
      <c r="AF25" s="72"/>
      <c r="AG25" s="72"/>
      <c r="AH25" s="72"/>
      <c r="AI25" s="72"/>
      <c r="AJ25" s="72"/>
      <c r="AK25" s="72"/>
      <c r="AL25" s="72"/>
      <c r="AM25" s="72"/>
      <c r="AN25" s="72"/>
      <c r="AO25" s="72"/>
      <c r="AP25" s="72"/>
      <c r="AQ25" s="72"/>
      <c r="AR25" s="72"/>
      <c r="AS25" s="72"/>
    </row>
    <row r="26" spans="1:45" s="40" customFormat="1" x14ac:dyDescent="0.35">
      <c r="A26" s="33" t="s">
        <v>107</v>
      </c>
      <c r="B26" s="112">
        <v>1633.6542065573772</v>
      </c>
      <c r="C26" s="112">
        <v>14801.384500000002</v>
      </c>
      <c r="D26" s="112">
        <v>234597.62714590161</v>
      </c>
      <c r="E26" s="112">
        <f>SUM(B26:D26)</f>
        <v>251032.665852459</v>
      </c>
      <c r="F26" s="75"/>
      <c r="G26" s="112">
        <v>617.96385245901661</v>
      </c>
      <c r="H26" s="112">
        <v>574.1024639344264</v>
      </c>
      <c r="I26" s="112">
        <v>249.15979836065574</v>
      </c>
      <c r="J26" s="112">
        <v>735.85385409836078</v>
      </c>
      <c r="K26" s="112">
        <v>38.685749180327868</v>
      </c>
      <c r="L26" s="112">
        <v>546.09443278688525</v>
      </c>
      <c r="M26" s="112">
        <v>2761.8601508196721</v>
      </c>
      <c r="N26" s="112">
        <v>1246.2817540983606</v>
      </c>
      <c r="O26" s="112">
        <v>1515.5783967213117</v>
      </c>
      <c r="P26" s="92"/>
      <c r="Q26" s="72" t="s">
        <v>116</v>
      </c>
      <c r="R26" s="72" t="s">
        <v>116</v>
      </c>
      <c r="S26" s="72" t="s">
        <v>116</v>
      </c>
      <c r="T26" s="72" t="s">
        <v>116</v>
      </c>
      <c r="U26" s="111"/>
      <c r="V26" s="72" t="s">
        <v>116</v>
      </c>
      <c r="W26" s="72" t="s">
        <v>116</v>
      </c>
      <c r="X26" s="72" t="s">
        <v>116</v>
      </c>
      <c r="Y26" s="72" t="s">
        <v>116</v>
      </c>
      <c r="Z26" s="72" t="s">
        <v>116</v>
      </c>
      <c r="AA26" s="72" t="s">
        <v>116</v>
      </c>
      <c r="AB26" s="72" t="s">
        <v>116</v>
      </c>
      <c r="AC26" s="72" t="s">
        <v>116</v>
      </c>
      <c r="AD26" s="72" t="s">
        <v>116</v>
      </c>
      <c r="AE26" s="111"/>
      <c r="AF26" s="72" t="s">
        <v>116</v>
      </c>
      <c r="AG26" s="72" t="s">
        <v>116</v>
      </c>
      <c r="AH26" s="72" t="s">
        <v>116</v>
      </c>
      <c r="AI26" s="72" t="s">
        <v>116</v>
      </c>
      <c r="AJ26" s="72"/>
      <c r="AK26" s="72" t="s">
        <v>116</v>
      </c>
      <c r="AL26" s="72" t="s">
        <v>116</v>
      </c>
      <c r="AM26" s="72" t="s">
        <v>116</v>
      </c>
      <c r="AN26" s="72" t="s">
        <v>116</v>
      </c>
      <c r="AO26" s="72" t="s">
        <v>116</v>
      </c>
      <c r="AP26" s="72" t="s">
        <v>116</v>
      </c>
      <c r="AQ26" s="72" t="s">
        <v>116</v>
      </c>
      <c r="AR26" s="72" t="s">
        <v>116</v>
      </c>
      <c r="AS26" s="72" t="s">
        <v>116</v>
      </c>
    </row>
    <row r="27" spans="1:45" s="40" customFormat="1" x14ac:dyDescent="0.35">
      <c r="A27" s="33" t="s">
        <v>108</v>
      </c>
      <c r="B27" s="112">
        <v>1536.507984126984</v>
      </c>
      <c r="C27" s="112">
        <v>16944.192974603178</v>
      </c>
      <c r="D27" s="112">
        <v>231093.31731111094</v>
      </c>
      <c r="E27" s="112">
        <f t="shared" si="0"/>
        <v>249574.01826984109</v>
      </c>
      <c r="F27" s="75"/>
      <c r="G27" s="112">
        <v>841.61167301587307</v>
      </c>
      <c r="H27" s="112">
        <v>744.75205238095214</v>
      </c>
      <c r="I27" s="112">
        <v>373.22161904761901</v>
      </c>
      <c r="J27" s="112">
        <v>617.23893650793639</v>
      </c>
      <c r="K27" s="112">
        <v>87.837112698412724</v>
      </c>
      <c r="L27" s="112">
        <v>554.20682222222229</v>
      </c>
      <c r="M27" s="112">
        <v>3218.8682158730162</v>
      </c>
      <c r="N27" s="112">
        <v>1250.9521936507936</v>
      </c>
      <c r="O27" s="112">
        <v>1967.9160222222224</v>
      </c>
      <c r="P27" s="92"/>
      <c r="Q27" s="72" t="s">
        <v>116</v>
      </c>
      <c r="R27" s="72" t="s">
        <v>116</v>
      </c>
      <c r="S27" s="72" t="s">
        <v>116</v>
      </c>
      <c r="T27" s="72" t="s">
        <v>116</v>
      </c>
      <c r="U27" s="111"/>
      <c r="V27" s="72" t="s">
        <v>116</v>
      </c>
      <c r="W27" s="72" t="s">
        <v>116</v>
      </c>
      <c r="X27" s="72" t="s">
        <v>116</v>
      </c>
      <c r="Y27" s="72" t="s">
        <v>116</v>
      </c>
      <c r="Z27" s="72" t="s">
        <v>116</v>
      </c>
      <c r="AA27" s="72" t="s">
        <v>116</v>
      </c>
      <c r="AB27" s="72" t="s">
        <v>116</v>
      </c>
      <c r="AC27" s="72" t="s">
        <v>116</v>
      </c>
      <c r="AD27" s="72" t="s">
        <v>116</v>
      </c>
      <c r="AE27" s="111"/>
      <c r="AF27" s="72">
        <f>IFERROR(B27/B26-1, "n/a")</f>
        <v>-5.9465596844457624E-2</v>
      </c>
      <c r="AG27" s="72">
        <f t="shared" ref="AG27:AS27" si="13">IFERROR(C27/C26-1, "n/a")</f>
        <v>0.1447708134737784</v>
      </c>
      <c r="AH27" s="72">
        <f t="shared" si="13"/>
        <v>-1.4937533160176764E-2</v>
      </c>
      <c r="AI27" s="72">
        <f t="shared" si="13"/>
        <v>-5.8105887441565196E-3</v>
      </c>
      <c r="AJ27" s="72"/>
      <c r="AK27" s="72">
        <f t="shared" si="13"/>
        <v>0.36191084586406097</v>
      </c>
      <c r="AL27" s="72">
        <f t="shared" si="13"/>
        <v>0.29724587363209309</v>
      </c>
      <c r="AM27" s="72">
        <f t="shared" si="13"/>
        <v>0.4979206978943902</v>
      </c>
      <c r="AN27" s="72">
        <f t="shared" si="13"/>
        <v>-0.16119358066794776</v>
      </c>
      <c r="AO27" s="72">
        <f t="shared" si="13"/>
        <v>1.2705289301487501</v>
      </c>
      <c r="AP27" s="72">
        <f t="shared" si="13"/>
        <v>1.4855286830039782E-2</v>
      </c>
      <c r="AQ27" s="72">
        <f t="shared" si="13"/>
        <v>0.1654711100841626</v>
      </c>
      <c r="AR27" s="72">
        <f t="shared" si="13"/>
        <v>3.7474989400063663E-3</v>
      </c>
      <c r="AS27" s="72">
        <f t="shared" si="13"/>
        <v>0.29845874451593124</v>
      </c>
    </row>
    <row r="28" spans="1:45" s="40" customFormat="1" x14ac:dyDescent="0.35">
      <c r="A28" s="33" t="s">
        <v>109</v>
      </c>
      <c r="B28" s="112">
        <v>1600.249821875</v>
      </c>
      <c r="C28" s="112">
        <v>18329.528645312501</v>
      </c>
      <c r="D28" s="112">
        <v>232806.57176249998</v>
      </c>
      <c r="E28" s="112">
        <f t="shared" si="0"/>
        <v>252736.35022968749</v>
      </c>
      <c r="F28" s="75"/>
      <c r="G28" s="112">
        <v>570.01737031249991</v>
      </c>
      <c r="H28" s="112">
        <v>558.91089843749978</v>
      </c>
      <c r="I28" s="112">
        <v>294.8014671874999</v>
      </c>
      <c r="J28" s="112">
        <v>522.75561562500002</v>
      </c>
      <c r="K28" s="112">
        <v>35.671228124999999</v>
      </c>
      <c r="L28" s="112">
        <v>418.81785000000002</v>
      </c>
      <c r="M28" s="112">
        <v>2400.9744296874997</v>
      </c>
      <c r="N28" s="112">
        <v>1129.4673015625003</v>
      </c>
      <c r="O28" s="112">
        <v>1271.507128125</v>
      </c>
      <c r="P28" s="92"/>
      <c r="Q28" s="72" t="s">
        <v>116</v>
      </c>
      <c r="R28" s="72" t="s">
        <v>116</v>
      </c>
      <c r="S28" s="72" t="s">
        <v>116</v>
      </c>
      <c r="T28" s="72" t="s">
        <v>116</v>
      </c>
      <c r="U28" s="111"/>
      <c r="V28" s="72" t="s">
        <v>116</v>
      </c>
      <c r="W28" s="72" t="s">
        <v>116</v>
      </c>
      <c r="X28" s="72" t="s">
        <v>116</v>
      </c>
      <c r="Y28" s="72" t="s">
        <v>116</v>
      </c>
      <c r="Z28" s="72" t="s">
        <v>116</v>
      </c>
      <c r="AA28" s="72" t="s">
        <v>116</v>
      </c>
      <c r="AB28" s="72" t="s">
        <v>116</v>
      </c>
      <c r="AC28" s="72" t="s">
        <v>116</v>
      </c>
      <c r="AD28" s="72" t="s">
        <v>116</v>
      </c>
      <c r="AE28" s="111"/>
      <c r="AF28" s="72">
        <f t="shared" ref="AF28:AF33" si="14">IFERROR(B28/B27-1, "n/a")</f>
        <v>4.1484872455272548E-2</v>
      </c>
      <c r="AG28" s="72">
        <f t="shared" ref="AG28:AG33" si="15">IFERROR(C28/C27-1, "n/a")</f>
        <v>8.1758728361140287E-2</v>
      </c>
      <c r="AH28" s="72">
        <f t="shared" ref="AH28:AH33" si="16">IFERROR(D28/D27-1, "n/a")</f>
        <v>7.4136910202495798E-3</v>
      </c>
      <c r="AI28" s="72">
        <f t="shared" ref="AI28:AI33" si="17">IFERROR(E28/E27-1, "n/a")</f>
        <v>1.2670918157944078E-2</v>
      </c>
      <c r="AJ28" s="72"/>
      <c r="AK28" s="72">
        <f t="shared" ref="AK28:AK33" si="18">IFERROR(G28/G27-1, "n/a")</f>
        <v>-0.32270738561660939</v>
      </c>
      <c r="AL28" s="72">
        <f t="shared" ref="AL28:AL33" si="19">IFERROR(H28/H27-1, "n/a")</f>
        <v>-0.2495342622411354</v>
      </c>
      <c r="AM28" s="72">
        <f t="shared" ref="AM28:AM33" si="20">IFERROR(I28/I27-1, "n/a")</f>
        <v>-0.21011685244876865</v>
      </c>
      <c r="AN28" s="72">
        <f t="shared" ref="AN28:AN33" si="21">IFERROR(J28/J27-1, "n/a")</f>
        <v>-0.15307414243417794</v>
      </c>
      <c r="AO28" s="72">
        <f t="shared" ref="AO28:AO33" si="22">IFERROR(K28/K27-1, "n/a")</f>
        <v>-0.59389343491427626</v>
      </c>
      <c r="AP28" s="72">
        <f t="shared" ref="AP28:AP33" si="23">IFERROR(L28/L27-1, "n/a")</f>
        <v>-0.24429322554953115</v>
      </c>
      <c r="AQ28" s="72">
        <f t="shared" ref="AQ28:AQ33" si="24">IFERROR(M28/M27-1, "n/a")</f>
        <v>-0.25409359170166856</v>
      </c>
      <c r="AR28" s="72">
        <f t="shared" ref="AR28:AR33" si="25">IFERROR(N28/N27-1, "n/a")</f>
        <v>-9.7113936651528121E-2</v>
      </c>
      <c r="AS28" s="72">
        <f t="shared" ref="AS28:AS33" si="26">IFERROR(O28/O27-1, "n/a")</f>
        <v>-0.35388140867455264</v>
      </c>
    </row>
    <row r="29" spans="1:45" s="40" customFormat="1" x14ac:dyDescent="0.35">
      <c r="A29" s="33" t="s">
        <v>110</v>
      </c>
      <c r="B29" s="112">
        <v>2008.6129624999999</v>
      </c>
      <c r="C29" s="112">
        <v>18691.200407812503</v>
      </c>
      <c r="D29" s="112">
        <v>216731.55516093754</v>
      </c>
      <c r="E29" s="112">
        <f t="shared" si="0"/>
        <v>237431.36853125005</v>
      </c>
      <c r="F29" s="75"/>
      <c r="G29" s="112">
        <v>866.04956250000032</v>
      </c>
      <c r="H29" s="112">
        <v>495.98991249999989</v>
      </c>
      <c r="I29" s="112">
        <v>225.92375781250001</v>
      </c>
      <c r="J29" s="112">
        <v>514.90258593750002</v>
      </c>
      <c r="K29" s="112">
        <v>78.859342187500019</v>
      </c>
      <c r="L29" s="112">
        <v>439.07274843749997</v>
      </c>
      <c r="M29" s="112">
        <v>2620.7979093749991</v>
      </c>
      <c r="N29" s="112">
        <v>1188.2665593750003</v>
      </c>
      <c r="O29" s="112">
        <v>1432.5313500000002</v>
      </c>
      <c r="P29" s="92"/>
      <c r="Q29" s="72" t="s">
        <v>116</v>
      </c>
      <c r="R29" s="72" t="s">
        <v>116</v>
      </c>
      <c r="S29" s="72" t="s">
        <v>116</v>
      </c>
      <c r="T29" s="72" t="s">
        <v>116</v>
      </c>
      <c r="U29" s="111"/>
      <c r="V29" s="72" t="s">
        <v>116</v>
      </c>
      <c r="W29" s="72" t="s">
        <v>116</v>
      </c>
      <c r="X29" s="72" t="s">
        <v>116</v>
      </c>
      <c r="Y29" s="72" t="s">
        <v>116</v>
      </c>
      <c r="Z29" s="72" t="s">
        <v>116</v>
      </c>
      <c r="AA29" s="72" t="s">
        <v>116</v>
      </c>
      <c r="AB29" s="72" t="s">
        <v>116</v>
      </c>
      <c r="AC29" s="72" t="s">
        <v>116</v>
      </c>
      <c r="AD29" s="72" t="s">
        <v>116</v>
      </c>
      <c r="AE29" s="111"/>
      <c r="AF29" s="72">
        <f t="shared" si="14"/>
        <v>0.25518711831289198</v>
      </c>
      <c r="AG29" s="72">
        <f t="shared" si="15"/>
        <v>1.9731645559390554E-2</v>
      </c>
      <c r="AH29" s="72">
        <f t="shared" si="16"/>
        <v>-6.904880940372049E-2</v>
      </c>
      <c r="AI29" s="72">
        <f t="shared" si="17"/>
        <v>-6.0557105001034617E-2</v>
      </c>
      <c r="AJ29" s="72"/>
      <c r="AK29" s="72">
        <f t="shared" si="18"/>
        <v>0.51933889668170474</v>
      </c>
      <c r="AL29" s="72">
        <f t="shared" si="19"/>
        <v>-0.11257784758429801</v>
      </c>
      <c r="AM29" s="72">
        <f t="shared" si="20"/>
        <v>-0.23364099925321002</v>
      </c>
      <c r="AN29" s="72">
        <f t="shared" si="21"/>
        <v>-1.5022372697251707E-2</v>
      </c>
      <c r="AO29" s="72">
        <f t="shared" si="22"/>
        <v>1.2107268611879345</v>
      </c>
      <c r="AP29" s="72">
        <f t="shared" si="23"/>
        <v>4.8362070617333774E-2</v>
      </c>
      <c r="AQ29" s="72">
        <f t="shared" si="24"/>
        <v>9.1555943690791786E-2</v>
      </c>
      <c r="AR29" s="72">
        <f t="shared" si="25"/>
        <v>5.2059282930242645E-2</v>
      </c>
      <c r="AS29" s="72">
        <f t="shared" si="26"/>
        <v>0.12664043976886785</v>
      </c>
    </row>
    <row r="30" spans="1:45" s="40" customFormat="1" x14ac:dyDescent="0.35">
      <c r="A30" s="33" t="s">
        <v>111</v>
      </c>
      <c r="B30" s="112">
        <v>2222.4982467741929</v>
      </c>
      <c r="C30" s="112">
        <v>27498.40358870968</v>
      </c>
      <c r="D30" s="112">
        <v>288572.09799999988</v>
      </c>
      <c r="E30" s="112">
        <f t="shared" si="0"/>
        <v>318292.99983548373</v>
      </c>
      <c r="F30" s="75"/>
      <c r="G30" s="112">
        <v>1236.753111290323</v>
      </c>
      <c r="H30" s="112">
        <v>779.88001935483874</v>
      </c>
      <c r="I30" s="112">
        <v>362.63855322580656</v>
      </c>
      <c r="J30" s="112">
        <v>897.07021935483863</v>
      </c>
      <c r="K30" s="112">
        <v>68.870262903225807</v>
      </c>
      <c r="L30" s="112">
        <v>956.47055967741903</v>
      </c>
      <c r="M30" s="112">
        <v>4301.6827258064523</v>
      </c>
      <c r="N30" s="112">
        <v>1902.618587096774</v>
      </c>
      <c r="O30" s="112">
        <v>2399.0641387096784</v>
      </c>
      <c r="P30" s="92"/>
      <c r="Q30" s="72">
        <f>IFERROR(B30/B26-1, "n/a")</f>
        <v>0.3604459486305216</v>
      </c>
      <c r="R30" s="72">
        <f t="shared" ref="R30:AD33" si="27">IFERROR(C30/C26-1, "n/a")</f>
        <v>0.85782644783734097</v>
      </c>
      <c r="S30" s="72">
        <f t="shared" si="27"/>
        <v>0.23007253530544158</v>
      </c>
      <c r="T30" s="72">
        <f t="shared" si="27"/>
        <v>0.26793458833184713</v>
      </c>
      <c r="U30" s="72"/>
      <c r="V30" s="72">
        <f t="shared" si="27"/>
        <v>1.0013356871425492</v>
      </c>
      <c r="W30" s="72">
        <f t="shared" si="27"/>
        <v>0.35843349984980399</v>
      </c>
      <c r="X30" s="72">
        <f t="shared" si="27"/>
        <v>0.45544568430293775</v>
      </c>
      <c r="Y30" s="72">
        <f t="shared" si="27"/>
        <v>0.21908747825207175</v>
      </c>
      <c r="Z30" s="72">
        <f t="shared" si="27"/>
        <v>0.78024891238883121</v>
      </c>
      <c r="AA30" s="72">
        <f t="shared" si="27"/>
        <v>0.75147465759037346</v>
      </c>
      <c r="AB30" s="72">
        <f t="shared" si="27"/>
        <v>0.55753097220718706</v>
      </c>
      <c r="AC30" s="72">
        <f t="shared" si="27"/>
        <v>0.52663599610607248</v>
      </c>
      <c r="AD30" s="72">
        <f t="shared" si="27"/>
        <v>0.58293635215415662</v>
      </c>
      <c r="AE30" s="111"/>
      <c r="AF30" s="72">
        <f t="shared" si="14"/>
        <v>0.106484070484133</v>
      </c>
      <c r="AG30" s="72">
        <f t="shared" si="15"/>
        <v>0.47119516075682144</v>
      </c>
      <c r="AH30" s="72">
        <f t="shared" si="16"/>
        <v>0.33147246503037353</v>
      </c>
      <c r="AI30" s="72">
        <f t="shared" si="17"/>
        <v>0.34056844217528437</v>
      </c>
      <c r="AJ30" s="72"/>
      <c r="AK30" s="72">
        <f t="shared" si="18"/>
        <v>0.42803964673825767</v>
      </c>
      <c r="AL30" s="72">
        <f t="shared" si="19"/>
        <v>0.57237072710594483</v>
      </c>
      <c r="AM30" s="72">
        <f t="shared" si="20"/>
        <v>0.60513686890233864</v>
      </c>
      <c r="AN30" s="72">
        <f t="shared" si="21"/>
        <v>0.74221346688619461</v>
      </c>
      <c r="AO30" s="72">
        <f t="shared" si="22"/>
        <v>-0.1266695740439181</v>
      </c>
      <c r="AP30" s="72">
        <f t="shared" si="23"/>
        <v>1.1783874382574404</v>
      </c>
      <c r="AQ30" s="72">
        <f t="shared" si="24"/>
        <v>0.64136376575189891</v>
      </c>
      <c r="AR30" s="72">
        <f t="shared" si="25"/>
        <v>0.60117153182995042</v>
      </c>
      <c r="AS30" s="72">
        <f t="shared" si="26"/>
        <v>0.67470271328420006</v>
      </c>
    </row>
    <row r="31" spans="1:45" s="40" customFormat="1" x14ac:dyDescent="0.35">
      <c r="A31" s="33" t="s">
        <v>112</v>
      </c>
      <c r="B31" s="112">
        <v>2082.6206142857145</v>
      </c>
      <c r="C31" s="112">
        <v>26334.182263492079</v>
      </c>
      <c r="D31" s="112">
        <v>236297.14395238092</v>
      </c>
      <c r="E31" s="112">
        <f t="shared" si="0"/>
        <v>264713.9468301587</v>
      </c>
      <c r="F31" s="75"/>
      <c r="G31" s="112">
        <v>504.30132222222221</v>
      </c>
      <c r="H31" s="112">
        <v>626.5814793650793</v>
      </c>
      <c r="I31" s="112">
        <v>348.28228730158725</v>
      </c>
      <c r="J31" s="112">
        <v>1049.7451142857144</v>
      </c>
      <c r="K31" s="112">
        <v>126.20186984126987</v>
      </c>
      <c r="L31" s="112">
        <v>793.21084920634974</v>
      </c>
      <c r="M31" s="112">
        <v>3448.322922222223</v>
      </c>
      <c r="N31" s="112">
        <v>1651.017861904762</v>
      </c>
      <c r="O31" s="112">
        <v>1797.3050603174604</v>
      </c>
      <c r="P31" s="92"/>
      <c r="Q31" s="72">
        <f t="shared" ref="Q31:Q33" si="28">IFERROR(B31/B27-1, "n/a")</f>
        <v>0.35542453134014917</v>
      </c>
      <c r="R31" s="72">
        <f t="shared" si="27"/>
        <v>0.5541715266677556</v>
      </c>
      <c r="S31" s="72">
        <f t="shared" si="27"/>
        <v>2.2518291319797434E-2</v>
      </c>
      <c r="T31" s="72">
        <f t="shared" si="27"/>
        <v>6.0663079695852939E-2</v>
      </c>
      <c r="U31" s="72"/>
      <c r="V31" s="72">
        <f t="shared" si="27"/>
        <v>-0.40079096049715679</v>
      </c>
      <c r="W31" s="72">
        <f t="shared" si="27"/>
        <v>-0.15867102700567892</v>
      </c>
      <c r="X31" s="72">
        <f t="shared" si="27"/>
        <v>-6.6821776856527126E-2</v>
      </c>
      <c r="Y31" s="72">
        <f t="shared" si="27"/>
        <v>0.70071110585587126</v>
      </c>
      <c r="Z31" s="72">
        <f t="shared" si="27"/>
        <v>0.43677161013456689</v>
      </c>
      <c r="AA31" s="72">
        <f t="shared" si="27"/>
        <v>0.43125421304953404</v>
      </c>
      <c r="AB31" s="72">
        <f t="shared" si="27"/>
        <v>7.1284280983517911E-2</v>
      </c>
      <c r="AC31" s="72">
        <f t="shared" si="27"/>
        <v>0.31980891858577909</v>
      </c>
      <c r="AD31" s="72">
        <f t="shared" si="27"/>
        <v>-8.6696261414703879E-2</v>
      </c>
      <c r="AE31" s="111"/>
      <c r="AF31" s="72">
        <f t="shared" si="14"/>
        <v>-6.2937117134513554E-2</v>
      </c>
      <c r="AG31" s="72">
        <f t="shared" si="15"/>
        <v>-4.233777868092703E-2</v>
      </c>
      <c r="AH31" s="72">
        <f t="shared" si="16"/>
        <v>-0.18115041062500425</v>
      </c>
      <c r="AI31" s="72">
        <f t="shared" si="17"/>
        <v>-0.16833248935106482</v>
      </c>
      <c r="AJ31" s="72"/>
      <c r="AK31" s="72">
        <f t="shared" si="18"/>
        <v>-0.59223767652698522</v>
      </c>
      <c r="AL31" s="72">
        <f t="shared" si="19"/>
        <v>-0.196566825903011</v>
      </c>
      <c r="AM31" s="72">
        <f t="shared" si="20"/>
        <v>-3.958836090789275E-2</v>
      </c>
      <c r="AN31" s="72">
        <f t="shared" si="21"/>
        <v>0.17019280278937088</v>
      </c>
      <c r="AO31" s="72">
        <f t="shared" si="22"/>
        <v>0.8324580816339342</v>
      </c>
      <c r="AP31" s="72">
        <f t="shared" si="23"/>
        <v>-0.17068973929122355</v>
      </c>
      <c r="AQ31" s="72">
        <f t="shared" si="24"/>
        <v>-0.19837813664517689</v>
      </c>
      <c r="AR31" s="72">
        <f t="shared" si="25"/>
        <v>-0.13223918177732741</v>
      </c>
      <c r="AS31" s="72">
        <f t="shared" si="26"/>
        <v>-0.25083075882909511</v>
      </c>
    </row>
    <row r="32" spans="1:45" s="40" customFormat="1" x14ac:dyDescent="0.35">
      <c r="A32" s="33" t="s">
        <v>113</v>
      </c>
      <c r="B32" s="112">
        <v>1454.8055218750001</v>
      </c>
      <c r="C32" s="112">
        <v>23732.757874999999</v>
      </c>
      <c r="D32" s="112">
        <v>258701.60614062505</v>
      </c>
      <c r="E32" s="112">
        <f t="shared" si="0"/>
        <v>283889.16953750007</v>
      </c>
      <c r="F32" s="75"/>
      <c r="G32" s="112">
        <v>679.63450937500011</v>
      </c>
      <c r="H32" s="112">
        <v>349.09003906250007</v>
      </c>
      <c r="I32" s="112">
        <v>233.21198281249997</v>
      </c>
      <c r="J32" s="112">
        <v>747.93147031249998</v>
      </c>
      <c r="K32" s="112">
        <v>64.511898437500008</v>
      </c>
      <c r="L32" s="112">
        <v>477.6983390625</v>
      </c>
      <c r="M32" s="112">
        <v>2552.0782390625004</v>
      </c>
      <c r="N32" s="112">
        <v>1293.7806890625004</v>
      </c>
      <c r="O32" s="112">
        <v>1258.2975500000002</v>
      </c>
      <c r="P32" s="92"/>
      <c r="Q32" s="72">
        <f t="shared" si="28"/>
        <v>-9.0888496290900345E-2</v>
      </c>
      <c r="R32" s="72">
        <f t="shared" si="27"/>
        <v>0.29478277015428289</v>
      </c>
      <c r="S32" s="72">
        <f t="shared" si="27"/>
        <v>0.11122982561051642</v>
      </c>
      <c r="T32" s="72">
        <f t="shared" si="27"/>
        <v>0.12326212386742474</v>
      </c>
      <c r="U32" s="72"/>
      <c r="V32" s="72">
        <f t="shared" si="27"/>
        <v>0.19230490994056004</v>
      </c>
      <c r="W32" s="72">
        <f t="shared" si="27"/>
        <v>-0.3754102129008009</v>
      </c>
      <c r="X32" s="72">
        <f t="shared" si="27"/>
        <v>-0.20891851374616033</v>
      </c>
      <c r="Y32" s="72">
        <f t="shared" si="27"/>
        <v>0.43074784460857973</v>
      </c>
      <c r="Z32" s="72">
        <f t="shared" si="27"/>
        <v>0.8085135227594582</v>
      </c>
      <c r="AA32" s="72">
        <f t="shared" si="27"/>
        <v>0.14058734378799742</v>
      </c>
      <c r="AB32" s="72">
        <f t="shared" si="27"/>
        <v>6.293436844084499E-2</v>
      </c>
      <c r="AC32" s="72">
        <f t="shared" si="27"/>
        <v>0.14547865818929839</v>
      </c>
      <c r="AD32" s="72">
        <f t="shared" si="27"/>
        <v>-1.0388913937493194E-2</v>
      </c>
      <c r="AE32" s="111"/>
      <c r="AF32" s="72">
        <f t="shared" si="14"/>
        <v>-0.30145437344863646</v>
      </c>
      <c r="AG32" s="72">
        <f t="shared" si="15"/>
        <v>-9.8785083298315146E-2</v>
      </c>
      <c r="AH32" s="72">
        <f t="shared" si="16"/>
        <v>9.4814781988051156E-2</v>
      </c>
      <c r="AI32" s="72">
        <f t="shared" si="17"/>
        <v>7.2437523360430411E-2</v>
      </c>
      <c r="AJ32" s="72"/>
      <c r="AK32" s="72">
        <f t="shared" si="18"/>
        <v>0.34767544606102918</v>
      </c>
      <c r="AL32" s="72">
        <f t="shared" si="19"/>
        <v>-0.44286569175929658</v>
      </c>
      <c r="AM32" s="72">
        <f t="shared" si="20"/>
        <v>-0.33039378884475035</v>
      </c>
      <c r="AN32" s="72">
        <f t="shared" si="21"/>
        <v>-0.28751135858210652</v>
      </c>
      <c r="AO32" s="72">
        <f t="shared" si="22"/>
        <v>-0.48881978913117763</v>
      </c>
      <c r="AP32" s="72">
        <f t="shared" si="23"/>
        <v>-0.39776625655024389</v>
      </c>
      <c r="AQ32" s="72">
        <f t="shared" si="24"/>
        <v>-0.25990741104436654</v>
      </c>
      <c r="AR32" s="72">
        <f t="shared" si="25"/>
        <v>-0.2163738994501978</v>
      </c>
      <c r="AS32" s="72">
        <f t="shared" si="26"/>
        <v>-0.29989762017487143</v>
      </c>
    </row>
    <row r="33" spans="1:45" s="40" customFormat="1" x14ac:dyDescent="0.35">
      <c r="A33" s="57" t="s">
        <v>114</v>
      </c>
      <c r="B33" s="112">
        <v>1604.0903234374996</v>
      </c>
      <c r="C33" s="112">
        <v>25415.457054687504</v>
      </c>
      <c r="D33" s="112">
        <v>265894.60966250004</v>
      </c>
      <c r="E33" s="112">
        <f t="shared" si="0"/>
        <v>292914.15704062505</v>
      </c>
      <c r="F33" s="75"/>
      <c r="G33" s="112">
        <v>744.37331562500015</v>
      </c>
      <c r="H33" s="112">
        <v>278.03384531250009</v>
      </c>
      <c r="I33" s="112">
        <v>142.56640312500005</v>
      </c>
      <c r="J33" s="112">
        <v>671.38090468749988</v>
      </c>
      <c r="K33" s="112">
        <v>87.758753124999984</v>
      </c>
      <c r="L33" s="112">
        <v>518.85445781249985</v>
      </c>
      <c r="M33" s="112">
        <v>2442.9676796874996</v>
      </c>
      <c r="N33" s="112">
        <v>997.44113437499993</v>
      </c>
      <c r="O33" s="112">
        <v>1445.5265453125</v>
      </c>
      <c r="P33" s="92"/>
      <c r="Q33" s="72">
        <f t="shared" si="28"/>
        <v>-0.20139401996042849</v>
      </c>
      <c r="R33" s="72">
        <f t="shared" si="27"/>
        <v>0.35975520566696262</v>
      </c>
      <c r="S33" s="72">
        <f t="shared" si="27"/>
        <v>0.22683847059121431</v>
      </c>
      <c r="T33" s="72">
        <f t="shared" si="27"/>
        <v>0.23367926846646858</v>
      </c>
      <c r="U33" s="72"/>
      <c r="V33" s="72">
        <f t="shared" si="27"/>
        <v>-0.14049570849474347</v>
      </c>
      <c r="W33" s="72">
        <f t="shared" si="27"/>
        <v>-0.43943649194175871</v>
      </c>
      <c r="X33" s="72">
        <f t="shared" si="27"/>
        <v>-0.36896232381492344</v>
      </c>
      <c r="Y33" s="72">
        <f t="shared" si="27"/>
        <v>0.30389887917361036</v>
      </c>
      <c r="Z33" s="72">
        <f t="shared" si="27"/>
        <v>0.11285170140451162</v>
      </c>
      <c r="AA33" s="72">
        <f t="shared" si="27"/>
        <v>0.18170499002480556</v>
      </c>
      <c r="AB33" s="72">
        <f t="shared" si="27"/>
        <v>-6.7853468995596078E-2</v>
      </c>
      <c r="AC33" s="72">
        <f t="shared" si="27"/>
        <v>-0.16059142916583458</v>
      </c>
      <c r="AD33" s="72">
        <f t="shared" si="27"/>
        <v>9.0714910445064412E-3</v>
      </c>
      <c r="AE33" s="111"/>
      <c r="AF33" s="72">
        <f t="shared" si="14"/>
        <v>0.10261495390125863</v>
      </c>
      <c r="AG33" s="72">
        <f t="shared" si="15"/>
        <v>7.0901965483752383E-2</v>
      </c>
      <c r="AH33" s="72">
        <f t="shared" si="16"/>
        <v>2.7804247639517943E-2</v>
      </c>
      <c r="AI33" s="72">
        <f t="shared" si="17"/>
        <v>3.1790531205639461E-2</v>
      </c>
      <c r="AJ33" s="72"/>
      <c r="AK33" s="72">
        <f t="shared" si="18"/>
        <v>9.5255325262300961E-2</v>
      </c>
      <c r="AL33" s="72">
        <f t="shared" si="19"/>
        <v>-0.20354689563994777</v>
      </c>
      <c r="AM33" s="72">
        <f t="shared" si="20"/>
        <v>-0.38868319969809628</v>
      </c>
      <c r="AN33" s="72">
        <f t="shared" si="21"/>
        <v>-0.1023497053720922</v>
      </c>
      <c r="AO33" s="72">
        <f t="shared" si="22"/>
        <v>0.36034987731793144</v>
      </c>
      <c r="AP33" s="72">
        <f t="shared" si="23"/>
        <v>8.6155038409323703E-2</v>
      </c>
      <c r="AQ33" s="72">
        <f t="shared" si="24"/>
        <v>-4.2753610647564777E-2</v>
      </c>
      <c r="AR33" s="72">
        <f t="shared" si="25"/>
        <v>-0.22904929497922411</v>
      </c>
      <c r="AS33" s="72">
        <f t="shared" si="26"/>
        <v>0.1487954858630216</v>
      </c>
    </row>
    <row r="34" spans="1:45" s="40" customFormat="1" x14ac:dyDescent="0.35">
      <c r="A34" s="57" t="s">
        <v>138</v>
      </c>
      <c r="B34" s="112">
        <v>1887.5933377049178</v>
      </c>
      <c r="C34" s="112">
        <v>29556.792113114763</v>
      </c>
      <c r="D34" s="112">
        <v>300305.06183114741</v>
      </c>
      <c r="E34" s="112">
        <v>331749.44728196715</v>
      </c>
      <c r="F34" s="75"/>
      <c r="G34" s="112">
        <v>878.42816885245884</v>
      </c>
      <c r="H34" s="112">
        <v>431.29407868852451</v>
      </c>
      <c r="I34" s="112">
        <v>145.9624180327869</v>
      </c>
      <c r="J34" s="112">
        <v>874.30363442622945</v>
      </c>
      <c r="K34" s="112">
        <v>76.061277049180333</v>
      </c>
      <c r="L34" s="112">
        <v>560.76808196721311</v>
      </c>
      <c r="M34" s="112">
        <v>2966.8176590163926</v>
      </c>
      <c r="N34" s="112">
        <v>1363.0759098360654</v>
      </c>
      <c r="O34" s="112">
        <v>1603.7417491803278</v>
      </c>
      <c r="P34" s="92"/>
      <c r="Q34" s="72">
        <f t="shared" ref="Q34" si="29">IFERROR(B34/B30-1, "n/a")</f>
        <v>-0.1506884919056144</v>
      </c>
      <c r="R34" s="72">
        <f t="shared" ref="R34" si="30">IFERROR(C34/C30-1, "n/a")</f>
        <v>7.4854837218631065E-2</v>
      </c>
      <c r="S34" s="72">
        <f t="shared" ref="S34" si="31">IFERROR(D34/D30-1, "n/a")</f>
        <v>4.0658691233369071E-2</v>
      </c>
      <c r="T34" s="72">
        <f t="shared" ref="T34" si="32">IFERROR(E34/E30-1, "n/a")</f>
        <v>4.2276919233029453E-2</v>
      </c>
      <c r="U34" s="72"/>
      <c r="V34" s="72">
        <f t="shared" ref="V34" si="33">IFERROR(G34/G30-1, "n/a")</f>
        <v>-0.28973037477465358</v>
      </c>
      <c r="W34" s="72">
        <f t="shared" ref="W34" si="34">IFERROR(H34/H30-1, "n/a")</f>
        <v>-0.44697380624609973</v>
      </c>
      <c r="X34" s="72">
        <f t="shared" ref="X34" si="35">IFERROR(I34/I30-1, "n/a")</f>
        <v>-0.59749889598224959</v>
      </c>
      <c r="Y34" s="72">
        <f t="shared" ref="Y34" si="36">IFERROR(J34/J30-1, "n/a")</f>
        <v>-2.5378821453890921E-2</v>
      </c>
      <c r="Z34" s="72">
        <f t="shared" ref="Z34" si="37">IFERROR(K34/K30-1, "n/a")</f>
        <v>0.10441392036007024</v>
      </c>
      <c r="AA34" s="72">
        <f t="shared" ref="AA34" si="38">IFERROR(L34/L30-1, "n/a")</f>
        <v>-0.41371108990919825</v>
      </c>
      <c r="AB34" s="72">
        <f t="shared" ref="AB34" si="39">IFERROR(M34/M30-1, "n/a")</f>
        <v>-0.31031230145868272</v>
      </c>
      <c r="AC34" s="72">
        <f t="shared" ref="AC34" si="40">IFERROR(N34/N30-1, "n/a")</f>
        <v>-0.28357900049951812</v>
      </c>
      <c r="AD34" s="72">
        <f t="shared" ref="AD34" si="41">IFERROR(O34/O30-1, "n/a")</f>
        <v>-0.33151360011454711</v>
      </c>
      <c r="AE34" s="111"/>
      <c r="AF34" s="72">
        <f t="shared" ref="AF34" si="42">IFERROR(B34/B33-1, "n/a")</f>
        <v>0.1767375627950194</v>
      </c>
      <c r="AG34" s="72">
        <f t="shared" ref="AG34" si="43">IFERROR(C34/C33-1, "n/a")</f>
        <v>0.16294552757859804</v>
      </c>
      <c r="AH34" s="72">
        <f t="shared" ref="AH34" si="44">IFERROR(D34/D33-1, "n/a")</f>
        <v>0.12941387646904379</v>
      </c>
      <c r="AI34" s="72">
        <f t="shared" ref="AI34" si="45">IFERROR(E34/E33-1, "n/a")</f>
        <v>0.13258249663895882</v>
      </c>
      <c r="AJ34" s="72"/>
      <c r="AK34" s="72">
        <f t="shared" ref="AK34" si="46">IFERROR(G34/G33-1, "n/a")</f>
        <v>0.18009089043567061</v>
      </c>
      <c r="AL34" s="72">
        <f t="shared" ref="AL34" si="47">IFERROR(H34/H33-1, "n/a")</f>
        <v>0.55122869377203121</v>
      </c>
      <c r="AM34" s="72">
        <f t="shared" ref="AM34" si="48">IFERROR(I34/I33-1, "n/a")</f>
        <v>2.3820583484941205E-2</v>
      </c>
      <c r="AN34" s="72">
        <f t="shared" ref="AN34" si="49">IFERROR(J34/J33-1, "n/a")</f>
        <v>0.30224679957673461</v>
      </c>
      <c r="AO34" s="72">
        <f t="shared" ref="AO34" si="50">IFERROR(K34/K33-1, "n/a")</f>
        <v>-0.13329127476501679</v>
      </c>
      <c r="AP34" s="72">
        <f t="shared" ref="AP34" si="51">IFERROR(L34/L33-1, "n/a")</f>
        <v>8.0781081329477145E-2</v>
      </c>
      <c r="AQ34" s="72">
        <f t="shared" ref="AQ34" si="52">IFERROR(M34/M33-1, "n/a")</f>
        <v>0.21443180918214311</v>
      </c>
      <c r="AR34" s="72">
        <f t="shared" ref="AR34" si="53">IFERROR(N34/N33-1, "n/a")</f>
        <v>0.36657278596212439</v>
      </c>
      <c r="AS34" s="72">
        <f t="shared" ref="AS34" si="54">IFERROR(O34/O33-1, "n/a")</f>
        <v>0.10945160736126369</v>
      </c>
    </row>
    <row r="35" spans="1:45" s="40" customFormat="1" x14ac:dyDescent="0.35">
      <c r="A35" s="57" t="s">
        <v>145</v>
      </c>
      <c r="B35" s="112">
        <v>1209.2371888888888</v>
      </c>
      <c r="C35" s="112">
        <v>24688.776488888881</v>
      </c>
      <c r="D35" s="112">
        <v>245577.42685714283</v>
      </c>
      <c r="E35" s="112">
        <v>271475.44053492066</v>
      </c>
      <c r="F35" s="75"/>
      <c r="G35" s="112">
        <v>739.92748412698415</v>
      </c>
      <c r="H35" s="112">
        <v>423.55391587301602</v>
      </c>
      <c r="I35" s="112">
        <v>219.33012857142856</v>
      </c>
      <c r="J35" s="112">
        <v>706.55262063492091</v>
      </c>
      <c r="K35" s="112">
        <v>62.608582539682537</v>
      </c>
      <c r="L35" s="112">
        <v>428.69197301587303</v>
      </c>
      <c r="M35" s="112">
        <v>2580.6647047619049</v>
      </c>
      <c r="N35" s="112">
        <v>1148.3805984126984</v>
      </c>
      <c r="O35" s="112">
        <v>1432.2841063492062</v>
      </c>
      <c r="P35" s="92"/>
      <c r="Q35" s="72">
        <f t="shared" ref="Q35" si="55">IFERROR(B35/B31-1, "n/a")</f>
        <v>-0.41936751197306954</v>
      </c>
      <c r="R35" s="72">
        <f t="shared" ref="R35" si="56">IFERROR(C35/C31-1, "n/a")</f>
        <v>-6.2481749315006274E-2</v>
      </c>
      <c r="S35" s="72">
        <f t="shared" ref="S35" si="57">IFERROR(D35/D31-1, "n/a")</f>
        <v>3.9273783633339665E-2</v>
      </c>
      <c r="T35" s="72">
        <f t="shared" ref="T35" si="58">IFERROR(E35/E31-1, "n/a")</f>
        <v>2.5542642485324674E-2</v>
      </c>
      <c r="U35" s="72"/>
      <c r="V35" s="72">
        <f t="shared" ref="V35" si="59">IFERROR(G35/G31-1, "n/a")</f>
        <v>0.46723288542347396</v>
      </c>
      <c r="W35" s="72">
        <f t="shared" ref="W35" si="60">IFERROR(H35/H31-1, "n/a")</f>
        <v>-0.32402420144590449</v>
      </c>
      <c r="X35" s="72">
        <f t="shared" ref="X35" si="61">IFERROR(I35/I31-1, "n/a")</f>
        <v>-0.37025184292101376</v>
      </c>
      <c r="Y35" s="72">
        <f t="shared" ref="Y35" si="62">IFERROR(J35/J31-1, "n/a")</f>
        <v>-0.32692935549818147</v>
      </c>
      <c r="Z35" s="72">
        <f t="shared" ref="Z35" si="63">IFERROR(K35/K31-1, "n/a")</f>
        <v>-0.50390130813094647</v>
      </c>
      <c r="AA35" s="72">
        <f t="shared" ref="AA35" si="64">IFERROR(L35/L31-1, "n/a")</f>
        <v>-0.4595485255341597</v>
      </c>
      <c r="AB35" s="72">
        <f t="shared" ref="AB35" si="65">IFERROR(M35/M31-1, "n/a")</f>
        <v>-0.25161744912833395</v>
      </c>
      <c r="AC35" s="72">
        <f t="shared" ref="AC35" si="66">IFERROR(N35/N31-1, "n/a")</f>
        <v>-0.30444083924820542</v>
      </c>
      <c r="AD35" s="72">
        <f t="shared" ref="AD35" si="67">IFERROR(O35/O31-1, "n/a")</f>
        <v>-0.20309348814929618</v>
      </c>
      <c r="AE35" s="111"/>
      <c r="AF35" s="72">
        <f t="shared" ref="AF35" si="68">IFERROR(B35/B34-1, "n/a")</f>
        <v>-0.35937621481586013</v>
      </c>
      <c r="AG35" s="72">
        <f t="shared" ref="AG35" si="69">IFERROR(C35/C34-1, "n/a")</f>
        <v>-0.16470040475285119</v>
      </c>
      <c r="AH35" s="72">
        <f t="shared" ref="AH35" si="70">IFERROR(D35/D34-1, "n/a")</f>
        <v>-0.18224013488249591</v>
      </c>
      <c r="AI35" s="72">
        <f t="shared" ref="AI35" si="71">IFERROR(E35/E34-1, "n/a")</f>
        <v>-0.18168532680573601</v>
      </c>
      <c r="AJ35" s="72"/>
      <c r="AK35" s="72">
        <f t="shared" ref="AK35" si="72">IFERROR(G35/G34-1, "n/a")</f>
        <v>-0.15766876522915485</v>
      </c>
      <c r="AL35" s="72">
        <f t="shared" ref="AL35" si="73">IFERROR(H35/H34-1, "n/a")</f>
        <v>-1.7946369305706034E-2</v>
      </c>
      <c r="AM35" s="72">
        <f t="shared" ref="AM35" si="74">IFERROR(I35/I34-1, "n/a")</f>
        <v>0.50264795231167914</v>
      </c>
      <c r="AN35" s="72">
        <f t="shared" ref="AN35" si="75">IFERROR(J35/J34-1, "n/a")</f>
        <v>-0.19186814189717605</v>
      </c>
      <c r="AO35" s="72">
        <f t="shared" ref="AO35" si="76">IFERROR(K35/K34-1, "n/a")</f>
        <v>-0.17686653487029202</v>
      </c>
      <c r="AP35" s="72">
        <f t="shared" ref="AP35" si="77">IFERROR(L35/L34-1, "n/a")</f>
        <v>-0.23552715141704927</v>
      </c>
      <c r="AQ35" s="72">
        <f t="shared" ref="AQ35" si="78">IFERROR(M35/M34-1, "n/a")</f>
        <v>-0.13015729264012521</v>
      </c>
      <c r="AR35" s="72">
        <f t="shared" ref="AR35" si="79">IFERROR(N35/N34-1, "n/a")</f>
        <v>-0.15750796406429635</v>
      </c>
      <c r="AS35" s="72">
        <f t="shared" ref="AS35" si="80">IFERROR(O35/O34-1, "n/a")</f>
        <v>-0.10691100541515086</v>
      </c>
    </row>
    <row r="36" spans="1:45" s="40" customFormat="1" x14ac:dyDescent="0.35">
      <c r="A36" s="57"/>
      <c r="B36" s="75"/>
      <c r="C36" s="75"/>
      <c r="D36" s="75"/>
      <c r="E36" s="112"/>
      <c r="F36" s="75"/>
      <c r="G36" s="112"/>
      <c r="H36" s="112"/>
      <c r="I36" s="112"/>
      <c r="J36" s="112"/>
      <c r="K36" s="112"/>
      <c r="L36" s="112"/>
      <c r="M36" s="112"/>
      <c r="N36" s="112"/>
      <c r="O36" s="112"/>
      <c r="P36" s="92"/>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row>
    <row r="37" spans="1:45" s="40" customFormat="1" x14ac:dyDescent="0.35">
      <c r="A37" s="59">
        <v>43466</v>
      </c>
      <c r="B37" s="112">
        <v>1526.3623761904764</v>
      </c>
      <c r="C37" s="112">
        <v>13976.965952380953</v>
      </c>
      <c r="D37" s="112">
        <v>235975.15533333333</v>
      </c>
      <c r="E37" s="112">
        <f t="shared" si="0"/>
        <v>251478.48366190476</v>
      </c>
      <c r="F37" s="75"/>
      <c r="G37" s="112">
        <v>405.11673333333334</v>
      </c>
      <c r="H37" s="112">
        <v>398.42474761904765</v>
      </c>
      <c r="I37" s="112">
        <v>136.88008095238098</v>
      </c>
      <c r="J37" s="112">
        <v>606.01447142857137</v>
      </c>
      <c r="K37" s="112">
        <v>39.214599999999997</v>
      </c>
      <c r="L37" s="112">
        <v>651.08132857142868</v>
      </c>
      <c r="M37" s="112">
        <v>2236.7319619047616</v>
      </c>
      <c r="N37" s="112">
        <v>1058.7884761904761</v>
      </c>
      <c r="O37" s="112">
        <v>1177.9434857142858</v>
      </c>
      <c r="P37" s="92"/>
      <c r="Q37" s="72" t="s">
        <v>116</v>
      </c>
      <c r="R37" s="72" t="s">
        <v>116</v>
      </c>
      <c r="S37" s="72" t="s">
        <v>116</v>
      </c>
      <c r="T37" s="72" t="s">
        <v>116</v>
      </c>
      <c r="U37" s="111"/>
      <c r="V37" s="72" t="s">
        <v>116</v>
      </c>
      <c r="W37" s="72" t="s">
        <v>116</v>
      </c>
      <c r="X37" s="72" t="s">
        <v>116</v>
      </c>
      <c r="Y37" s="72" t="s">
        <v>116</v>
      </c>
      <c r="Z37" s="72" t="s">
        <v>116</v>
      </c>
      <c r="AA37" s="72" t="s">
        <v>116</v>
      </c>
      <c r="AB37" s="72" t="s">
        <v>116</v>
      </c>
      <c r="AC37" s="72" t="s">
        <v>116</v>
      </c>
      <c r="AD37" s="72" t="s">
        <v>116</v>
      </c>
      <c r="AE37" s="111"/>
      <c r="AF37" s="72" t="s">
        <v>116</v>
      </c>
      <c r="AG37" s="72" t="s">
        <v>116</v>
      </c>
      <c r="AH37" s="72" t="s">
        <v>116</v>
      </c>
      <c r="AI37" s="72" t="s">
        <v>116</v>
      </c>
      <c r="AJ37" s="111"/>
      <c r="AK37" s="72" t="s">
        <v>116</v>
      </c>
      <c r="AL37" s="72" t="s">
        <v>116</v>
      </c>
      <c r="AM37" s="72" t="s">
        <v>116</v>
      </c>
      <c r="AN37" s="72" t="s">
        <v>116</v>
      </c>
      <c r="AO37" s="72" t="s">
        <v>116</v>
      </c>
      <c r="AP37" s="72" t="s">
        <v>116</v>
      </c>
      <c r="AQ37" s="72" t="s">
        <v>116</v>
      </c>
      <c r="AR37" s="72" t="s">
        <v>116</v>
      </c>
      <c r="AS37" s="72" t="s">
        <v>116</v>
      </c>
    </row>
    <row r="38" spans="1:45" s="40" customFormat="1" x14ac:dyDescent="0.35">
      <c r="A38" s="59">
        <v>43497</v>
      </c>
      <c r="B38" s="112">
        <v>1848.4223736842105</v>
      </c>
      <c r="C38" s="112">
        <v>13168.489442105263</v>
      </c>
      <c r="D38" s="112">
        <v>214895.14345789471</v>
      </c>
      <c r="E38" s="112">
        <f t="shared" si="0"/>
        <v>229912.05527368418</v>
      </c>
      <c r="F38" s="75"/>
      <c r="G38" s="112">
        <v>867.4468157894737</v>
      </c>
      <c r="H38" s="112">
        <v>658.14685789473674</v>
      </c>
      <c r="I38" s="112">
        <v>431.88961578947374</v>
      </c>
      <c r="J38" s="112">
        <v>708.80048947368425</v>
      </c>
      <c r="K38" s="112">
        <v>3.9783263157894737</v>
      </c>
      <c r="L38" s="112">
        <v>445.23064736842099</v>
      </c>
      <c r="M38" s="112">
        <v>3115.4927526315792</v>
      </c>
      <c r="N38" s="112">
        <v>1351.9135105263156</v>
      </c>
      <c r="O38" s="112">
        <v>1763.5792421052629</v>
      </c>
      <c r="P38" s="92"/>
      <c r="Q38" s="72" t="s">
        <v>116</v>
      </c>
      <c r="R38" s="72" t="s">
        <v>116</v>
      </c>
      <c r="S38" s="72" t="s">
        <v>116</v>
      </c>
      <c r="T38" s="72" t="s">
        <v>116</v>
      </c>
      <c r="U38" s="111"/>
      <c r="V38" s="72" t="s">
        <v>116</v>
      </c>
      <c r="W38" s="72" t="s">
        <v>116</v>
      </c>
      <c r="X38" s="72" t="s">
        <v>116</v>
      </c>
      <c r="Y38" s="72" t="s">
        <v>116</v>
      </c>
      <c r="Z38" s="72" t="s">
        <v>116</v>
      </c>
      <c r="AA38" s="72" t="s">
        <v>116</v>
      </c>
      <c r="AB38" s="72" t="s">
        <v>116</v>
      </c>
      <c r="AC38" s="72" t="s">
        <v>116</v>
      </c>
      <c r="AD38" s="72" t="s">
        <v>116</v>
      </c>
      <c r="AE38" s="111"/>
      <c r="AF38" s="72">
        <f>IFERROR(B38/B37-1, "n/a")</f>
        <v>0.21099838578145347</v>
      </c>
      <c r="AG38" s="72">
        <f t="shared" ref="AG38:AS38" si="81">IFERROR(C38/C37-1, "n/a")</f>
        <v>-5.7843491429409033E-2</v>
      </c>
      <c r="AH38" s="72">
        <f t="shared" si="81"/>
        <v>-8.9331488502090273E-2</v>
      </c>
      <c r="AI38" s="72">
        <f t="shared" si="81"/>
        <v>-8.5758543133316878E-2</v>
      </c>
      <c r="AJ38" s="72"/>
      <c r="AK38" s="72">
        <f t="shared" si="81"/>
        <v>1.1412268228272158</v>
      </c>
      <c r="AL38" s="72">
        <f t="shared" si="81"/>
        <v>0.65187243470132383</v>
      </c>
      <c r="AM38" s="72">
        <f t="shared" si="81"/>
        <v>2.1552407975249754</v>
      </c>
      <c r="AN38" s="72">
        <f t="shared" si="81"/>
        <v>0.16960984083897057</v>
      </c>
      <c r="AO38" s="72">
        <f t="shared" si="81"/>
        <v>-0.89854986877873355</v>
      </c>
      <c r="AP38" s="72">
        <f t="shared" si="81"/>
        <v>-0.3161673851939133</v>
      </c>
      <c r="AQ38" s="72">
        <f t="shared" si="81"/>
        <v>0.39287711075513942</v>
      </c>
      <c r="AR38" s="72">
        <f t="shared" si="81"/>
        <v>0.27684947553500416</v>
      </c>
      <c r="AS38" s="72">
        <f t="shared" si="81"/>
        <v>0.49716795711625927</v>
      </c>
    </row>
    <row r="39" spans="1:45" s="40" customFormat="1" x14ac:dyDescent="0.35">
      <c r="A39" s="59">
        <v>43525</v>
      </c>
      <c r="B39" s="112">
        <v>1546.6319809523811</v>
      </c>
      <c r="C39" s="112">
        <v>17103.184290476191</v>
      </c>
      <c r="D39" s="112">
        <v>251046.15562857143</v>
      </c>
      <c r="E39" s="112">
        <f t="shared" si="0"/>
        <v>269695.9719</v>
      </c>
      <c r="F39" s="75"/>
      <c r="G39" s="112">
        <v>605.08829047619054</v>
      </c>
      <c r="H39" s="112">
        <v>673.74001428571432</v>
      </c>
      <c r="I39" s="112">
        <v>196.11253809523811</v>
      </c>
      <c r="J39" s="112">
        <v>890.17009047619047</v>
      </c>
      <c r="K39" s="112">
        <v>69.558852380952374</v>
      </c>
      <c r="L39" s="112">
        <v>532.36524761904775</v>
      </c>
      <c r="M39" s="112">
        <v>2967.0350333333331</v>
      </c>
      <c r="N39" s="112">
        <v>1338.2034428571428</v>
      </c>
      <c r="O39" s="112">
        <v>1628.8315904761905</v>
      </c>
      <c r="P39" s="92"/>
      <c r="Q39" s="72" t="s">
        <v>116</v>
      </c>
      <c r="R39" s="72" t="s">
        <v>116</v>
      </c>
      <c r="S39" s="72" t="s">
        <v>116</v>
      </c>
      <c r="T39" s="72" t="s">
        <v>116</v>
      </c>
      <c r="U39" s="111"/>
      <c r="V39" s="72" t="s">
        <v>116</v>
      </c>
      <c r="W39" s="72" t="s">
        <v>116</v>
      </c>
      <c r="X39" s="72" t="s">
        <v>116</v>
      </c>
      <c r="Y39" s="72" t="s">
        <v>116</v>
      </c>
      <c r="Z39" s="72" t="s">
        <v>116</v>
      </c>
      <c r="AA39" s="72" t="s">
        <v>116</v>
      </c>
      <c r="AB39" s="72" t="s">
        <v>116</v>
      </c>
      <c r="AC39" s="72" t="s">
        <v>116</v>
      </c>
      <c r="AD39" s="72" t="s">
        <v>116</v>
      </c>
      <c r="AE39" s="111"/>
      <c r="AF39" s="72">
        <f t="shared" ref="AF39:AF70" si="82">IFERROR(B39/B38-1, "n/a")</f>
        <v>-0.16326917323031065</v>
      </c>
      <c r="AG39" s="72">
        <f t="shared" ref="AG39:AG60" si="83">IFERROR(C39/C38-1, "n/a")</f>
        <v>0.29879621847818272</v>
      </c>
      <c r="AH39" s="72">
        <f t="shared" ref="AH39:AH60" si="84">IFERROR(D39/D38-1, "n/a")</f>
        <v>0.16822628743008305</v>
      </c>
      <c r="AI39" s="72">
        <f t="shared" ref="AI39:AI60" si="85">IFERROR(E39/E38-1, "n/a")</f>
        <v>0.17303971546406127</v>
      </c>
      <c r="AJ39" s="72"/>
      <c r="AK39" s="72">
        <f t="shared" ref="AK39:AK60" si="86">IFERROR(G39/G38-1, "n/a")</f>
        <v>-0.30244911911343819</v>
      </c>
      <c r="AL39" s="72">
        <f t="shared" ref="AL39:AL60" si="87">IFERROR(H39/H38-1, "n/a")</f>
        <v>2.3692518172701682E-2</v>
      </c>
      <c r="AM39" s="72">
        <f t="shared" ref="AM39:AM60" si="88">IFERROR(I39/I38-1, "n/a")</f>
        <v>-0.54591976531606656</v>
      </c>
      <c r="AN39" s="72">
        <f t="shared" ref="AN39:AN60" si="89">IFERROR(J39/J38-1, "n/a")</f>
        <v>0.25588244322063214</v>
      </c>
      <c r="AO39" s="72">
        <f t="shared" ref="AO39:AO60" si="90">IFERROR(K39/K38-1, "n/a")</f>
        <v>16.484451213788596</v>
      </c>
      <c r="AP39" s="72">
        <f t="shared" ref="AP39:AP60" si="91">IFERROR(L39/L38-1, "n/a")</f>
        <v>0.19570665399078946</v>
      </c>
      <c r="AQ39" s="72">
        <f t="shared" ref="AQ39:AQ60" si="92">IFERROR(M39/M38-1, "n/a")</f>
        <v>-4.7651441067499634E-2</v>
      </c>
      <c r="AR39" s="72">
        <f t="shared" ref="AR39:AR60" si="93">IFERROR(N39/N38-1, "n/a")</f>
        <v>-1.0141231345365598E-2</v>
      </c>
      <c r="AS39" s="72">
        <f t="shared" ref="AS39:AS60" si="94">IFERROR(O39/O38-1, "n/a")</f>
        <v>-7.6405782293183511E-2</v>
      </c>
    </row>
    <row r="40" spans="1:45" s="40" customFormat="1" x14ac:dyDescent="0.35">
      <c r="A40" s="59">
        <v>43556</v>
      </c>
      <c r="B40" s="112">
        <v>1537.6357714285714</v>
      </c>
      <c r="C40" s="112">
        <v>15898.990523809525</v>
      </c>
      <c r="D40" s="112">
        <v>232484.22455238094</v>
      </c>
      <c r="E40" s="112">
        <f t="shared" si="0"/>
        <v>249920.85084761903</v>
      </c>
      <c r="F40" s="75"/>
      <c r="G40" s="112">
        <v>576.8123333333333</v>
      </c>
      <c r="H40" s="112">
        <v>602.34139523809517</v>
      </c>
      <c r="I40" s="112">
        <v>204.57812857142858</v>
      </c>
      <c r="J40" s="112">
        <v>671.48869999999999</v>
      </c>
      <c r="K40" s="112">
        <v>130.06785714285712</v>
      </c>
      <c r="L40" s="112">
        <v>404.11391428571432</v>
      </c>
      <c r="M40" s="112">
        <v>2589.4023285714288</v>
      </c>
      <c r="N40" s="112">
        <v>1047.3470857142856</v>
      </c>
      <c r="O40" s="112">
        <v>1542.0552428571425</v>
      </c>
      <c r="P40" s="92"/>
      <c r="Q40" s="72" t="s">
        <v>116</v>
      </c>
      <c r="R40" s="72" t="s">
        <v>116</v>
      </c>
      <c r="S40" s="72" t="s">
        <v>116</v>
      </c>
      <c r="T40" s="72" t="s">
        <v>116</v>
      </c>
      <c r="U40" s="111"/>
      <c r="V40" s="72" t="s">
        <v>116</v>
      </c>
      <c r="W40" s="72" t="s">
        <v>116</v>
      </c>
      <c r="X40" s="72" t="s">
        <v>116</v>
      </c>
      <c r="Y40" s="72" t="s">
        <v>116</v>
      </c>
      <c r="Z40" s="72" t="s">
        <v>116</v>
      </c>
      <c r="AA40" s="72" t="s">
        <v>116</v>
      </c>
      <c r="AB40" s="72" t="s">
        <v>116</v>
      </c>
      <c r="AC40" s="72" t="s">
        <v>116</v>
      </c>
      <c r="AD40" s="72" t="s">
        <v>116</v>
      </c>
      <c r="AE40" s="111"/>
      <c r="AF40" s="72">
        <f t="shared" si="82"/>
        <v>-5.8166452230413723E-3</v>
      </c>
      <c r="AG40" s="72">
        <f t="shared" si="83"/>
        <v>-7.0407577104645624E-2</v>
      </c>
      <c r="AH40" s="72">
        <f t="shared" si="84"/>
        <v>-7.3938320344778763E-2</v>
      </c>
      <c r="AI40" s="72">
        <f t="shared" si="85"/>
        <v>-7.3323753829417027E-2</v>
      </c>
      <c r="AJ40" s="72"/>
      <c r="AK40" s="72">
        <f t="shared" si="86"/>
        <v>-4.6730299673465314E-2</v>
      </c>
      <c r="AL40" s="72">
        <f t="shared" si="87"/>
        <v>-0.10597354696724448</v>
      </c>
      <c r="AM40" s="72">
        <f t="shared" si="88"/>
        <v>4.3167002775107211E-2</v>
      </c>
      <c r="AN40" s="72">
        <f t="shared" si="89"/>
        <v>-0.24566247823402865</v>
      </c>
      <c r="AO40" s="72">
        <f t="shared" si="90"/>
        <v>0.86989653639648323</v>
      </c>
      <c r="AP40" s="72">
        <f t="shared" si="91"/>
        <v>-0.24090853771339349</v>
      </c>
      <c r="AQ40" s="72">
        <f t="shared" si="92"/>
        <v>-0.12727611926363092</v>
      </c>
      <c r="AR40" s="72">
        <f t="shared" si="93"/>
        <v>-0.21734838502721365</v>
      </c>
      <c r="AS40" s="72">
        <f t="shared" si="94"/>
        <v>-5.3275211585059434E-2</v>
      </c>
    </row>
    <row r="41" spans="1:45" s="40" customFormat="1" x14ac:dyDescent="0.35">
      <c r="A41" s="59">
        <v>43586</v>
      </c>
      <c r="B41" s="112">
        <v>1551.2593045454546</v>
      </c>
      <c r="C41" s="112">
        <v>16295.556859090912</v>
      </c>
      <c r="D41" s="112">
        <v>214939.3316318182</v>
      </c>
      <c r="E41" s="112">
        <f t="shared" si="0"/>
        <v>232786.14779545457</v>
      </c>
      <c r="F41" s="75"/>
      <c r="G41" s="112">
        <v>1277.2694045454546</v>
      </c>
      <c r="H41" s="112">
        <v>879.79385000000002</v>
      </c>
      <c r="I41" s="112">
        <v>645.31314999999995</v>
      </c>
      <c r="J41" s="112">
        <v>620.21347272727257</v>
      </c>
      <c r="K41" s="112">
        <v>65.783777272727278</v>
      </c>
      <c r="L41" s="112">
        <v>723.30989090909088</v>
      </c>
      <c r="M41" s="112">
        <v>4211.6835454545453</v>
      </c>
      <c r="N41" s="112">
        <v>1523.8836681818177</v>
      </c>
      <c r="O41" s="112">
        <v>2687.7998772727274</v>
      </c>
      <c r="P41" s="92"/>
      <c r="Q41" s="72" t="s">
        <v>116</v>
      </c>
      <c r="R41" s="72" t="s">
        <v>116</v>
      </c>
      <c r="S41" s="72" t="s">
        <v>116</v>
      </c>
      <c r="T41" s="72" t="s">
        <v>116</v>
      </c>
      <c r="U41" s="111"/>
      <c r="V41" s="72" t="s">
        <v>116</v>
      </c>
      <c r="W41" s="72" t="s">
        <v>116</v>
      </c>
      <c r="X41" s="72" t="s">
        <v>116</v>
      </c>
      <c r="Y41" s="72" t="s">
        <v>116</v>
      </c>
      <c r="Z41" s="72" t="s">
        <v>116</v>
      </c>
      <c r="AA41" s="72" t="s">
        <v>116</v>
      </c>
      <c r="AB41" s="72" t="s">
        <v>116</v>
      </c>
      <c r="AC41" s="72" t="s">
        <v>116</v>
      </c>
      <c r="AD41" s="72" t="s">
        <v>116</v>
      </c>
      <c r="AE41" s="111"/>
      <c r="AF41" s="72">
        <f t="shared" si="82"/>
        <v>8.8600521463064741E-3</v>
      </c>
      <c r="AG41" s="72">
        <f t="shared" si="83"/>
        <v>2.4942862547625788E-2</v>
      </c>
      <c r="AH41" s="72">
        <f t="shared" si="84"/>
        <v>-7.5467025577082514E-2</v>
      </c>
      <c r="AI41" s="72">
        <f t="shared" si="85"/>
        <v>-6.8560518236278623E-2</v>
      </c>
      <c r="AJ41" s="72"/>
      <c r="AK41" s="72">
        <f t="shared" si="86"/>
        <v>1.2143586929985686</v>
      </c>
      <c r="AL41" s="72">
        <f t="shared" si="87"/>
        <v>0.46062325610583787</v>
      </c>
      <c r="AM41" s="72">
        <f t="shared" si="88"/>
        <v>2.1543604123580029</v>
      </c>
      <c r="AN41" s="72">
        <f t="shared" si="89"/>
        <v>-7.6360521439493234E-2</v>
      </c>
      <c r="AO41" s="72">
        <f t="shared" si="90"/>
        <v>-0.49423494230034759</v>
      </c>
      <c r="AP41" s="72">
        <f t="shared" si="91"/>
        <v>0.78986633555433694</v>
      </c>
      <c r="AQ41" s="72">
        <f t="shared" si="92"/>
        <v>0.62650797791555535</v>
      </c>
      <c r="AR41" s="72">
        <f t="shared" si="93"/>
        <v>0.45499394514716807</v>
      </c>
      <c r="AS41" s="72">
        <f t="shared" si="94"/>
        <v>0.74299843648450126</v>
      </c>
    </row>
    <row r="42" spans="1:45" s="40" customFormat="1" x14ac:dyDescent="0.35">
      <c r="A42" s="59">
        <v>43617</v>
      </c>
      <c r="B42" s="112">
        <v>1519.0973549999999</v>
      </c>
      <c r="C42" s="112">
        <v>18755.155274999997</v>
      </c>
      <c r="D42" s="112">
        <v>247402.24895500005</v>
      </c>
      <c r="E42" s="112">
        <f t="shared" si="0"/>
        <v>267676.50158500002</v>
      </c>
      <c r="F42" s="75"/>
      <c r="G42" s="112">
        <v>640.42747499999996</v>
      </c>
      <c r="H42" s="112">
        <v>745.73726499999998</v>
      </c>
      <c r="I42" s="112">
        <v>250.9966</v>
      </c>
      <c r="J42" s="112">
        <v>557.00469499999997</v>
      </c>
      <c r="K42" s="112">
        <v>67.753500000000003</v>
      </c>
      <c r="L42" s="112">
        <v>525.79099999999994</v>
      </c>
      <c r="M42" s="112">
        <v>2787.7105350000002</v>
      </c>
      <c r="N42" s="112">
        <v>1164.512935</v>
      </c>
      <c r="O42" s="112">
        <v>1623.1975999999995</v>
      </c>
      <c r="P42" s="92"/>
      <c r="Q42" s="72" t="s">
        <v>116</v>
      </c>
      <c r="R42" s="72" t="s">
        <v>116</v>
      </c>
      <c r="S42" s="72" t="s">
        <v>116</v>
      </c>
      <c r="T42" s="72" t="s">
        <v>116</v>
      </c>
      <c r="U42" s="111"/>
      <c r="V42" s="72" t="s">
        <v>116</v>
      </c>
      <c r="W42" s="72" t="s">
        <v>116</v>
      </c>
      <c r="X42" s="72" t="s">
        <v>116</v>
      </c>
      <c r="Y42" s="72" t="s">
        <v>116</v>
      </c>
      <c r="Z42" s="72" t="s">
        <v>116</v>
      </c>
      <c r="AA42" s="72" t="s">
        <v>116</v>
      </c>
      <c r="AB42" s="72" t="s">
        <v>116</v>
      </c>
      <c r="AC42" s="72" t="s">
        <v>116</v>
      </c>
      <c r="AD42" s="72" t="s">
        <v>116</v>
      </c>
      <c r="AE42" s="111"/>
      <c r="AF42" s="72">
        <f t="shared" si="82"/>
        <v>-2.0732800410102059E-2</v>
      </c>
      <c r="AG42" s="72">
        <f t="shared" si="83"/>
        <v>0.15093675148247132</v>
      </c>
      <c r="AH42" s="72">
        <f t="shared" si="84"/>
        <v>0.15103293137055718</v>
      </c>
      <c r="AI42" s="72">
        <f t="shared" si="85"/>
        <v>0.14988157207791875</v>
      </c>
      <c r="AJ42" s="72"/>
      <c r="AK42" s="72">
        <f t="shared" si="86"/>
        <v>-0.49859640204259748</v>
      </c>
      <c r="AL42" s="72">
        <f t="shared" si="87"/>
        <v>-0.15237272345106756</v>
      </c>
      <c r="AM42" s="72">
        <f t="shared" si="88"/>
        <v>-0.61104682277123901</v>
      </c>
      <c r="AN42" s="72">
        <f t="shared" si="89"/>
        <v>-0.10191455120980175</v>
      </c>
      <c r="AO42" s="72">
        <f t="shared" si="90"/>
        <v>2.9942378028957162E-2</v>
      </c>
      <c r="AP42" s="72">
        <f t="shared" si="91"/>
        <v>-0.27307644122056685</v>
      </c>
      <c r="AQ42" s="72">
        <f t="shared" si="92"/>
        <v>-0.33810066570442276</v>
      </c>
      <c r="AR42" s="72">
        <f t="shared" si="93"/>
        <v>-0.23582556902823926</v>
      </c>
      <c r="AS42" s="72">
        <f t="shared" si="94"/>
        <v>-0.39608688365331901</v>
      </c>
    </row>
    <row r="43" spans="1:45" s="40" customFormat="1" x14ac:dyDescent="0.35">
      <c r="A43" s="59">
        <v>43647</v>
      </c>
      <c r="B43" s="112">
        <v>1469.8889181818179</v>
      </c>
      <c r="C43" s="112">
        <v>17151.104431818181</v>
      </c>
      <c r="D43" s="112">
        <v>209274.89217272718</v>
      </c>
      <c r="E43" s="112">
        <f t="shared" si="0"/>
        <v>227895.88552272719</v>
      </c>
      <c r="F43" s="75"/>
      <c r="G43" s="112">
        <v>671.07770000000005</v>
      </c>
      <c r="H43" s="112">
        <v>588.5953045454545</v>
      </c>
      <c r="I43" s="112">
        <v>255.92862727272725</v>
      </c>
      <c r="J43" s="112">
        <v>574.06175454545451</v>
      </c>
      <c r="K43" s="112">
        <v>16.053427272727273</v>
      </c>
      <c r="L43" s="112">
        <v>431.51050000000015</v>
      </c>
      <c r="M43" s="112">
        <v>2537.2273136363633</v>
      </c>
      <c r="N43" s="112">
        <v>1105.7008954545456</v>
      </c>
      <c r="O43" s="112">
        <v>1431.5264181818181</v>
      </c>
      <c r="P43" s="92"/>
      <c r="Q43" s="72" t="s">
        <v>116</v>
      </c>
      <c r="R43" s="72" t="s">
        <v>116</v>
      </c>
      <c r="S43" s="72" t="s">
        <v>116</v>
      </c>
      <c r="T43" s="72" t="s">
        <v>116</v>
      </c>
      <c r="U43" s="111"/>
      <c r="V43" s="72" t="s">
        <v>116</v>
      </c>
      <c r="W43" s="72" t="s">
        <v>116</v>
      </c>
      <c r="X43" s="72" t="s">
        <v>116</v>
      </c>
      <c r="Y43" s="72" t="s">
        <v>116</v>
      </c>
      <c r="Z43" s="72" t="s">
        <v>116</v>
      </c>
      <c r="AA43" s="72" t="s">
        <v>116</v>
      </c>
      <c r="AB43" s="72" t="s">
        <v>116</v>
      </c>
      <c r="AC43" s="72" t="s">
        <v>116</v>
      </c>
      <c r="AD43" s="72" t="s">
        <v>116</v>
      </c>
      <c r="AE43" s="111"/>
      <c r="AF43" s="72">
        <f t="shared" si="82"/>
        <v>-3.2393208148388863E-2</v>
      </c>
      <c r="AG43" s="72">
        <f t="shared" si="83"/>
        <v>-8.5525863138012137E-2</v>
      </c>
      <c r="AH43" s="72">
        <f t="shared" si="84"/>
        <v>-0.15411079302358255</v>
      </c>
      <c r="AI43" s="72">
        <f t="shared" si="85"/>
        <v>-0.1486145247218893</v>
      </c>
      <c r="AJ43" s="72"/>
      <c r="AK43" s="72">
        <f t="shared" si="86"/>
        <v>4.7859010108834088E-2</v>
      </c>
      <c r="AL43" s="72">
        <f t="shared" si="87"/>
        <v>-0.21072027351958267</v>
      </c>
      <c r="AM43" s="72">
        <f t="shared" si="88"/>
        <v>1.9649777219003184E-2</v>
      </c>
      <c r="AN43" s="72">
        <f t="shared" si="89"/>
        <v>3.0622829032804777E-2</v>
      </c>
      <c r="AO43" s="72">
        <f t="shared" si="90"/>
        <v>-0.7630612843214406</v>
      </c>
      <c r="AP43" s="72">
        <f t="shared" si="91"/>
        <v>-0.17931174173768627</v>
      </c>
      <c r="AQ43" s="72">
        <f t="shared" si="92"/>
        <v>-8.9852665195612524E-2</v>
      </c>
      <c r="AR43" s="72">
        <f t="shared" si="93"/>
        <v>-5.0503551981115891E-2</v>
      </c>
      <c r="AS43" s="72">
        <f t="shared" si="94"/>
        <v>-0.11808246994585347</v>
      </c>
    </row>
    <row r="44" spans="1:45" s="40" customFormat="1" x14ac:dyDescent="0.35">
      <c r="A44" s="59">
        <v>43678</v>
      </c>
      <c r="B44" s="112">
        <v>1473.2860045454545</v>
      </c>
      <c r="C44" s="112">
        <v>19372.532200000001</v>
      </c>
      <c r="D44" s="112">
        <v>231981.14625454537</v>
      </c>
      <c r="E44" s="112">
        <f t="shared" si="0"/>
        <v>252826.96445909081</v>
      </c>
      <c r="F44" s="75"/>
      <c r="G44" s="112">
        <v>384.92327727272726</v>
      </c>
      <c r="H44" s="112">
        <v>522.59695454545465</v>
      </c>
      <c r="I44" s="112">
        <v>215.36669090909092</v>
      </c>
      <c r="J44" s="112">
        <v>488.41643181818182</v>
      </c>
      <c r="K44" s="112">
        <v>37.084368181818178</v>
      </c>
      <c r="L44" s="112">
        <v>340.12124999999997</v>
      </c>
      <c r="M44" s="112">
        <v>1988.5089727272723</v>
      </c>
      <c r="N44" s="112">
        <v>1062.6703545454548</v>
      </c>
      <c r="O44" s="112">
        <v>925.83861818181822</v>
      </c>
      <c r="P44" s="92"/>
      <c r="Q44" s="72" t="s">
        <v>116</v>
      </c>
      <c r="R44" s="72" t="s">
        <v>116</v>
      </c>
      <c r="S44" s="72" t="s">
        <v>116</v>
      </c>
      <c r="T44" s="72" t="s">
        <v>116</v>
      </c>
      <c r="U44" s="111"/>
      <c r="V44" s="72" t="s">
        <v>116</v>
      </c>
      <c r="W44" s="72" t="s">
        <v>116</v>
      </c>
      <c r="X44" s="72" t="s">
        <v>116</v>
      </c>
      <c r="Y44" s="72" t="s">
        <v>116</v>
      </c>
      <c r="Z44" s="72" t="s">
        <v>116</v>
      </c>
      <c r="AA44" s="72" t="s">
        <v>116</v>
      </c>
      <c r="AB44" s="72" t="s">
        <v>116</v>
      </c>
      <c r="AC44" s="72" t="s">
        <v>116</v>
      </c>
      <c r="AD44" s="72" t="s">
        <v>116</v>
      </c>
      <c r="AE44" s="111"/>
      <c r="AF44" s="72">
        <f t="shared" si="82"/>
        <v>2.3111177461210275E-3</v>
      </c>
      <c r="AG44" s="72">
        <f t="shared" si="83"/>
        <v>0.12952097499101556</v>
      </c>
      <c r="AH44" s="72">
        <f t="shared" si="84"/>
        <v>0.10849965729800659</v>
      </c>
      <c r="AI44" s="72">
        <f t="shared" si="85"/>
        <v>0.1093967926589765</v>
      </c>
      <c r="AJ44" s="72"/>
      <c r="AK44" s="72">
        <f t="shared" si="86"/>
        <v>-0.42641026922407455</v>
      </c>
      <c r="AL44" s="72">
        <f t="shared" si="87"/>
        <v>-0.11212857032722578</v>
      </c>
      <c r="AM44" s="72">
        <f t="shared" si="88"/>
        <v>-0.15848925067851827</v>
      </c>
      <c r="AN44" s="72">
        <f t="shared" si="89"/>
        <v>-0.14919182831660183</v>
      </c>
      <c r="AO44" s="72">
        <f t="shared" si="90"/>
        <v>1.3100592510123863</v>
      </c>
      <c r="AP44" s="72">
        <f t="shared" si="91"/>
        <v>-0.21178916851386032</v>
      </c>
      <c r="AQ44" s="72">
        <f t="shared" si="92"/>
        <v>-0.21626692175352069</v>
      </c>
      <c r="AR44" s="72">
        <f t="shared" si="93"/>
        <v>-3.8916981152847252E-2</v>
      </c>
      <c r="AS44" s="72">
        <f t="shared" si="94"/>
        <v>-0.35325076336507577</v>
      </c>
    </row>
    <row r="45" spans="1:45" s="40" customFormat="1" x14ac:dyDescent="0.35">
      <c r="A45" s="59">
        <v>43709</v>
      </c>
      <c r="B45" s="112">
        <v>1883.3070149999999</v>
      </c>
      <c r="C45" s="112">
        <v>18478.491369999996</v>
      </c>
      <c r="D45" s="112">
        <v>259599.38736999998</v>
      </c>
      <c r="E45" s="112">
        <f t="shared" si="0"/>
        <v>279961.18575499998</v>
      </c>
      <c r="F45" s="75"/>
      <c r="G45" s="112">
        <v>662.45451000000003</v>
      </c>
      <c r="H45" s="112">
        <v>566.20339000000001</v>
      </c>
      <c r="I45" s="112">
        <v>424.93984500000005</v>
      </c>
      <c r="J45" s="112">
        <v>504.09196500000007</v>
      </c>
      <c r="K45" s="112">
        <v>55.696354999999997</v>
      </c>
      <c r="L45" s="112">
        <v>491.42219499999999</v>
      </c>
      <c r="M45" s="112">
        <v>2704.8082600000002</v>
      </c>
      <c r="N45" s="112">
        <v>1229.0869900000002</v>
      </c>
      <c r="O45" s="112">
        <v>1475.72127</v>
      </c>
      <c r="P45" s="92"/>
      <c r="Q45" s="72" t="s">
        <v>116</v>
      </c>
      <c r="R45" s="72" t="s">
        <v>116</v>
      </c>
      <c r="S45" s="72" t="s">
        <v>116</v>
      </c>
      <c r="T45" s="72" t="s">
        <v>116</v>
      </c>
      <c r="U45" s="111"/>
      <c r="V45" s="72" t="s">
        <v>116</v>
      </c>
      <c r="W45" s="72" t="s">
        <v>116</v>
      </c>
      <c r="X45" s="72" t="s">
        <v>116</v>
      </c>
      <c r="Y45" s="72" t="s">
        <v>116</v>
      </c>
      <c r="Z45" s="72" t="s">
        <v>116</v>
      </c>
      <c r="AA45" s="72" t="s">
        <v>116</v>
      </c>
      <c r="AB45" s="72" t="s">
        <v>116</v>
      </c>
      <c r="AC45" s="72" t="s">
        <v>116</v>
      </c>
      <c r="AD45" s="72" t="s">
        <v>116</v>
      </c>
      <c r="AE45" s="111"/>
      <c r="AF45" s="72">
        <f t="shared" si="82"/>
        <v>0.27830374359732479</v>
      </c>
      <c r="AG45" s="72">
        <f t="shared" si="83"/>
        <v>-4.6149920969030811E-2</v>
      </c>
      <c r="AH45" s="72">
        <f t="shared" si="84"/>
        <v>0.11905381778375212</v>
      </c>
      <c r="AI45" s="72">
        <f t="shared" si="85"/>
        <v>0.10732328869257013</v>
      </c>
      <c r="AJ45" s="72"/>
      <c r="AK45" s="72">
        <f t="shared" si="86"/>
        <v>0.72100402629232341</v>
      </c>
      <c r="AL45" s="72">
        <f t="shared" si="87"/>
        <v>8.3441809362386099E-2</v>
      </c>
      <c r="AM45" s="72">
        <f t="shared" si="88"/>
        <v>0.97309919749555274</v>
      </c>
      <c r="AN45" s="72">
        <f t="shared" si="89"/>
        <v>3.209460648869733E-2</v>
      </c>
      <c r="AO45" s="72">
        <f t="shared" si="90"/>
        <v>0.50188226820881776</v>
      </c>
      <c r="AP45" s="72">
        <f t="shared" si="91"/>
        <v>0.44484414014119977</v>
      </c>
      <c r="AQ45" s="72">
        <f t="shared" si="92"/>
        <v>0.36021928847035167</v>
      </c>
      <c r="AR45" s="72">
        <f t="shared" si="93"/>
        <v>0.15660231297760085</v>
      </c>
      <c r="AS45" s="72">
        <f t="shared" si="94"/>
        <v>0.59392926695805048</v>
      </c>
    </row>
    <row r="46" spans="1:45" s="40" customFormat="1" x14ac:dyDescent="0.35">
      <c r="A46" s="59">
        <v>43739</v>
      </c>
      <c r="B46" s="112">
        <v>2321.1917695652173</v>
      </c>
      <c r="C46" s="112">
        <v>18185.688821739128</v>
      </c>
      <c r="D46" s="112">
        <v>222719.51888695659</v>
      </c>
      <c r="E46" s="112">
        <f t="shared" si="0"/>
        <v>243226.39947826095</v>
      </c>
      <c r="F46" s="75"/>
      <c r="G46" s="112">
        <v>1255.9699565217391</v>
      </c>
      <c r="H46" s="112">
        <v>407.9475434782608</v>
      </c>
      <c r="I46" s="112">
        <v>276.92172608695654</v>
      </c>
      <c r="J46" s="112">
        <v>518.39051304347834</v>
      </c>
      <c r="K46" s="112">
        <v>91.282573913043493</v>
      </c>
      <c r="L46" s="112">
        <v>451.56059130434778</v>
      </c>
      <c r="M46" s="112">
        <v>3002.0729043478264</v>
      </c>
      <c r="N46" s="112">
        <v>1449.7185608695654</v>
      </c>
      <c r="O46" s="112">
        <v>1552.3543434782609</v>
      </c>
      <c r="P46" s="92"/>
      <c r="Q46" s="72" t="s">
        <v>116</v>
      </c>
      <c r="R46" s="72" t="s">
        <v>116</v>
      </c>
      <c r="S46" s="72" t="s">
        <v>116</v>
      </c>
      <c r="T46" s="72" t="s">
        <v>116</v>
      </c>
      <c r="U46" s="111"/>
      <c r="V46" s="72" t="s">
        <v>116</v>
      </c>
      <c r="W46" s="72" t="s">
        <v>116</v>
      </c>
      <c r="X46" s="72" t="s">
        <v>116</v>
      </c>
      <c r="Y46" s="72" t="s">
        <v>116</v>
      </c>
      <c r="Z46" s="72" t="s">
        <v>116</v>
      </c>
      <c r="AA46" s="72" t="s">
        <v>116</v>
      </c>
      <c r="AB46" s="72" t="s">
        <v>116</v>
      </c>
      <c r="AC46" s="72" t="s">
        <v>116</v>
      </c>
      <c r="AD46" s="72" t="s">
        <v>116</v>
      </c>
      <c r="AE46" s="111"/>
      <c r="AF46" s="72">
        <f t="shared" si="82"/>
        <v>0.23250842856612919</v>
      </c>
      <c r="AG46" s="72">
        <f t="shared" si="83"/>
        <v>-1.5845587304612718E-2</v>
      </c>
      <c r="AH46" s="72">
        <f t="shared" si="84"/>
        <v>-0.14206454359031095</v>
      </c>
      <c r="AI46" s="72">
        <f t="shared" si="85"/>
        <v>-0.131213854440831</v>
      </c>
      <c r="AJ46" s="72"/>
      <c r="AK46" s="72">
        <f t="shared" si="86"/>
        <v>0.89593389064818796</v>
      </c>
      <c r="AL46" s="72">
        <f t="shared" si="87"/>
        <v>-0.27950353056300004</v>
      </c>
      <c r="AM46" s="72">
        <f t="shared" si="88"/>
        <v>-0.34832722950008022</v>
      </c>
      <c r="AN46" s="72">
        <f t="shared" si="89"/>
        <v>2.8364959246034216E-2</v>
      </c>
      <c r="AO46" s="72">
        <f t="shared" si="90"/>
        <v>0.6389326359515537</v>
      </c>
      <c r="AP46" s="72">
        <f t="shared" si="91"/>
        <v>-8.1114780938317588E-2</v>
      </c>
      <c r="AQ46" s="72">
        <f t="shared" si="92"/>
        <v>0.10990229834177834</v>
      </c>
      <c r="AR46" s="72">
        <f t="shared" si="93"/>
        <v>0.17950850726160983</v>
      </c>
      <c r="AS46" s="72">
        <f t="shared" si="94"/>
        <v>5.1929232868115349E-2</v>
      </c>
    </row>
    <row r="47" spans="1:45" s="40" customFormat="1" x14ac:dyDescent="0.35">
      <c r="A47" s="59">
        <v>43770</v>
      </c>
      <c r="B47" s="112">
        <v>1897.7701649999995</v>
      </c>
      <c r="C47" s="112">
        <v>19025.309555000003</v>
      </c>
      <c r="D47" s="112">
        <v>220712.21716999999</v>
      </c>
      <c r="E47" s="112">
        <f t="shared" si="0"/>
        <v>241635.29689</v>
      </c>
      <c r="F47" s="75"/>
      <c r="G47" s="112">
        <v>881.43891000000008</v>
      </c>
      <c r="H47" s="112">
        <v>466.70266000000004</v>
      </c>
      <c r="I47" s="112">
        <v>312.59094500000003</v>
      </c>
      <c r="J47" s="112">
        <v>488.05178999999987</v>
      </c>
      <c r="K47" s="112">
        <v>110.86284499999999</v>
      </c>
      <c r="L47" s="112">
        <v>446.43309500000004</v>
      </c>
      <c r="M47" s="112">
        <v>2706.0802449999996</v>
      </c>
      <c r="N47" s="112">
        <v>1213.7399099999998</v>
      </c>
      <c r="O47" s="112">
        <v>1492.3403350000003</v>
      </c>
      <c r="P47" s="92"/>
      <c r="Q47" s="72" t="s">
        <v>116</v>
      </c>
      <c r="R47" s="72" t="s">
        <v>116</v>
      </c>
      <c r="S47" s="72" t="s">
        <v>116</v>
      </c>
      <c r="T47" s="72" t="s">
        <v>116</v>
      </c>
      <c r="U47" s="111"/>
      <c r="V47" s="72" t="s">
        <v>116</v>
      </c>
      <c r="W47" s="72" t="s">
        <v>116</v>
      </c>
      <c r="X47" s="72" t="s">
        <v>116</v>
      </c>
      <c r="Y47" s="72" t="s">
        <v>116</v>
      </c>
      <c r="Z47" s="72" t="s">
        <v>116</v>
      </c>
      <c r="AA47" s="72" t="s">
        <v>116</v>
      </c>
      <c r="AB47" s="72" t="s">
        <v>116</v>
      </c>
      <c r="AC47" s="72" t="s">
        <v>116</v>
      </c>
      <c r="AD47" s="72" t="s">
        <v>116</v>
      </c>
      <c r="AE47" s="111"/>
      <c r="AF47" s="72">
        <f t="shared" si="82"/>
        <v>-0.18241560655047862</v>
      </c>
      <c r="AG47" s="72">
        <f t="shared" si="83"/>
        <v>4.6169311566422122E-2</v>
      </c>
      <c r="AH47" s="72">
        <f t="shared" si="84"/>
        <v>-9.0126888159067775E-3</v>
      </c>
      <c r="AI47" s="72">
        <f t="shared" si="85"/>
        <v>-6.5416525166428485E-3</v>
      </c>
      <c r="AJ47" s="72"/>
      <c r="AK47" s="72">
        <f t="shared" si="86"/>
        <v>-0.2982006413266115</v>
      </c>
      <c r="AL47" s="72">
        <f t="shared" si="87"/>
        <v>0.14402615596304047</v>
      </c>
      <c r="AM47" s="72">
        <f t="shared" si="88"/>
        <v>0.12880614106039112</v>
      </c>
      <c r="AN47" s="72">
        <f t="shared" si="89"/>
        <v>-5.8524842334323202E-2</v>
      </c>
      <c r="AO47" s="72">
        <f t="shared" si="90"/>
        <v>0.21450174165343783</v>
      </c>
      <c r="AP47" s="72">
        <f t="shared" si="91"/>
        <v>-1.1355057113236589E-2</v>
      </c>
      <c r="AQ47" s="72">
        <f t="shared" si="92"/>
        <v>-9.8596093025971498E-2</v>
      </c>
      <c r="AR47" s="72">
        <f t="shared" si="93"/>
        <v>-0.16277549121535817</v>
      </c>
      <c r="AS47" s="72">
        <f t="shared" si="94"/>
        <v>-3.8659993274339111E-2</v>
      </c>
    </row>
    <row r="48" spans="1:45" s="40" customFormat="1" x14ac:dyDescent="0.35">
      <c r="A48" s="59">
        <v>43800</v>
      </c>
      <c r="B48" s="112">
        <v>1771.8293142857146</v>
      </c>
      <c r="C48" s="112">
        <v>18926.656766666667</v>
      </c>
      <c r="D48" s="112">
        <v>206382.20250000007</v>
      </c>
      <c r="E48" s="112">
        <f t="shared" si="0"/>
        <v>227080.68858095247</v>
      </c>
      <c r="F48" s="75"/>
      <c r="G48" s="112">
        <v>424.33737142857137</v>
      </c>
      <c r="H48" s="112">
        <v>620.30989047619062</v>
      </c>
      <c r="I48" s="112">
        <v>87.528661904761904</v>
      </c>
      <c r="J48" s="112">
        <v>536.65466190476184</v>
      </c>
      <c r="K48" s="112">
        <v>34.773419047619051</v>
      </c>
      <c r="L48" s="112">
        <v>418.38573333333341</v>
      </c>
      <c r="M48" s="112">
        <v>2121.989738095238</v>
      </c>
      <c r="N48" s="112">
        <v>877.65403333333325</v>
      </c>
      <c r="O48" s="112">
        <v>1244.3357047619047</v>
      </c>
      <c r="P48" s="92"/>
      <c r="Q48" s="72" t="s">
        <v>116</v>
      </c>
      <c r="R48" s="72" t="s">
        <v>116</v>
      </c>
      <c r="S48" s="72" t="s">
        <v>116</v>
      </c>
      <c r="T48" s="72" t="s">
        <v>116</v>
      </c>
      <c r="U48" s="111"/>
      <c r="V48" s="72" t="s">
        <v>116</v>
      </c>
      <c r="W48" s="72" t="s">
        <v>116</v>
      </c>
      <c r="X48" s="72" t="s">
        <v>116</v>
      </c>
      <c r="Y48" s="72" t="s">
        <v>116</v>
      </c>
      <c r="Z48" s="72" t="s">
        <v>116</v>
      </c>
      <c r="AA48" s="72" t="s">
        <v>116</v>
      </c>
      <c r="AB48" s="72" t="s">
        <v>116</v>
      </c>
      <c r="AC48" s="72" t="s">
        <v>116</v>
      </c>
      <c r="AD48" s="72" t="s">
        <v>116</v>
      </c>
      <c r="AE48" s="111"/>
      <c r="AF48" s="72">
        <f t="shared" si="82"/>
        <v>-6.6362541174360246E-2</v>
      </c>
      <c r="AG48" s="72">
        <f t="shared" si="83"/>
        <v>-5.1853447140054465E-3</v>
      </c>
      <c r="AH48" s="72">
        <f t="shared" si="84"/>
        <v>-6.4926241300736209E-2</v>
      </c>
      <c r="AI48" s="72">
        <f t="shared" si="85"/>
        <v>-6.0233784121668466E-2</v>
      </c>
      <c r="AJ48" s="72"/>
      <c r="AK48" s="72">
        <f t="shared" si="86"/>
        <v>-0.51858561425593142</v>
      </c>
      <c r="AL48" s="72">
        <f t="shared" si="87"/>
        <v>0.32913296546497195</v>
      </c>
      <c r="AM48" s="72">
        <f t="shared" si="88"/>
        <v>-0.71998977160147137</v>
      </c>
      <c r="AN48" s="72">
        <f t="shared" si="89"/>
        <v>9.9585480272005533E-2</v>
      </c>
      <c r="AO48" s="72">
        <f t="shared" si="90"/>
        <v>-0.68633838462634578</v>
      </c>
      <c r="AP48" s="72">
        <f t="shared" si="91"/>
        <v>-6.2825453535577669E-2</v>
      </c>
      <c r="AQ48" s="72">
        <f t="shared" si="92"/>
        <v>-0.21584374963897712</v>
      </c>
      <c r="AR48" s="72">
        <f t="shared" si="93"/>
        <v>-0.27690106743434562</v>
      </c>
      <c r="AS48" s="72">
        <f t="shared" si="94"/>
        <v>-0.16618503462086986</v>
      </c>
    </row>
    <row r="49" spans="1:45" s="40" customFormat="1" x14ac:dyDescent="0.35">
      <c r="A49" s="59">
        <v>43831</v>
      </c>
      <c r="B49" s="112">
        <v>2117.2287857142856</v>
      </c>
      <c r="C49" s="112">
        <v>23430.179038095237</v>
      </c>
      <c r="D49" s="112">
        <v>275108.37651428569</v>
      </c>
      <c r="E49" s="112">
        <f t="shared" si="0"/>
        <v>300655.78433809523</v>
      </c>
      <c r="F49" s="75"/>
      <c r="G49" s="112">
        <v>977.77242380952384</v>
      </c>
      <c r="H49" s="112">
        <v>556.64365714285702</v>
      </c>
      <c r="I49" s="112">
        <v>360.39035238095232</v>
      </c>
      <c r="J49" s="112">
        <v>797.79672857142839</v>
      </c>
      <c r="K49" s="112">
        <v>26.799647619047619</v>
      </c>
      <c r="L49" s="112">
        <v>680.89545238095229</v>
      </c>
      <c r="M49" s="112">
        <v>3400.2982619047621</v>
      </c>
      <c r="N49" s="112">
        <v>1344.9325000000001</v>
      </c>
      <c r="O49" s="112">
        <v>2055.3657619047622</v>
      </c>
      <c r="P49" s="92"/>
      <c r="Q49" s="72">
        <f>IFERROR(B49/B37-1, "n/a")</f>
        <v>0.38710755633174387</v>
      </c>
      <c r="R49" s="72">
        <f t="shared" ref="R49:T60" si="95">IFERROR(C49/C37-1, "n/a")</f>
        <v>0.67634228472195312</v>
      </c>
      <c r="S49" s="72">
        <f t="shared" si="95"/>
        <v>0.16583619205875144</v>
      </c>
      <c r="T49" s="72">
        <f t="shared" si="95"/>
        <v>0.19555271671792762</v>
      </c>
      <c r="U49" s="111"/>
      <c r="V49" s="72">
        <f>IFERROR(G49/G37-1, "n/a")</f>
        <v>1.4135572375999703</v>
      </c>
      <c r="W49" s="72">
        <f t="shared" ref="W49" si="96">IFERROR(H49/H37-1, "n/a")</f>
        <v>0.39711114951897963</v>
      </c>
      <c r="X49" s="72">
        <f t="shared" ref="X49" si="97">IFERROR(I49/I37-1, "n/a")</f>
        <v>1.6328911399922976</v>
      </c>
      <c r="Y49" s="72">
        <f t="shared" ref="Y49:Z49" si="98">IFERROR(J49/J37-1, "n/a")</f>
        <v>0.31646481426551487</v>
      </c>
      <c r="Z49" s="72">
        <f t="shared" si="98"/>
        <v>-0.31659005525881634</v>
      </c>
      <c r="AA49" s="72">
        <f t="shared" ref="AA49" si="99">IFERROR(L49/L37-1, "n/a")</f>
        <v>4.5791704509389408E-2</v>
      </c>
      <c r="AB49" s="72">
        <f t="shared" ref="AB49" si="100">IFERROR(M49/M37-1, "n/a")</f>
        <v>0.52020819651950068</v>
      </c>
      <c r="AC49" s="72">
        <f t="shared" ref="AC49:AD49" si="101">IFERROR(N49/N37-1, "n/a")</f>
        <v>0.27025608064707218</v>
      </c>
      <c r="AD49" s="72">
        <f t="shared" si="101"/>
        <v>0.74487637720448174</v>
      </c>
      <c r="AE49" s="111"/>
      <c r="AF49" s="72">
        <f t="shared" si="82"/>
        <v>0.19493947224132779</v>
      </c>
      <c r="AG49" s="72">
        <f t="shared" si="83"/>
        <v>0.23794600002257682</v>
      </c>
      <c r="AH49" s="72">
        <f t="shared" si="84"/>
        <v>0.33300436366011543</v>
      </c>
      <c r="AI49" s="72">
        <f t="shared" si="85"/>
        <v>0.32400419523527124</v>
      </c>
      <c r="AJ49" s="72"/>
      <c r="AK49" s="72">
        <f t="shared" si="86"/>
        <v>1.3042335878118907</v>
      </c>
      <c r="AL49" s="72">
        <f t="shared" si="87"/>
        <v>-0.10263617316251272</v>
      </c>
      <c r="AM49" s="72">
        <f t="shared" si="88"/>
        <v>3.1173981703625895</v>
      </c>
      <c r="AN49" s="72">
        <f t="shared" si="89"/>
        <v>0.48661100928442225</v>
      </c>
      <c r="AO49" s="72">
        <f t="shared" si="90"/>
        <v>-0.2293065118978399</v>
      </c>
      <c r="AP49" s="72">
        <f t="shared" si="91"/>
        <v>0.62743468080560461</v>
      </c>
      <c r="AQ49" s="72">
        <f t="shared" si="92"/>
        <v>0.60241032313236942</v>
      </c>
      <c r="AR49" s="72">
        <f t="shared" si="93"/>
        <v>0.5324176143667243</v>
      </c>
      <c r="AS49" s="72">
        <f t="shared" si="94"/>
        <v>0.65177753402008398</v>
      </c>
    </row>
    <row r="50" spans="1:45" s="40" customFormat="1" x14ac:dyDescent="0.35">
      <c r="A50" s="59">
        <v>43862</v>
      </c>
      <c r="B50" s="112">
        <v>1859.2053157894736</v>
      </c>
      <c r="C50" s="112">
        <v>23943.987142105263</v>
      </c>
      <c r="D50" s="112">
        <v>295489.5900368421</v>
      </c>
      <c r="E50" s="112">
        <f t="shared" si="0"/>
        <v>321292.78249473684</v>
      </c>
      <c r="F50" s="75"/>
      <c r="G50" s="112">
        <v>669.81258947368428</v>
      </c>
      <c r="H50" s="112">
        <v>628.79372105263155</v>
      </c>
      <c r="I50" s="112">
        <v>394.23964210526321</v>
      </c>
      <c r="J50" s="112">
        <v>623.39684210526309</v>
      </c>
      <c r="K50" s="112">
        <v>1.4592105263157893</v>
      </c>
      <c r="L50" s="112">
        <v>441.05711052631591</v>
      </c>
      <c r="M50" s="112">
        <v>2758.7591157894735</v>
      </c>
      <c r="N50" s="112">
        <v>1274.1301263157895</v>
      </c>
      <c r="O50" s="112">
        <v>1484.6289894736844</v>
      </c>
      <c r="P50" s="92"/>
      <c r="Q50" s="72">
        <f t="shared" ref="Q50:Q60" si="102">IFERROR(B50/B38-1, "n/a")</f>
        <v>5.83359207223344E-3</v>
      </c>
      <c r="R50" s="72">
        <f t="shared" si="95"/>
        <v>0.81827894895417153</v>
      </c>
      <c r="S50" s="72">
        <f t="shared" si="95"/>
        <v>0.37504080028099196</v>
      </c>
      <c r="T50" s="72">
        <f t="shared" si="95"/>
        <v>0.39745948559449951</v>
      </c>
      <c r="U50" s="111"/>
      <c r="V50" s="72">
        <f t="shared" ref="V50:V60" si="103">IFERROR(G50/G38-1, "n/a")</f>
        <v>-0.22783440173899328</v>
      </c>
      <c r="W50" s="72">
        <f t="shared" ref="W50:W60" si="104">IFERROR(H50/H38-1, "n/a")</f>
        <v>-4.4599676333636595E-2</v>
      </c>
      <c r="X50" s="72">
        <f t="shared" ref="X50:X60" si="105">IFERROR(I50/I38-1, "n/a")</f>
        <v>-8.7174991728819817E-2</v>
      </c>
      <c r="Y50" s="72">
        <f t="shared" ref="Y50:Y60" si="106">IFERROR(J50/J38-1, "n/a")</f>
        <v>-0.12049038994292616</v>
      </c>
      <c r="Z50" s="72">
        <f t="shared" ref="Z50:Z60" si="107">IFERROR(K50/K38-1, "n/a")</f>
        <v>-0.63320994546767895</v>
      </c>
      <c r="AA50" s="72">
        <f t="shared" ref="AA50:AA60" si="108">IFERROR(L50/L38-1, "n/a")</f>
        <v>-9.3738759152658391E-3</v>
      </c>
      <c r="AB50" s="72">
        <f t="shared" ref="AB50:AB60" si="109">IFERROR(M50/M38-1, "n/a")</f>
        <v>-0.1145031188215031</v>
      </c>
      <c r="AC50" s="72">
        <f t="shared" ref="AC50:AC60" si="110">IFERROR(N50/N38-1, "n/a")</f>
        <v>-5.7535769562835459E-2</v>
      </c>
      <c r="AD50" s="72">
        <f t="shared" ref="AD50:AD60" si="111">IFERROR(O50/O38-1, "n/a")</f>
        <v>-0.15817279199690693</v>
      </c>
      <c r="AE50" s="111"/>
      <c r="AF50" s="72">
        <f t="shared" si="82"/>
        <v>-0.12186848755589874</v>
      </c>
      <c r="AG50" s="72">
        <f t="shared" si="83"/>
        <v>2.1929328972460027E-2</v>
      </c>
      <c r="AH50" s="72">
        <f t="shared" si="84"/>
        <v>7.4084307358405876E-2</v>
      </c>
      <c r="AI50" s="72">
        <f t="shared" si="85"/>
        <v>6.8639950507104697E-2</v>
      </c>
      <c r="AJ50" s="72"/>
      <c r="AK50" s="72">
        <f t="shared" si="86"/>
        <v>-0.31496064609389318</v>
      </c>
      <c r="AL50" s="72">
        <f t="shared" si="87"/>
        <v>0.12961625087063178</v>
      </c>
      <c r="AM50" s="72">
        <f t="shared" si="88"/>
        <v>9.3923961894879948E-2</v>
      </c>
      <c r="AN50" s="72">
        <f t="shared" si="89"/>
        <v>-0.21860190725330975</v>
      </c>
      <c r="AO50" s="72">
        <f t="shared" si="90"/>
        <v>-0.94555113010968594</v>
      </c>
      <c r="AP50" s="72">
        <f t="shared" si="91"/>
        <v>-0.35223960009715249</v>
      </c>
      <c r="AQ50" s="72">
        <f t="shared" si="92"/>
        <v>-0.18867143312184453</v>
      </c>
      <c r="AR50" s="72">
        <f t="shared" si="93"/>
        <v>-5.2643812001130552E-2</v>
      </c>
      <c r="AS50" s="72">
        <f t="shared" si="94"/>
        <v>-0.27768136601738502</v>
      </c>
    </row>
    <row r="51" spans="1:45" s="40" customFormat="1" x14ac:dyDescent="0.35">
      <c r="A51" s="59">
        <v>43891</v>
      </c>
      <c r="B51" s="112">
        <v>2636.7357181818184</v>
      </c>
      <c r="C51" s="112">
        <v>34451.432136363641</v>
      </c>
      <c r="D51" s="112">
        <v>295449.63447727275</v>
      </c>
      <c r="E51" s="112">
        <f t="shared" si="0"/>
        <v>332537.80233181821</v>
      </c>
      <c r="F51" s="75"/>
      <c r="G51" s="112">
        <v>1973.5924</v>
      </c>
      <c r="H51" s="112">
        <v>1123.4528954545453</v>
      </c>
      <c r="I51" s="112">
        <v>337.49271363636365</v>
      </c>
      <c r="J51" s="112">
        <v>1228.1855590909092</v>
      </c>
      <c r="K51" s="112">
        <v>167.24721363636363</v>
      </c>
      <c r="L51" s="112">
        <v>1664.6493227272724</v>
      </c>
      <c r="M51" s="112">
        <v>6494.6201045454545</v>
      </c>
      <c r="N51" s="112">
        <v>2977.7407954545456</v>
      </c>
      <c r="O51" s="112">
        <v>3516.8793090909089</v>
      </c>
      <c r="P51" s="92"/>
      <c r="Q51" s="72">
        <f t="shared" si="102"/>
        <v>0.70482425726007292</v>
      </c>
      <c r="R51" s="72">
        <f t="shared" si="95"/>
        <v>1.014328533871188</v>
      </c>
      <c r="S51" s="72">
        <f t="shared" si="95"/>
        <v>0.17687376545370115</v>
      </c>
      <c r="T51" s="72">
        <f t="shared" si="95"/>
        <v>0.23300989625132118</v>
      </c>
      <c r="U51" s="111"/>
      <c r="V51" s="72">
        <f t="shared" si="103"/>
        <v>2.261660209036318</v>
      </c>
      <c r="W51" s="72">
        <f t="shared" si="104"/>
        <v>0.66748726754133436</v>
      </c>
      <c r="X51" s="72">
        <f t="shared" si="105"/>
        <v>0.7209134964765338</v>
      </c>
      <c r="Y51" s="72">
        <f t="shared" si="106"/>
        <v>0.37972009195894207</v>
      </c>
      <c r="Z51" s="72">
        <f t="shared" si="107"/>
        <v>1.404398691347037</v>
      </c>
      <c r="AA51" s="72">
        <f t="shared" si="108"/>
        <v>2.1268932939786285</v>
      </c>
      <c r="AB51" s="72">
        <f t="shared" si="109"/>
        <v>1.1889259923058728</v>
      </c>
      <c r="AC51" s="72">
        <f t="shared" si="110"/>
        <v>1.2251779513411609</v>
      </c>
      <c r="AD51" s="72">
        <f t="shared" si="111"/>
        <v>1.1591423752180212</v>
      </c>
      <c r="AE51" s="111"/>
      <c r="AF51" s="72">
        <f t="shared" si="82"/>
        <v>0.41820577630081823</v>
      </c>
      <c r="AG51" s="72">
        <f t="shared" si="83"/>
        <v>0.43883439010795078</v>
      </c>
      <c r="AH51" s="72">
        <f t="shared" si="84"/>
        <v>-1.3521816306416579E-4</v>
      </c>
      <c r="AI51" s="72">
        <f t="shared" si="85"/>
        <v>3.4999291766740992E-2</v>
      </c>
      <c r="AJ51" s="72"/>
      <c r="AK51" s="72">
        <f t="shared" si="86"/>
        <v>1.9464844809064892</v>
      </c>
      <c r="AL51" s="72">
        <f t="shared" si="87"/>
        <v>0.78667957048589798</v>
      </c>
      <c r="AM51" s="72">
        <f t="shared" si="88"/>
        <v>-0.14394018867779912</v>
      </c>
      <c r="AN51" s="72">
        <f t="shared" si="89"/>
        <v>0.97015043410105228</v>
      </c>
      <c r="AO51" s="72">
        <f t="shared" si="90"/>
        <v>113.61486236576769</v>
      </c>
      <c r="AP51" s="72">
        <f t="shared" si="91"/>
        <v>2.7742262464396892</v>
      </c>
      <c r="AQ51" s="72">
        <f t="shared" si="92"/>
        <v>1.354181656301257</v>
      </c>
      <c r="AR51" s="72">
        <f t="shared" si="93"/>
        <v>1.3370774569665271</v>
      </c>
      <c r="AS51" s="72">
        <f t="shared" si="94"/>
        <v>1.368860728186156</v>
      </c>
    </row>
    <row r="52" spans="1:45" s="40" customFormat="1" x14ac:dyDescent="0.35">
      <c r="A52" s="59">
        <v>43922</v>
      </c>
      <c r="B52" s="112">
        <v>2244.8472047619048</v>
      </c>
      <c r="C52" s="112">
        <v>30227.975533333334</v>
      </c>
      <c r="D52" s="112">
        <v>245942.24239047623</v>
      </c>
      <c r="E52" s="112">
        <f t="shared" si="0"/>
        <v>278415.06512857147</v>
      </c>
      <c r="F52" s="75"/>
      <c r="G52" s="112">
        <v>382.76974285714289</v>
      </c>
      <c r="H52" s="112">
        <v>672.77978095238086</v>
      </c>
      <c r="I52" s="112">
        <v>390.10065714285719</v>
      </c>
      <c r="J52" s="112">
        <v>1207.8255857142856</v>
      </c>
      <c r="K52" s="112">
        <v>224.34350000000003</v>
      </c>
      <c r="L52" s="112">
        <v>1041.7400047619051</v>
      </c>
      <c r="M52" s="112">
        <v>3919.5592714285713</v>
      </c>
      <c r="N52" s="112">
        <v>1936.6141142857141</v>
      </c>
      <c r="O52" s="112">
        <v>1982.9451571428574</v>
      </c>
      <c r="P52" s="92"/>
      <c r="Q52" s="72">
        <f t="shared" si="102"/>
        <v>0.45993430074554298</v>
      </c>
      <c r="R52" s="72">
        <f t="shared" si="95"/>
        <v>0.90125124535834167</v>
      </c>
      <c r="S52" s="72">
        <f t="shared" si="95"/>
        <v>5.7887875463408234E-2</v>
      </c>
      <c r="T52" s="72">
        <f t="shared" si="95"/>
        <v>0.11401295323824678</v>
      </c>
      <c r="U52" s="111"/>
      <c r="V52" s="72">
        <f t="shared" si="103"/>
        <v>-0.33640506497986999</v>
      </c>
      <c r="W52" s="72">
        <f t="shared" si="104"/>
        <v>0.11694096781517493</v>
      </c>
      <c r="X52" s="72">
        <f t="shared" si="105"/>
        <v>0.90685416797452678</v>
      </c>
      <c r="Y52" s="72">
        <f t="shared" si="106"/>
        <v>0.79872808837183062</v>
      </c>
      <c r="Z52" s="72">
        <f t="shared" si="107"/>
        <v>0.72481891320464653</v>
      </c>
      <c r="AA52" s="72">
        <f t="shared" si="108"/>
        <v>1.5778375055538918</v>
      </c>
      <c r="AB52" s="72">
        <f t="shared" si="109"/>
        <v>0.51369264952773452</v>
      </c>
      <c r="AC52" s="72">
        <f t="shared" si="110"/>
        <v>0.84906621759008627</v>
      </c>
      <c r="AD52" s="72">
        <f t="shared" si="111"/>
        <v>0.28591058350725973</v>
      </c>
      <c r="AE52" s="111"/>
      <c r="AF52" s="72">
        <f t="shared" si="82"/>
        <v>-0.14862639085048057</v>
      </c>
      <c r="AG52" s="72">
        <f t="shared" si="83"/>
        <v>-0.12259161205006708</v>
      </c>
      <c r="AH52" s="72">
        <f t="shared" si="84"/>
        <v>-0.16756626615696435</v>
      </c>
      <c r="AI52" s="72">
        <f t="shared" si="85"/>
        <v>-0.1627566454812891</v>
      </c>
      <c r="AJ52" s="72"/>
      <c r="AK52" s="72">
        <f t="shared" si="86"/>
        <v>-0.8060543084493319</v>
      </c>
      <c r="AL52" s="72">
        <f t="shared" si="87"/>
        <v>-0.40114998708497129</v>
      </c>
      <c r="AM52" s="72">
        <f t="shared" si="88"/>
        <v>0.15587875346896141</v>
      </c>
      <c r="AN52" s="72">
        <f t="shared" si="89"/>
        <v>-1.6577277941367319E-2</v>
      </c>
      <c r="AO52" s="72">
        <f t="shared" si="90"/>
        <v>0.34138856559833464</v>
      </c>
      <c r="AP52" s="72">
        <f t="shared" si="91"/>
        <v>-0.37419852305278689</v>
      </c>
      <c r="AQ52" s="72">
        <f t="shared" si="92"/>
        <v>-0.39649137157609105</v>
      </c>
      <c r="AR52" s="72">
        <f t="shared" si="93"/>
        <v>-0.34963643671003464</v>
      </c>
      <c r="AS52" s="72">
        <f t="shared" si="94"/>
        <v>-0.43616343272938862</v>
      </c>
    </row>
    <row r="53" spans="1:45" s="40" customFormat="1" x14ac:dyDescent="0.35">
      <c r="A53" s="59">
        <v>43952</v>
      </c>
      <c r="B53" s="112">
        <v>1866.917105</v>
      </c>
      <c r="C53" s="112">
        <v>25657.985509999999</v>
      </c>
      <c r="D53" s="112">
        <v>240778.65831499998</v>
      </c>
      <c r="E53" s="112">
        <f t="shared" si="0"/>
        <v>268303.56092999998</v>
      </c>
      <c r="F53" s="75"/>
      <c r="G53" s="112">
        <v>729.21803999999997</v>
      </c>
      <c r="H53" s="112">
        <v>557.64110000000005</v>
      </c>
      <c r="I53" s="112">
        <v>194.11157999999998</v>
      </c>
      <c r="J53" s="112">
        <v>1107.4437249999999</v>
      </c>
      <c r="K53" s="112">
        <v>112.08185499999999</v>
      </c>
      <c r="L53" s="112">
        <v>633.53167499999995</v>
      </c>
      <c r="M53" s="112">
        <v>3334.027975</v>
      </c>
      <c r="N53" s="112">
        <v>1445.529315</v>
      </c>
      <c r="O53" s="112">
        <v>1888.49866</v>
      </c>
      <c r="P53" s="92"/>
      <c r="Q53" s="72">
        <f t="shared" si="102"/>
        <v>0.20348487163275286</v>
      </c>
      <c r="R53" s="72">
        <f t="shared" si="95"/>
        <v>0.57453873665483268</v>
      </c>
      <c r="S53" s="72">
        <f t="shared" si="95"/>
        <v>0.12021683740714062</v>
      </c>
      <c r="T53" s="72">
        <f t="shared" si="95"/>
        <v>0.15257528624836381</v>
      </c>
      <c r="U53" s="111"/>
      <c r="V53" s="72">
        <f t="shared" si="103"/>
        <v>-0.429080476362378</v>
      </c>
      <c r="W53" s="72">
        <f t="shared" si="104"/>
        <v>-0.36616844957486339</v>
      </c>
      <c r="X53" s="72">
        <f t="shared" si="105"/>
        <v>-0.69919785456099881</v>
      </c>
      <c r="Y53" s="72">
        <f t="shared" si="106"/>
        <v>0.78558476024428092</v>
      </c>
      <c r="Z53" s="72">
        <f t="shared" si="107"/>
        <v>0.70379171958049036</v>
      </c>
      <c r="AA53" s="72">
        <f t="shared" si="108"/>
        <v>-0.12412137181789862</v>
      </c>
      <c r="AB53" s="72">
        <f t="shared" si="109"/>
        <v>-0.20838592476914708</v>
      </c>
      <c r="AC53" s="72">
        <f t="shared" si="110"/>
        <v>-5.1417542439643138E-2</v>
      </c>
      <c r="AD53" s="72">
        <f t="shared" si="111"/>
        <v>-0.29738122396365574</v>
      </c>
      <c r="AE53" s="111"/>
      <c r="AF53" s="72">
        <f t="shared" si="82"/>
        <v>-0.16835448709391743</v>
      </c>
      <c r="AG53" s="72">
        <f t="shared" si="83"/>
        <v>-0.15118412472889109</v>
      </c>
      <c r="AH53" s="72">
        <f t="shared" si="84"/>
        <v>-2.0995108547795405E-2</v>
      </c>
      <c r="AI53" s="72">
        <f t="shared" si="85"/>
        <v>-3.6318092894513487E-2</v>
      </c>
      <c r="AJ53" s="72"/>
      <c r="AK53" s="72">
        <f t="shared" si="86"/>
        <v>0.90510889015634222</v>
      </c>
      <c r="AL53" s="72">
        <f t="shared" si="87"/>
        <v>-0.17113873545574088</v>
      </c>
      <c r="AM53" s="72">
        <f t="shared" si="88"/>
        <v>-0.50240642653181911</v>
      </c>
      <c r="AN53" s="72">
        <f t="shared" si="89"/>
        <v>-8.3109566398961277E-2</v>
      </c>
      <c r="AO53" s="72">
        <f t="shared" si="90"/>
        <v>-0.50040070249416635</v>
      </c>
      <c r="AP53" s="72">
        <f t="shared" si="91"/>
        <v>-0.39185240837055424</v>
      </c>
      <c r="AQ53" s="72">
        <f t="shared" si="92"/>
        <v>-0.14938702437714668</v>
      </c>
      <c r="AR53" s="72">
        <f t="shared" si="93"/>
        <v>-0.25357906650744511</v>
      </c>
      <c r="AS53" s="72">
        <f t="shared" si="94"/>
        <v>-4.7629404576645662E-2</v>
      </c>
    </row>
    <row r="54" spans="1:45" s="40" customFormat="1" x14ac:dyDescent="0.35">
      <c r="A54" s="59">
        <v>43983</v>
      </c>
      <c r="B54" s="112">
        <v>2123.8620590909095</v>
      </c>
      <c r="C54" s="112">
        <v>23232.103918181812</v>
      </c>
      <c r="D54" s="112">
        <v>223016.35511363635</v>
      </c>
      <c r="E54" s="112">
        <f t="shared" si="0"/>
        <v>248372.32109090907</v>
      </c>
      <c r="F54" s="75"/>
      <c r="G54" s="112">
        <v>415.83899545454551</v>
      </c>
      <c r="H54" s="112">
        <v>645.15617272727275</v>
      </c>
      <c r="I54" s="112">
        <v>448.51994090909085</v>
      </c>
      <c r="J54" s="112">
        <v>846.39683636363623</v>
      </c>
      <c r="K54" s="112">
        <v>45.357599999999998</v>
      </c>
      <c r="L54" s="112">
        <v>701.14135909090908</v>
      </c>
      <c r="M54" s="112">
        <v>3102.4109045454552</v>
      </c>
      <c r="N54" s="112">
        <v>1565.2110272727275</v>
      </c>
      <c r="O54" s="112">
        <v>1537.1998772727272</v>
      </c>
      <c r="P54" s="92"/>
      <c r="Q54" s="72">
        <f t="shared" si="102"/>
        <v>0.39810793041036519</v>
      </c>
      <c r="R54" s="72">
        <f t="shared" si="95"/>
        <v>0.23870496285090415</v>
      </c>
      <c r="S54" s="72">
        <f t="shared" si="95"/>
        <v>-9.8567793722033836E-2</v>
      </c>
      <c r="T54" s="72">
        <f t="shared" si="95"/>
        <v>-7.2117576177903486E-2</v>
      </c>
      <c r="U54" s="111"/>
      <c r="V54" s="72">
        <f t="shared" si="103"/>
        <v>-0.35068526618951579</v>
      </c>
      <c r="W54" s="72">
        <f t="shared" si="104"/>
        <v>-0.13487470318749217</v>
      </c>
      <c r="X54" s="72">
        <f t="shared" si="105"/>
        <v>0.78695624127614017</v>
      </c>
      <c r="Y54" s="72">
        <f t="shared" si="106"/>
        <v>0.51955063208872287</v>
      </c>
      <c r="Z54" s="72">
        <f t="shared" si="107"/>
        <v>-0.330549713298944</v>
      </c>
      <c r="AA54" s="72">
        <f t="shared" si="108"/>
        <v>0.33349821334124985</v>
      </c>
      <c r="AB54" s="72">
        <f t="shared" si="109"/>
        <v>0.11288846729040136</v>
      </c>
      <c r="AC54" s="72">
        <f t="shared" si="110"/>
        <v>0.34409071829908666</v>
      </c>
      <c r="AD54" s="72">
        <f t="shared" si="111"/>
        <v>-5.298043979813194E-2</v>
      </c>
      <c r="AE54" s="111"/>
      <c r="AF54" s="72">
        <f t="shared" si="82"/>
        <v>0.13763061755808881</v>
      </c>
      <c r="AG54" s="72">
        <f t="shared" si="83"/>
        <v>-9.4546845498557075E-2</v>
      </c>
      <c r="AH54" s="72">
        <f t="shared" si="84"/>
        <v>-7.3770255743040081E-2</v>
      </c>
      <c r="AI54" s="72">
        <f t="shared" si="85"/>
        <v>-7.4286154719694353E-2</v>
      </c>
      <c r="AJ54" s="72"/>
      <c r="AK54" s="72">
        <f t="shared" si="86"/>
        <v>-0.42974669763443385</v>
      </c>
      <c r="AL54" s="72">
        <f t="shared" si="87"/>
        <v>0.15693798883775378</v>
      </c>
      <c r="AM54" s="72">
        <f t="shared" si="88"/>
        <v>1.3106294890242554</v>
      </c>
      <c r="AN54" s="72">
        <f t="shared" si="89"/>
        <v>-0.23572022915779645</v>
      </c>
      <c r="AO54" s="72">
        <f t="shared" si="90"/>
        <v>-0.59531719028026431</v>
      </c>
      <c r="AP54" s="72">
        <f t="shared" si="91"/>
        <v>0.10671871156388368</v>
      </c>
      <c r="AQ54" s="72">
        <f t="shared" si="92"/>
        <v>-6.9470643975188873E-2</v>
      </c>
      <c r="AR54" s="72">
        <f t="shared" si="93"/>
        <v>8.2794386133032249E-2</v>
      </c>
      <c r="AS54" s="72">
        <f t="shared" si="94"/>
        <v>-0.1860201387314051</v>
      </c>
    </row>
    <row r="55" spans="1:45" s="40" customFormat="1" x14ac:dyDescent="0.35">
      <c r="A55" s="59">
        <v>44013</v>
      </c>
      <c r="B55" s="112">
        <v>1460.8580909090911</v>
      </c>
      <c r="C55" s="112">
        <v>23036.979318181817</v>
      </c>
      <c r="D55" s="112">
        <v>251911.32625909094</v>
      </c>
      <c r="E55" s="112">
        <f t="shared" si="0"/>
        <v>276409.16366818186</v>
      </c>
      <c r="F55" s="75"/>
      <c r="G55" s="112">
        <v>862.39439999999991</v>
      </c>
      <c r="H55" s="112">
        <v>507.44273181818193</v>
      </c>
      <c r="I55" s="112">
        <v>212.89765909090909</v>
      </c>
      <c r="J55" s="112">
        <v>777.31569090909079</v>
      </c>
      <c r="K55" s="112">
        <v>34.260786363636363</v>
      </c>
      <c r="L55" s="112">
        <v>419.96603636363631</v>
      </c>
      <c r="M55" s="112">
        <v>2814.2773045454542</v>
      </c>
      <c r="N55" s="112">
        <v>1600.2546363636366</v>
      </c>
      <c r="O55" s="112">
        <v>1214.0226681818178</v>
      </c>
      <c r="P55" s="92"/>
      <c r="Q55" s="72">
        <f t="shared" si="102"/>
        <v>-6.1438841813281631E-3</v>
      </c>
      <c r="R55" s="72">
        <f t="shared" si="95"/>
        <v>0.34317760175515866</v>
      </c>
      <c r="S55" s="72">
        <f t="shared" si="95"/>
        <v>0.20373411088021665</v>
      </c>
      <c r="T55" s="72">
        <f t="shared" si="95"/>
        <v>0.21287474336879431</v>
      </c>
      <c r="U55" s="111"/>
      <c r="V55" s="72">
        <f t="shared" si="103"/>
        <v>0.28508874605727441</v>
      </c>
      <c r="W55" s="72">
        <f t="shared" si="104"/>
        <v>-0.137874991697297</v>
      </c>
      <c r="X55" s="72">
        <f t="shared" si="105"/>
        <v>-0.16813659589539676</v>
      </c>
      <c r="Y55" s="72">
        <f t="shared" si="106"/>
        <v>0.35406284211456307</v>
      </c>
      <c r="Z55" s="72">
        <f t="shared" si="107"/>
        <v>1.1341727085182036</v>
      </c>
      <c r="AA55" s="72">
        <f t="shared" si="108"/>
        <v>-2.6753610019602858E-2</v>
      </c>
      <c r="AB55" s="72">
        <f t="shared" si="109"/>
        <v>0.10919399669871188</v>
      </c>
      <c r="AC55" s="72">
        <f t="shared" si="110"/>
        <v>0.44727624165103297</v>
      </c>
      <c r="AD55" s="72">
        <f t="shared" si="111"/>
        <v>-0.15193834164531306</v>
      </c>
      <c r="AE55" s="111"/>
      <c r="AF55" s="72">
        <f t="shared" si="82"/>
        <v>-0.31216903439840549</v>
      </c>
      <c r="AG55" s="72">
        <f t="shared" si="83"/>
        <v>-8.3989207644378228E-3</v>
      </c>
      <c r="AH55" s="72">
        <f t="shared" si="84"/>
        <v>0.12956435921810017</v>
      </c>
      <c r="AI55" s="72">
        <f t="shared" si="85"/>
        <v>0.11288231496218448</v>
      </c>
      <c r="AJ55" s="72"/>
      <c r="AK55" s="72">
        <f t="shared" si="86"/>
        <v>1.0738661102654246</v>
      </c>
      <c r="AL55" s="72">
        <f t="shared" si="87"/>
        <v>-0.21345752661240758</v>
      </c>
      <c r="AM55" s="72">
        <f t="shared" si="88"/>
        <v>-0.5253329012320086</v>
      </c>
      <c r="AN55" s="72">
        <f t="shared" si="89"/>
        <v>-8.1617915481983494E-2</v>
      </c>
      <c r="AO55" s="72">
        <f t="shared" si="90"/>
        <v>-0.24465169313111002</v>
      </c>
      <c r="AP55" s="72">
        <f t="shared" si="91"/>
        <v>-0.4010251557429747</v>
      </c>
      <c r="AQ55" s="72">
        <f t="shared" si="92"/>
        <v>-9.2874093363276233E-2</v>
      </c>
      <c r="AR55" s="72">
        <f t="shared" si="93"/>
        <v>2.238906350664438E-2</v>
      </c>
      <c r="AS55" s="72">
        <f t="shared" si="94"/>
        <v>-0.21023759751027604</v>
      </c>
    </row>
    <row r="56" spans="1:45" s="40" customFormat="1" x14ac:dyDescent="0.35">
      <c r="A56" s="59">
        <v>44044</v>
      </c>
      <c r="B56" s="112">
        <v>1230.3299761904759</v>
      </c>
      <c r="C56" s="112">
        <v>23101.911171428572</v>
      </c>
      <c r="D56" s="112">
        <v>269404.41215714283</v>
      </c>
      <c r="E56" s="112">
        <f t="shared" si="0"/>
        <v>293736.65330476186</v>
      </c>
      <c r="F56" s="75"/>
      <c r="G56" s="112">
        <v>593.4924285714286</v>
      </c>
      <c r="H56" s="112">
        <v>291.99258095238099</v>
      </c>
      <c r="I56" s="112">
        <v>190.02685714285715</v>
      </c>
      <c r="J56" s="112">
        <v>739.71952857142867</v>
      </c>
      <c r="K56" s="112">
        <v>48.444638095238098</v>
      </c>
      <c r="L56" s="112">
        <v>524.02586666666662</v>
      </c>
      <c r="M56" s="112">
        <v>2387.7018999999996</v>
      </c>
      <c r="N56" s="112">
        <v>1136.7990523809526</v>
      </c>
      <c r="O56" s="112">
        <v>1250.9028476190479</v>
      </c>
      <c r="P56" s="92"/>
      <c r="Q56" s="72">
        <f t="shared" si="102"/>
        <v>-0.16490757911593446</v>
      </c>
      <c r="R56" s="72">
        <f t="shared" si="95"/>
        <v>0.19250859582665036</v>
      </c>
      <c r="S56" s="72">
        <f t="shared" si="95"/>
        <v>0.16132029049263386</v>
      </c>
      <c r="T56" s="72">
        <f t="shared" si="95"/>
        <v>0.16180904174202726</v>
      </c>
      <c r="U56" s="111"/>
      <c r="V56" s="72">
        <f t="shared" si="103"/>
        <v>0.54184603429666112</v>
      </c>
      <c r="W56" s="72">
        <f t="shared" si="104"/>
        <v>-0.44126620254350535</v>
      </c>
      <c r="X56" s="72">
        <f t="shared" si="105"/>
        <v>-0.1176590198756875</v>
      </c>
      <c r="Y56" s="72">
        <f t="shared" si="106"/>
        <v>0.51452629432991115</v>
      </c>
      <c r="Z56" s="72">
        <f t="shared" si="107"/>
        <v>0.30633580860060761</v>
      </c>
      <c r="AA56" s="72">
        <f t="shared" si="108"/>
        <v>0.54070310710273661</v>
      </c>
      <c r="AB56" s="72">
        <f t="shared" si="109"/>
        <v>0.20074987477940698</v>
      </c>
      <c r="AC56" s="72">
        <f t="shared" si="110"/>
        <v>6.9757001800624829E-2</v>
      </c>
      <c r="AD56" s="72">
        <f t="shared" si="111"/>
        <v>0.35110247407436712</v>
      </c>
      <c r="AE56" s="111"/>
      <c r="AF56" s="72">
        <f t="shared" si="82"/>
        <v>-0.15780322274503589</v>
      </c>
      <c r="AG56" s="72">
        <f t="shared" si="83"/>
        <v>2.8185923314827388E-3</v>
      </c>
      <c r="AH56" s="72">
        <f t="shared" si="84"/>
        <v>6.9441442581506863E-2</v>
      </c>
      <c r="AI56" s="72">
        <f t="shared" si="85"/>
        <v>6.2687826288498005E-2</v>
      </c>
      <c r="AJ56" s="72"/>
      <c r="AK56" s="72">
        <f t="shared" si="86"/>
        <v>-0.31180857787176186</v>
      </c>
      <c r="AL56" s="72">
        <f t="shared" si="87"/>
        <v>-0.42458022818424623</v>
      </c>
      <c r="AM56" s="72">
        <f t="shared" si="88"/>
        <v>-0.10742627253729409</v>
      </c>
      <c r="AN56" s="72">
        <f t="shared" si="89"/>
        <v>-4.8366658202528279E-2</v>
      </c>
      <c r="AO56" s="72">
        <f t="shared" si="90"/>
        <v>0.41399667774865079</v>
      </c>
      <c r="AP56" s="72">
        <f t="shared" si="91"/>
        <v>0.2477815377739927</v>
      </c>
      <c r="AQ56" s="72">
        <f t="shared" si="92"/>
        <v>-0.15157546978631964</v>
      </c>
      <c r="AR56" s="72">
        <f t="shared" si="93"/>
        <v>-0.28961364863521</v>
      </c>
      <c r="AS56" s="72">
        <f t="shared" si="94"/>
        <v>3.0378493255371897E-2</v>
      </c>
    </row>
    <row r="57" spans="1:45" s="40" customFormat="1" x14ac:dyDescent="0.35">
      <c r="A57" s="59">
        <v>44075</v>
      </c>
      <c r="B57" s="112">
        <v>1672.940280952381</v>
      </c>
      <c r="C57" s="112">
        <v>25092.515447619051</v>
      </c>
      <c r="D57" s="112">
        <v>255112.42666666667</v>
      </c>
      <c r="E57" s="112">
        <f t="shared" si="0"/>
        <v>281877.88239523809</v>
      </c>
      <c r="F57" s="75"/>
      <c r="G57" s="112">
        <v>574.31384761904758</v>
      </c>
      <c r="H57" s="112">
        <v>240.29420000000002</v>
      </c>
      <c r="I57" s="112">
        <v>297.67878095238098</v>
      </c>
      <c r="J57" s="112">
        <v>725.35994285714276</v>
      </c>
      <c r="K57" s="112">
        <v>112.27080000000002</v>
      </c>
      <c r="L57" s="112">
        <v>491.85227142857138</v>
      </c>
      <c r="M57" s="112">
        <v>2441.7698428571434</v>
      </c>
      <c r="N57" s="112">
        <v>1129.6943809523807</v>
      </c>
      <c r="O57" s="112">
        <v>1312.0754619047618</v>
      </c>
      <c r="P57" s="92"/>
      <c r="Q57" s="72">
        <f t="shared" si="102"/>
        <v>-0.11170071176505381</v>
      </c>
      <c r="R57" s="72">
        <f t="shared" si="95"/>
        <v>0.35793095578987488</v>
      </c>
      <c r="S57" s="72">
        <f t="shared" si="95"/>
        <v>-1.7284172928105468E-2</v>
      </c>
      <c r="T57" s="72">
        <f t="shared" si="95"/>
        <v>6.8462941927793786E-3</v>
      </c>
      <c r="U57" s="111"/>
      <c r="V57" s="72">
        <f t="shared" si="103"/>
        <v>-0.13305164513251244</v>
      </c>
      <c r="W57" s="72">
        <f t="shared" si="104"/>
        <v>-0.57560444842974179</v>
      </c>
      <c r="X57" s="72">
        <f t="shared" si="105"/>
        <v>-0.29948018653703579</v>
      </c>
      <c r="Y57" s="72">
        <f t="shared" si="106"/>
        <v>0.43894367143333191</v>
      </c>
      <c r="Z57" s="72">
        <f t="shared" si="107"/>
        <v>1.0157656636596779</v>
      </c>
      <c r="AA57" s="72">
        <f t="shared" si="108"/>
        <v>8.7516687880051514E-4</v>
      </c>
      <c r="AB57" s="72">
        <f t="shared" si="109"/>
        <v>-9.7248452333126512E-2</v>
      </c>
      <c r="AC57" s="72">
        <f t="shared" si="110"/>
        <v>-8.0867025569621775E-2</v>
      </c>
      <c r="AD57" s="72">
        <f t="shared" si="111"/>
        <v>-0.11089208471952039</v>
      </c>
      <c r="AE57" s="111"/>
      <c r="AF57" s="72">
        <f t="shared" si="82"/>
        <v>0.35974926509746474</v>
      </c>
      <c r="AG57" s="72">
        <f t="shared" si="83"/>
        <v>8.6166216354098379E-2</v>
      </c>
      <c r="AH57" s="72">
        <f t="shared" si="84"/>
        <v>-5.3050302242784619E-2</v>
      </c>
      <c r="AI57" s="72">
        <f t="shared" si="85"/>
        <v>-4.0372118277046898E-2</v>
      </c>
      <c r="AJ57" s="72"/>
      <c r="AK57" s="72">
        <f t="shared" si="86"/>
        <v>-3.2314786219842739E-2</v>
      </c>
      <c r="AL57" s="72">
        <f t="shared" si="87"/>
        <v>-0.1770537483649699</v>
      </c>
      <c r="AM57" s="72">
        <f t="shared" si="88"/>
        <v>0.5665089947185411</v>
      </c>
      <c r="AN57" s="72">
        <f t="shared" si="89"/>
        <v>-1.9412203084617219E-2</v>
      </c>
      <c r="AO57" s="72">
        <f t="shared" si="90"/>
        <v>1.3175072498071931</v>
      </c>
      <c r="AP57" s="72">
        <f t="shared" si="91"/>
        <v>-6.1396960120979838E-2</v>
      </c>
      <c r="AQ57" s="72">
        <f t="shared" si="92"/>
        <v>2.2644343859316685E-2</v>
      </c>
      <c r="AR57" s="72">
        <f t="shared" si="93"/>
        <v>-6.249716177799125E-3</v>
      </c>
      <c r="AS57" s="72">
        <f t="shared" si="94"/>
        <v>4.89027700289828E-2</v>
      </c>
    </row>
    <row r="58" spans="1:45" s="40" customFormat="1" x14ac:dyDescent="0.35">
      <c r="A58" s="59">
        <v>44105</v>
      </c>
      <c r="B58" s="112">
        <v>1953.1413090909089</v>
      </c>
      <c r="C58" s="112">
        <v>26737.692981818182</v>
      </c>
      <c r="D58" s="112">
        <v>270803.19737727277</v>
      </c>
      <c r="E58" s="112">
        <f t="shared" si="0"/>
        <v>299494.03166818188</v>
      </c>
      <c r="F58" s="75"/>
      <c r="G58" s="112">
        <v>857.15114090909083</v>
      </c>
      <c r="H58" s="112">
        <v>227.99037727272733</v>
      </c>
      <c r="I58" s="112">
        <v>196.98373636363638</v>
      </c>
      <c r="J58" s="112">
        <v>655.49329090909077</v>
      </c>
      <c r="K58" s="112">
        <v>48.921931818181832</v>
      </c>
      <c r="L58" s="112">
        <v>699.15735909090915</v>
      </c>
      <c r="M58" s="112">
        <v>2685.6978363636367</v>
      </c>
      <c r="N58" s="112">
        <v>1021.9235227272728</v>
      </c>
      <c r="O58" s="112">
        <v>1663.774313636364</v>
      </c>
      <c r="P58" s="92"/>
      <c r="Q58" s="72">
        <f t="shared" si="102"/>
        <v>-0.1585609880665948</v>
      </c>
      <c r="R58" s="72">
        <f t="shared" si="95"/>
        <v>0.47026011738725071</v>
      </c>
      <c r="S58" s="72">
        <f t="shared" si="95"/>
        <v>0.21589341935819073</v>
      </c>
      <c r="T58" s="72">
        <f t="shared" si="95"/>
        <v>0.23133850729451755</v>
      </c>
      <c r="U58" s="111"/>
      <c r="V58" s="72">
        <f t="shared" si="103"/>
        <v>-0.31753849966055714</v>
      </c>
      <c r="W58" s="72">
        <f t="shared" si="104"/>
        <v>-0.44112820160938959</v>
      </c>
      <c r="X58" s="72">
        <f t="shared" si="105"/>
        <v>-0.28866637100990311</v>
      </c>
      <c r="Y58" s="72">
        <f t="shared" si="106"/>
        <v>0.26447779119390136</v>
      </c>
      <c r="Z58" s="72">
        <f t="shared" si="107"/>
        <v>-0.46406055700417415</v>
      </c>
      <c r="AA58" s="72">
        <f t="shared" si="108"/>
        <v>0.54831349890691272</v>
      </c>
      <c r="AB58" s="72">
        <f t="shared" si="109"/>
        <v>-0.10538553794812633</v>
      </c>
      <c r="AC58" s="72">
        <f t="shared" si="110"/>
        <v>-0.2950883362393415</v>
      </c>
      <c r="AD58" s="72">
        <f t="shared" si="111"/>
        <v>7.177483067973478E-2</v>
      </c>
      <c r="AE58" s="111"/>
      <c r="AF58" s="72">
        <f t="shared" si="82"/>
        <v>0.16749015570299575</v>
      </c>
      <c r="AG58" s="72">
        <f t="shared" si="83"/>
        <v>6.5564472307826582E-2</v>
      </c>
      <c r="AH58" s="72">
        <f t="shared" si="84"/>
        <v>6.1505317148301319E-2</v>
      </c>
      <c r="AI58" s="72">
        <f t="shared" si="85"/>
        <v>6.2495677643282121E-2</v>
      </c>
      <c r="AJ58" s="72"/>
      <c r="AK58" s="72">
        <f t="shared" si="86"/>
        <v>0.49247862377445961</v>
      </c>
      <c r="AL58" s="72">
        <f t="shared" si="87"/>
        <v>-5.1203161488178606E-2</v>
      </c>
      <c r="AM58" s="72">
        <f t="shared" si="88"/>
        <v>-0.33826745818625403</v>
      </c>
      <c r="AN58" s="72">
        <f t="shared" si="89"/>
        <v>-9.6319975532219271E-2</v>
      </c>
      <c r="AO58" s="72">
        <f t="shared" si="90"/>
        <v>-0.56425061709561319</v>
      </c>
      <c r="AP58" s="72">
        <f t="shared" si="91"/>
        <v>0.42147835784152399</v>
      </c>
      <c r="AQ58" s="72">
        <f t="shared" si="92"/>
        <v>9.9898028563195851E-2</v>
      </c>
      <c r="AR58" s="72">
        <f t="shared" si="93"/>
        <v>-9.5398242252256238E-2</v>
      </c>
      <c r="AS58" s="72">
        <f t="shared" si="94"/>
        <v>0.2680477319658392</v>
      </c>
    </row>
    <row r="59" spans="1:45" s="40" customFormat="1" x14ac:dyDescent="0.35">
      <c r="A59" s="59">
        <v>44136</v>
      </c>
      <c r="B59" s="112">
        <v>1619.5074500000001</v>
      </c>
      <c r="C59" s="112">
        <v>23722.936870000005</v>
      </c>
      <c r="D59" s="112">
        <v>282316.435245</v>
      </c>
      <c r="E59" s="112">
        <f t="shared" si="0"/>
        <v>307658.87956500001</v>
      </c>
      <c r="F59" s="75"/>
      <c r="G59" s="112">
        <v>651.94007500000009</v>
      </c>
      <c r="H59" s="112">
        <v>277.2478799999999</v>
      </c>
      <c r="I59" s="112">
        <v>91.323099999999997</v>
      </c>
      <c r="J59" s="112">
        <v>626.99111499999992</v>
      </c>
      <c r="K59" s="112">
        <v>69.63288</v>
      </c>
      <c r="L59" s="112">
        <v>386.24541000000011</v>
      </c>
      <c r="M59" s="112">
        <v>2103.3804600000003</v>
      </c>
      <c r="N59" s="112">
        <v>925.2524249999999</v>
      </c>
      <c r="O59" s="112">
        <v>1178.128035</v>
      </c>
      <c r="P59" s="92"/>
      <c r="Q59" s="72">
        <f t="shared" si="102"/>
        <v>-0.14662614057904078</v>
      </c>
      <c r="R59" s="72">
        <f t="shared" si="95"/>
        <v>0.24691463239637157</v>
      </c>
      <c r="S59" s="72">
        <f t="shared" si="95"/>
        <v>0.27911557803594689</v>
      </c>
      <c r="T59" s="72">
        <f t="shared" si="95"/>
        <v>0.27323649948813578</v>
      </c>
      <c r="U59" s="111"/>
      <c r="V59" s="72">
        <f t="shared" si="103"/>
        <v>-0.26036839580862159</v>
      </c>
      <c r="W59" s="72">
        <f t="shared" si="104"/>
        <v>-0.40594321875088546</v>
      </c>
      <c r="X59" s="72">
        <f t="shared" si="105"/>
        <v>-0.7078511023407924</v>
      </c>
      <c r="Y59" s="72">
        <f t="shared" si="106"/>
        <v>0.28468151914779383</v>
      </c>
      <c r="Z59" s="72">
        <f t="shared" si="107"/>
        <v>-0.37190065797066629</v>
      </c>
      <c r="AA59" s="72">
        <f t="shared" si="108"/>
        <v>-0.13481904830554714</v>
      </c>
      <c r="AB59" s="72">
        <f t="shared" si="109"/>
        <v>-0.22272058861284783</v>
      </c>
      <c r="AC59" s="72">
        <f t="shared" si="110"/>
        <v>-0.23768476476974376</v>
      </c>
      <c r="AD59" s="72">
        <f t="shared" si="111"/>
        <v>-0.21055002845580817</v>
      </c>
      <c r="AE59" s="111"/>
      <c r="AF59" s="72">
        <f t="shared" si="82"/>
        <v>-0.17081910947150003</v>
      </c>
      <c r="AG59" s="72">
        <f t="shared" si="83"/>
        <v>-0.11275303796285763</v>
      </c>
      <c r="AH59" s="72">
        <f t="shared" si="84"/>
        <v>4.2515147454804447E-2</v>
      </c>
      <c r="AI59" s="72">
        <f t="shared" si="85"/>
        <v>2.7262138919229573E-2</v>
      </c>
      <c r="AJ59" s="72"/>
      <c r="AK59" s="72">
        <f t="shared" si="86"/>
        <v>-0.23941059646895502</v>
      </c>
      <c r="AL59" s="72">
        <f t="shared" si="87"/>
        <v>0.21605079704021724</v>
      </c>
      <c r="AM59" s="72">
        <f t="shared" si="88"/>
        <v>-0.53639269065637218</v>
      </c>
      <c r="AN59" s="72">
        <f t="shared" si="89"/>
        <v>-4.3482025375975564E-2</v>
      </c>
      <c r="AO59" s="72">
        <f t="shared" si="90"/>
        <v>0.42334690009360876</v>
      </c>
      <c r="AP59" s="72">
        <f t="shared" si="91"/>
        <v>-0.44755582562669149</v>
      </c>
      <c r="AQ59" s="72">
        <f t="shared" si="92"/>
        <v>-0.2168216276899112</v>
      </c>
      <c r="AR59" s="72">
        <f t="shared" si="93"/>
        <v>-9.4597193994791828E-2</v>
      </c>
      <c r="AS59" s="72">
        <f t="shared" si="94"/>
        <v>-0.29189432404142002</v>
      </c>
    </row>
    <row r="60" spans="1:45" s="40" customFormat="1" x14ac:dyDescent="0.35">
      <c r="A60" s="59">
        <v>44166</v>
      </c>
      <c r="B60" s="112">
        <v>1241.0237681818182</v>
      </c>
      <c r="C60" s="112">
        <v>25631.875840909091</v>
      </c>
      <c r="D60" s="112">
        <v>246057.08959999995</v>
      </c>
      <c r="E60" s="112">
        <f t="shared" si="0"/>
        <v>272929.98920909088</v>
      </c>
      <c r="F60" s="75"/>
      <c r="G60" s="112">
        <v>715.62570909090891</v>
      </c>
      <c r="H60" s="112">
        <v>328.79182727272735</v>
      </c>
      <c r="I60" s="112">
        <v>134.73389090909089</v>
      </c>
      <c r="J60" s="112">
        <v>727.62287272727269</v>
      </c>
      <c r="K60" s="112">
        <v>143.0736409090909</v>
      </c>
      <c r="L60" s="112">
        <v>459.10523636363632</v>
      </c>
      <c r="M60" s="112">
        <v>2508.9531772727273</v>
      </c>
      <c r="N60" s="112">
        <v>1038.5848454545451</v>
      </c>
      <c r="O60" s="112">
        <v>1470.3683318181818</v>
      </c>
      <c r="P60" s="92"/>
      <c r="Q60" s="72">
        <f t="shared" si="102"/>
        <v>-0.29958051931084706</v>
      </c>
      <c r="R60" s="72">
        <f t="shared" si="95"/>
        <v>0.35427382431595378</v>
      </c>
      <c r="S60" s="72">
        <f t="shared" si="95"/>
        <v>0.19223986671040527</v>
      </c>
      <c r="T60" s="72">
        <f t="shared" si="95"/>
        <v>0.20190752861749184</v>
      </c>
      <c r="U60" s="111"/>
      <c r="V60" s="72">
        <f t="shared" si="103"/>
        <v>0.68645459314999324</v>
      </c>
      <c r="W60" s="72">
        <f t="shared" si="104"/>
        <v>-0.46995552977508526</v>
      </c>
      <c r="X60" s="72">
        <f t="shared" si="105"/>
        <v>0.53931167205197306</v>
      </c>
      <c r="Y60" s="72">
        <f t="shared" si="106"/>
        <v>0.35584934666308987</v>
      </c>
      <c r="Z60" s="72">
        <f t="shared" si="107"/>
        <v>3.1144542247388589</v>
      </c>
      <c r="AA60" s="72">
        <f t="shared" si="108"/>
        <v>9.7325266580878367E-2</v>
      </c>
      <c r="AB60" s="72">
        <f t="shared" si="109"/>
        <v>0.18235877027607095</v>
      </c>
      <c r="AC60" s="72">
        <f t="shared" si="110"/>
        <v>0.18336474967248306</v>
      </c>
      <c r="AD60" s="72">
        <f t="shared" si="111"/>
        <v>0.18164923355592921</v>
      </c>
      <c r="AE60" s="111"/>
      <c r="AF60" s="72">
        <f t="shared" si="82"/>
        <v>-0.2337029581544573</v>
      </c>
      <c r="AG60" s="72">
        <f t="shared" si="83"/>
        <v>8.0468071106454264E-2</v>
      </c>
      <c r="AH60" s="72">
        <f t="shared" si="84"/>
        <v>-0.12843512143929359</v>
      </c>
      <c r="AI60" s="72">
        <f t="shared" si="85"/>
        <v>-0.1128811572252113</v>
      </c>
      <c r="AJ60" s="72"/>
      <c r="AK60" s="72">
        <f t="shared" si="86"/>
        <v>9.7686331202923471E-2</v>
      </c>
      <c r="AL60" s="72">
        <f t="shared" si="87"/>
        <v>0.18591286350946112</v>
      </c>
      <c r="AM60" s="72">
        <f t="shared" si="88"/>
        <v>0.47535389084569935</v>
      </c>
      <c r="AN60" s="72">
        <f t="shared" si="89"/>
        <v>0.16049949563842358</v>
      </c>
      <c r="AO60" s="72">
        <f t="shared" si="90"/>
        <v>1.0546850986070218</v>
      </c>
      <c r="AP60" s="72">
        <f t="shared" si="91"/>
        <v>0.18863609631927059</v>
      </c>
      <c r="AQ60" s="72">
        <f t="shared" si="92"/>
        <v>0.19281947559440904</v>
      </c>
      <c r="AR60" s="72">
        <f t="shared" si="93"/>
        <v>0.12248810961456846</v>
      </c>
      <c r="AS60" s="72">
        <f t="shared" si="94"/>
        <v>0.24805478533424585</v>
      </c>
    </row>
    <row r="61" spans="1:45" s="40" customFormat="1" x14ac:dyDescent="0.35">
      <c r="A61" s="59">
        <v>44197</v>
      </c>
      <c r="B61" s="75">
        <v>2040.7893842105259</v>
      </c>
      <c r="C61" s="75">
        <v>32348.880300000008</v>
      </c>
      <c r="D61" s="75">
        <v>331958.86747894733</v>
      </c>
      <c r="E61" s="112">
        <f t="shared" si="0"/>
        <v>366348.53716315783</v>
      </c>
      <c r="F61" s="75"/>
      <c r="G61" s="75">
        <v>870.950047368421</v>
      </c>
      <c r="H61" s="75">
        <v>372.47149999999999</v>
      </c>
      <c r="I61" s="75">
        <v>74.050547368421064</v>
      </c>
      <c r="J61" s="75">
        <v>1012.8661894736842</v>
      </c>
      <c r="K61" s="75">
        <v>3.263794736842105</v>
      </c>
      <c r="L61" s="75">
        <v>518.01790526315779</v>
      </c>
      <c r="M61" s="75">
        <v>2851.6199842105257</v>
      </c>
      <c r="N61" s="75">
        <v>1278.3984315789476</v>
      </c>
      <c r="O61" s="75">
        <v>1573.221552631579</v>
      </c>
      <c r="P61" s="92"/>
      <c r="Q61" s="72">
        <f t="shared" ref="Q61" si="112">IFERROR(B61/B49-1, "n/a")</f>
        <v>-3.6103515132386299E-2</v>
      </c>
      <c r="R61" s="72">
        <f t="shared" ref="R61" si="113">IFERROR(C61/C49-1, "n/a")</f>
        <v>0.38065015411977066</v>
      </c>
      <c r="S61" s="72">
        <f t="shared" ref="S61" si="114">IFERROR(D61/D49-1, "n/a")</f>
        <v>0.20664761896739092</v>
      </c>
      <c r="T61" s="72">
        <f t="shared" ref="T61" si="115">IFERROR(E61/E49-1, "n/a")</f>
        <v>0.21849821705472139</v>
      </c>
      <c r="U61" s="111"/>
      <c r="V61" s="72">
        <f t="shared" ref="V61" si="116">IFERROR(G61/G49-1, "n/a")</f>
        <v>-0.10925075594268596</v>
      </c>
      <c r="W61" s="72">
        <f t="shared" ref="W61" si="117">IFERROR(H61/H49-1, "n/a")</f>
        <v>-0.33086186248519689</v>
      </c>
      <c r="X61" s="72">
        <f t="shared" ref="X61" si="118">IFERROR(I61/I49-1, "n/a")</f>
        <v>-0.79452683214409248</v>
      </c>
      <c r="Y61" s="72">
        <f t="shared" ref="Y61" si="119">IFERROR(J61/J49-1, "n/a")</f>
        <v>0.26957927151113936</v>
      </c>
      <c r="Z61" s="72">
        <f t="shared" ref="Z61" si="120">IFERROR(K61/K49-1, "n/a")</f>
        <v>-0.87821501300179816</v>
      </c>
      <c r="AA61" s="72">
        <f t="shared" ref="AA61" si="121">IFERROR(L61/L49-1, "n/a")</f>
        <v>-0.23921080181729071</v>
      </c>
      <c r="AB61" s="72">
        <f t="shared" ref="AB61" si="122">IFERROR(M61/M49-1, "n/a")</f>
        <v>-0.16136180870994554</v>
      </c>
      <c r="AC61" s="72">
        <f t="shared" ref="AC61" si="123">IFERROR(N61/N49-1, "n/a")</f>
        <v>-4.9470191568017352E-2</v>
      </c>
      <c r="AD61" s="72">
        <f t="shared" ref="AD61" si="124">IFERROR(O61/O49-1, "n/a")</f>
        <v>-0.2345783014437135</v>
      </c>
      <c r="AE61" s="111"/>
      <c r="AF61" s="72">
        <f t="shared" ref="AF61" si="125">IFERROR(B61/B60-1, "n/a")</f>
        <v>0.64444020858715478</v>
      </c>
      <c r="AG61" s="72">
        <f t="shared" ref="AG61" si="126">IFERROR(C61/C60-1, "n/a")</f>
        <v>0.26205668679037597</v>
      </c>
      <c r="AH61" s="72">
        <f t="shared" ref="AH61" si="127">IFERROR(D61/D60-1, "n/a")</f>
        <v>0.34911319978055766</v>
      </c>
      <c r="AI61" s="72">
        <f t="shared" ref="AI61" si="128">IFERROR(E61/E60-1, "n/a")</f>
        <v>0.34228026104708942</v>
      </c>
      <c r="AJ61" s="72"/>
      <c r="AK61" s="72">
        <f t="shared" ref="AK61" si="129">IFERROR(G61/G60-1, "n/a")</f>
        <v>0.21704689519166021</v>
      </c>
      <c r="AL61" s="72">
        <f t="shared" ref="AL61" si="130">IFERROR(H61/H60-1, "n/a")</f>
        <v>0.13284902209884031</v>
      </c>
      <c r="AM61" s="72">
        <f t="shared" ref="AM61" si="131">IFERROR(I61/I60-1, "n/a")</f>
        <v>-0.45039405550615874</v>
      </c>
      <c r="AN61" s="72">
        <f t="shared" ref="AN61" si="132">IFERROR(J61/J60-1, "n/a")</f>
        <v>0.39202082210151512</v>
      </c>
      <c r="AO61" s="72">
        <f t="shared" ref="AO61" si="133">IFERROR(K61/K60-1, "n/a")</f>
        <v>-0.97718800810474993</v>
      </c>
      <c r="AP61" s="72">
        <f t="shared" ref="AP61" si="134">IFERROR(L61/L60-1, "n/a")</f>
        <v>0.12832062070592332</v>
      </c>
      <c r="AQ61" s="72">
        <f t="shared" ref="AQ61" si="135">IFERROR(M61/M60-1, "n/a")</f>
        <v>0.13657760138444774</v>
      </c>
      <c r="AR61" s="72">
        <f t="shared" ref="AR61" si="136">IFERROR(N61/N60-1, "n/a")</f>
        <v>0.23090418387478606</v>
      </c>
      <c r="AS61" s="72">
        <f t="shared" ref="AS61" si="137">IFERROR(O61/O60-1, "n/a")</f>
        <v>6.9950650179070539E-2</v>
      </c>
    </row>
    <row r="62" spans="1:45" s="40" customFormat="1" x14ac:dyDescent="0.35">
      <c r="A62" s="59">
        <v>44228</v>
      </c>
      <c r="B62" s="75">
        <v>1871.9388578947367</v>
      </c>
      <c r="C62" s="75">
        <v>29442.373842105262</v>
      </c>
      <c r="D62" s="75">
        <v>310960.45226315793</v>
      </c>
      <c r="E62" s="112">
        <f t="shared" si="0"/>
        <v>342274.76496315794</v>
      </c>
      <c r="F62" s="75"/>
      <c r="G62" s="75">
        <v>1363.9646789473684</v>
      </c>
      <c r="H62" s="75">
        <v>380.30677894736846</v>
      </c>
      <c r="I62" s="75">
        <v>239.94974210526317</v>
      </c>
      <c r="J62" s="75">
        <v>896.10826842105257</v>
      </c>
      <c r="K62" s="75">
        <v>19.109015789473684</v>
      </c>
      <c r="L62" s="75">
        <v>579.4547947368419</v>
      </c>
      <c r="M62" s="75">
        <v>3478.8932789473688</v>
      </c>
      <c r="N62" s="75">
        <v>1776.7853210526316</v>
      </c>
      <c r="O62" s="75">
        <v>1702.1079578947367</v>
      </c>
      <c r="P62" s="92"/>
      <c r="Q62" s="72">
        <f t="shared" ref="Q62" si="138">IFERROR(B62/B50-1, "n/a")</f>
        <v>6.8489165758736092E-3</v>
      </c>
      <c r="R62" s="72">
        <f t="shared" ref="R62" si="139">IFERROR(C62/C50-1, "n/a")</f>
        <v>0.22963538475725032</v>
      </c>
      <c r="S62" s="72">
        <f t="shared" ref="S62" si="140">IFERROR(D62/D50-1, "n/a")</f>
        <v>5.235670814794835E-2</v>
      </c>
      <c r="T62" s="72">
        <f t="shared" ref="T62" si="141">IFERROR(E62/E50-1, "n/a")</f>
        <v>6.5304867123072707E-2</v>
      </c>
      <c r="U62" s="111"/>
      <c r="V62" s="72">
        <f t="shared" ref="V62" si="142">IFERROR(G62/G50-1, "n/a")</f>
        <v>1.0363377762414485</v>
      </c>
      <c r="W62" s="72">
        <f t="shared" ref="W62" si="143">IFERROR(H62/H50-1, "n/a")</f>
        <v>-0.39518038076029727</v>
      </c>
      <c r="X62" s="72">
        <f t="shared" ref="X62" si="144">IFERROR(I62/I50-1, "n/a")</f>
        <v>-0.39136069416074637</v>
      </c>
      <c r="Y62" s="72">
        <f t="shared" ref="Y62" si="145">IFERROR(J62/J50-1, "n/a")</f>
        <v>0.43746039103249257</v>
      </c>
      <c r="Z62" s="72">
        <f t="shared" ref="Z62" si="146">IFERROR(K62/K50-1, "n/a")</f>
        <v>12.095448151487828</v>
      </c>
      <c r="AA62" s="72">
        <f t="shared" ref="AA62" si="147">IFERROR(L62/L50-1, "n/a")</f>
        <v>0.31378631226549158</v>
      </c>
      <c r="AB62" s="72">
        <f t="shared" ref="AB62" si="148">IFERROR(M62/M50-1, "n/a")</f>
        <v>0.26103553551895176</v>
      </c>
      <c r="AC62" s="72">
        <f t="shared" ref="AC62" si="149">IFERROR(N62/N50-1, "n/a")</f>
        <v>0.39450852338786979</v>
      </c>
      <c r="AD62" s="72">
        <f t="shared" ref="AD62" si="150">IFERROR(O62/O50-1, "n/a")</f>
        <v>0.1464870819329418</v>
      </c>
      <c r="AE62" s="111"/>
      <c r="AF62" s="72">
        <f t="shared" ref="AF62" si="151">IFERROR(B62/B61-1, "n/a")</f>
        <v>-8.2737850178061678E-2</v>
      </c>
      <c r="AG62" s="72">
        <f t="shared" ref="AG62" si="152">IFERROR(C62/C61-1, "n/a")</f>
        <v>-8.9848749970327213E-2</v>
      </c>
      <c r="AH62" s="72">
        <f t="shared" ref="AH62" si="153">IFERROR(D62/D61-1, "n/a")</f>
        <v>-6.3256075595332972E-2</v>
      </c>
      <c r="AI62" s="72">
        <f t="shared" ref="AI62" si="154">IFERROR(E62/E61-1, "n/a")</f>
        <v>-6.5712756454322507E-2</v>
      </c>
      <c r="AJ62" s="72"/>
      <c r="AK62" s="72">
        <f t="shared" ref="AK62" si="155">IFERROR(G62/G61-1, "n/a")</f>
        <v>0.56606533643185752</v>
      </c>
      <c r="AL62" s="72">
        <f t="shared" ref="AL62" si="156">IFERROR(H62/H61-1, "n/a")</f>
        <v>2.103591535827154E-2</v>
      </c>
      <c r="AM62" s="72">
        <f t="shared" ref="AM62" si="157">IFERROR(I62/I61-1, "n/a")</f>
        <v>2.2403506879084865</v>
      </c>
      <c r="AN62" s="72">
        <f t="shared" ref="AN62" si="158">IFERROR(J62/J61-1, "n/a")</f>
        <v>-0.11527477396920771</v>
      </c>
      <c r="AO62" s="72">
        <f t="shared" ref="AO62" si="159">IFERROR(K62/K61-1, "n/a")</f>
        <v>4.8548460703636875</v>
      </c>
      <c r="AP62" s="72">
        <f t="shared" ref="AP62" si="160">IFERROR(L62/L61-1, "n/a")</f>
        <v>0.11859993419044779</v>
      </c>
      <c r="AQ62" s="72">
        <f t="shared" ref="AQ62" si="161">IFERROR(M62/M61-1, "n/a")</f>
        <v>0.21997085804211891</v>
      </c>
      <c r="AR62" s="72">
        <f t="shared" ref="AR62" si="162">IFERROR(N62/N61-1, "n/a")</f>
        <v>0.38985255078741554</v>
      </c>
      <c r="AS62" s="72">
        <f t="shared" ref="AS62" si="163">IFERROR(O62/O61-1, "n/a")</f>
        <v>8.1925145919572007E-2</v>
      </c>
    </row>
    <row r="63" spans="1:45" s="40" customFormat="1" x14ac:dyDescent="0.35">
      <c r="A63" s="59">
        <v>44256</v>
      </c>
      <c r="B63" s="75">
        <v>1773.9720434782607</v>
      </c>
      <c r="C63" s="75">
        <v>27344.803921739131</v>
      </c>
      <c r="D63" s="75">
        <v>265353.98680869566</v>
      </c>
      <c r="E63" s="112">
        <v>294472.76277391304</v>
      </c>
      <c r="F63" s="75"/>
      <c r="G63" s="75">
        <v>483.51036956521739</v>
      </c>
      <c r="H63" s="75">
        <v>522.00658695652169</v>
      </c>
      <c r="I63" s="75">
        <v>127.72617391304348</v>
      </c>
      <c r="J63" s="75">
        <v>741.82639130434791</v>
      </c>
      <c r="K63" s="75">
        <v>183.2458478260869</v>
      </c>
      <c r="L63" s="75">
        <v>580.64659565217403</v>
      </c>
      <c r="M63" s="75">
        <v>2638.9619652173919</v>
      </c>
      <c r="N63" s="75">
        <v>1091.2669217391301</v>
      </c>
      <c r="O63" s="75">
        <v>1547.6950434782611</v>
      </c>
      <c r="P63" s="92"/>
      <c r="Q63" s="72">
        <f t="shared" ref="Q63" si="164">IFERROR(B63/B51-1, "n/a")</f>
        <v>-0.32720900648263795</v>
      </c>
      <c r="R63" s="72">
        <f t="shared" ref="R63" si="165">IFERROR(C63/C51-1, "n/a")</f>
        <v>-0.20627961666427885</v>
      </c>
      <c r="S63" s="72">
        <f t="shared" ref="S63" si="166">IFERROR(D63/D51-1, "n/a")</f>
        <v>-0.10186388526702406</v>
      </c>
      <c r="T63" s="72">
        <f t="shared" ref="T63" si="167">IFERROR(E63/E51-1, "n/a")</f>
        <v>-0.11446830793667928</v>
      </c>
      <c r="U63" s="111"/>
      <c r="V63" s="72">
        <f t="shared" ref="V63" si="168">IFERROR(G63/G51-1, "n/a")</f>
        <v>-0.75501001647289612</v>
      </c>
      <c r="W63" s="72">
        <f t="shared" ref="W63" si="169">IFERROR(H63/H51-1, "n/a")</f>
        <v>-0.53535516347098866</v>
      </c>
      <c r="X63" s="72">
        <f t="shared" ref="X63" si="170">IFERROR(I63/I51-1, "n/a")</f>
        <v>-0.62154390672071258</v>
      </c>
      <c r="Y63" s="72">
        <f t="shared" ref="Y63" si="171">IFERROR(J63/J51-1, "n/a")</f>
        <v>-0.39599811623461811</v>
      </c>
      <c r="Z63" s="72">
        <f t="shared" ref="Z63" si="172">IFERROR(K63/K51-1, "n/a")</f>
        <v>9.5658599278719336E-2</v>
      </c>
      <c r="AA63" s="72">
        <f t="shared" ref="AA63" si="173">IFERROR(L63/L51-1, "n/a")</f>
        <v>-0.65118984057202289</v>
      </c>
      <c r="AB63" s="72">
        <f t="shared" ref="AB63" si="174">IFERROR(M63/M51-1, "n/a")</f>
        <v>-0.5936695414454749</v>
      </c>
      <c r="AC63" s="72">
        <f t="shared" ref="AC63" si="175">IFERROR(N63/N51-1, "n/a")</f>
        <v>-0.633525213677119</v>
      </c>
      <c r="AD63" s="72">
        <f t="shared" ref="AD63" si="176">IFERROR(O63/O51-1, "n/a")</f>
        <v>-0.55992375414260931</v>
      </c>
      <c r="AE63" s="111"/>
      <c r="AF63" s="72">
        <f t="shared" ref="AF63" si="177">IFERROR(B63/B62-1, "n/a")</f>
        <v>-5.2334409322884468E-2</v>
      </c>
      <c r="AG63" s="72">
        <f t="shared" ref="AG63" si="178">IFERROR(C63/C62-1, "n/a")</f>
        <v>-7.1243233701707043E-2</v>
      </c>
      <c r="AH63" s="72">
        <f t="shared" ref="AH63" si="179">IFERROR(D63/D62-1, "n/a")</f>
        <v>-0.14666323361231381</v>
      </c>
      <c r="AI63" s="72">
        <f t="shared" ref="AI63" si="180">IFERROR(E63/E62-1, "n/a")</f>
        <v>-0.13965973271324938</v>
      </c>
      <c r="AJ63" s="72"/>
      <c r="AK63" s="72">
        <f t="shared" ref="AK63" si="181">IFERROR(G63/G62-1, "n/a")</f>
        <v>-0.64551107735549018</v>
      </c>
      <c r="AL63" s="72">
        <f t="shared" ref="AL63" si="182">IFERROR(H63/H62-1, "n/a")</f>
        <v>0.37259343207438178</v>
      </c>
      <c r="AM63" s="72">
        <f t="shared" ref="AM63" si="183">IFERROR(I63/I62-1, "n/a")</f>
        <v>-0.46769614006498295</v>
      </c>
      <c r="AN63" s="72">
        <f t="shared" ref="AN63" si="184">IFERROR(J63/J62-1, "n/a")</f>
        <v>-0.17216879093030812</v>
      </c>
      <c r="AO63" s="72">
        <f t="shared" ref="AO63" si="185">IFERROR(K63/K62-1, "n/a")</f>
        <v>8.5894969078956418</v>
      </c>
      <c r="AP63" s="72">
        <f t="shared" ref="AP63" si="186">IFERROR(L63/L62-1, "n/a")</f>
        <v>2.0567625398171252E-3</v>
      </c>
      <c r="AQ63" s="72">
        <f t="shared" ref="AQ63" si="187">IFERROR(M63/M62-1, "n/a")</f>
        <v>-0.24143635529518748</v>
      </c>
      <c r="AR63" s="72">
        <f t="shared" ref="AR63" si="188">IFERROR(N63/N62-1, "n/a")</f>
        <v>-0.38581948600710847</v>
      </c>
      <c r="AS63" s="72">
        <f t="shared" ref="AS63" si="189">IFERROR(O63/O62-1, "n/a")</f>
        <v>-9.0718637264032398E-2</v>
      </c>
    </row>
    <row r="64" spans="1:45" s="40" customFormat="1" x14ac:dyDescent="0.35">
      <c r="A64" s="59">
        <v>44287</v>
      </c>
      <c r="B64" s="75">
        <v>1164.5004809523809</v>
      </c>
      <c r="C64" s="75">
        <v>26361.850947619045</v>
      </c>
      <c r="D64" s="75">
        <v>243295.19870000001</v>
      </c>
      <c r="E64" s="112">
        <v>270821.55012857146</v>
      </c>
      <c r="F64" s="75"/>
      <c r="G64" s="75">
        <v>509.15212380952386</v>
      </c>
      <c r="H64" s="75">
        <v>362.41839523809517</v>
      </c>
      <c r="I64" s="75">
        <v>193.77544761904761</v>
      </c>
      <c r="J64" s="75">
        <v>706.44419523809518</v>
      </c>
      <c r="K64" s="75">
        <v>121.1815857142857</v>
      </c>
      <c r="L64" s="75">
        <v>394.10893333333331</v>
      </c>
      <c r="M64" s="75">
        <v>2287.0806809523806</v>
      </c>
      <c r="N64" s="75">
        <v>1043.6469714285718</v>
      </c>
      <c r="O64" s="75">
        <v>1243.4337095238097</v>
      </c>
      <c r="P64" s="92"/>
      <c r="Q64" s="72">
        <f t="shared" ref="Q64" si="190">IFERROR(B64/B52-1, "n/a")</f>
        <v>-0.48125623940811091</v>
      </c>
      <c r="R64" s="72">
        <f t="shared" ref="R64" si="191">IFERROR(C64/C52-1, "n/a")</f>
        <v>-0.12789889225135154</v>
      </c>
      <c r="S64" s="72">
        <f t="shared" ref="S64" si="192">IFERROR(D64/D52-1, "n/a")</f>
        <v>-1.0762867186815295E-2</v>
      </c>
      <c r="T64" s="72">
        <f t="shared" ref="T64" si="193">IFERROR(E64/E52-1, "n/a")</f>
        <v>-2.7274080863739725E-2</v>
      </c>
      <c r="U64" s="111"/>
      <c r="V64" s="72">
        <f t="shared" ref="V64" si="194">IFERROR(G64/G52-1, "n/a")</f>
        <v>0.33017860818625189</v>
      </c>
      <c r="W64" s="72">
        <f t="shared" ref="W64" si="195">IFERROR(H64/H52-1, "n/a")</f>
        <v>-0.4613119991135004</v>
      </c>
      <c r="X64" s="72">
        <f t="shared" ref="X64" si="196">IFERROR(I64/I52-1, "n/a")</f>
        <v>-0.50326808204251272</v>
      </c>
      <c r="Y64" s="72">
        <f t="shared" ref="Y64" si="197">IFERROR(J64/J52-1, "n/a")</f>
        <v>-0.41511075473673031</v>
      </c>
      <c r="Z64" s="72">
        <f t="shared" ref="Z64" si="198">IFERROR(K64/K52-1, "n/a")</f>
        <v>-0.45983910514775028</v>
      </c>
      <c r="AA64" s="72">
        <f t="shared" ref="AA64" si="199">IFERROR(L64/L52-1, "n/a")</f>
        <v>-0.621682059312478</v>
      </c>
      <c r="AB64" s="72">
        <f t="shared" ref="AB64" si="200">IFERROR(M64/M52-1, "n/a")</f>
        <v>-0.41649544691824425</v>
      </c>
      <c r="AC64" s="72">
        <f t="shared" ref="AC64" si="201">IFERROR(N64/N52-1, "n/a")</f>
        <v>-0.46109709532221266</v>
      </c>
      <c r="AD64" s="72">
        <f t="shared" ref="AD64" si="202">IFERROR(O64/O52-1, "n/a")</f>
        <v>-0.37293590544106558</v>
      </c>
      <c r="AE64" s="111"/>
      <c r="AF64" s="72">
        <f t="shared" ref="AF64" si="203">IFERROR(B64/B63-1, "n/a")</f>
        <v>-0.34356322849985688</v>
      </c>
      <c r="AG64" s="72">
        <f t="shared" ref="AG64" si="204">IFERROR(C64/C63-1, "n/a")</f>
        <v>-3.5946608976729189E-2</v>
      </c>
      <c r="AH64" s="72">
        <f t="shared" ref="AH64" si="205">IFERROR(D64/D63-1, "n/a")</f>
        <v>-8.3129665297242084E-2</v>
      </c>
      <c r="AI64" s="72">
        <f t="shared" ref="AI64" si="206">IFERROR(E64/E63-1, "n/a")</f>
        <v>-8.0317148596524834E-2</v>
      </c>
      <c r="AJ64" s="72"/>
      <c r="AK64" s="72">
        <f t="shared" ref="AK64" si="207">IFERROR(G64/G63-1, "n/a")</f>
        <v>5.3032480497500201E-2</v>
      </c>
      <c r="AL64" s="72">
        <f t="shared" ref="AL64" si="208">IFERROR(H64/H63-1, "n/a")</f>
        <v>-0.30572064741343719</v>
      </c>
      <c r="AM64" s="72">
        <f t="shared" ref="AM64" si="209">IFERROR(I64/I63-1, "n/a")</f>
        <v>0.51711620009044301</v>
      </c>
      <c r="AN64" s="72">
        <f t="shared" ref="AN64" si="210">IFERROR(J64/J63-1, "n/a")</f>
        <v>-4.7696059995978923E-2</v>
      </c>
      <c r="AO64" s="72">
        <f t="shared" ref="AO64" si="211">IFERROR(K64/K63-1, "n/a")</f>
        <v>-0.33869396140808883</v>
      </c>
      <c r="AP64" s="72">
        <f t="shared" ref="AP64" si="212">IFERROR(L64/L63-1, "n/a")</f>
        <v>-0.32125851372524494</v>
      </c>
      <c r="AQ64" s="72">
        <f t="shared" ref="AQ64" si="213">IFERROR(M64/M63-1, "n/a")</f>
        <v>-0.13334079418458922</v>
      </c>
      <c r="AR64" s="72">
        <f t="shared" ref="AR64" si="214">IFERROR(N64/N63-1, "n/a")</f>
        <v>-4.3637307575187356E-2</v>
      </c>
      <c r="AS64" s="72">
        <f t="shared" ref="AS64" si="215">IFERROR(O64/O63-1, "n/a")</f>
        <v>-0.19658997761643027</v>
      </c>
    </row>
    <row r="65" spans="1:45" s="40" customFormat="1" x14ac:dyDescent="0.35">
      <c r="A65" s="59">
        <v>44317</v>
      </c>
      <c r="B65" s="75">
        <v>1076.879915</v>
      </c>
      <c r="C65" s="75">
        <v>25570.462005000001</v>
      </c>
      <c r="D65" s="75">
        <v>255391.93313500006</v>
      </c>
      <c r="E65" s="112">
        <v>282039.27505499998</v>
      </c>
      <c r="F65" s="75"/>
      <c r="G65" s="75">
        <v>1064.4358699999998</v>
      </c>
      <c r="H65" s="75">
        <v>332.16929500000003</v>
      </c>
      <c r="I65" s="75">
        <v>154.42178499999997</v>
      </c>
      <c r="J65" s="75">
        <v>715.96897999999999</v>
      </c>
      <c r="K65" s="75">
        <v>13.631475</v>
      </c>
      <c r="L65" s="75">
        <v>510.04170999999997</v>
      </c>
      <c r="M65" s="75">
        <v>2790.6691149999997</v>
      </c>
      <c r="N65" s="75">
        <v>1097.5356900000002</v>
      </c>
      <c r="O65" s="75">
        <v>1693.133425</v>
      </c>
      <c r="P65" s="92"/>
      <c r="Q65" s="72">
        <f t="shared" ref="Q65" si="216">IFERROR(B65/B53-1, "n/a")</f>
        <v>-0.42317743400824426</v>
      </c>
      <c r="R65" s="72">
        <f t="shared" ref="R65" si="217">IFERROR(C65/C53-1, "n/a")</f>
        <v>-3.4111604344732038E-3</v>
      </c>
      <c r="S65" s="72">
        <f t="shared" ref="S65" si="218">IFERROR(D65/D53-1, "n/a")</f>
        <v>6.0691736228890347E-2</v>
      </c>
      <c r="T65" s="72">
        <f t="shared" ref="T65" si="219">IFERROR(E65/E53-1, "n/a")</f>
        <v>5.1194676944983364E-2</v>
      </c>
      <c r="U65" s="111"/>
      <c r="V65" s="72">
        <f t="shared" ref="V65" si="220">IFERROR(G65/G53-1, "n/a")</f>
        <v>0.45969492197422857</v>
      </c>
      <c r="W65" s="72">
        <f t="shared" ref="W65" si="221">IFERROR(H65/H53-1, "n/a")</f>
        <v>-0.40433139702220655</v>
      </c>
      <c r="X65" s="72">
        <f t="shared" ref="X65" si="222">IFERROR(I65/I53-1, "n/a")</f>
        <v>-0.20446897088777505</v>
      </c>
      <c r="Y65" s="72">
        <f t="shared" ref="Y65" si="223">IFERROR(J65/J53-1, "n/a")</f>
        <v>-0.35349402968534582</v>
      </c>
      <c r="Z65" s="72">
        <f t="shared" ref="Z65" si="224">IFERROR(K65/K53-1, "n/a")</f>
        <v>-0.87837928806585153</v>
      </c>
      <c r="AA65" s="72">
        <f t="shared" ref="AA65" si="225">IFERROR(L65/L53-1, "n/a")</f>
        <v>-0.19492311098730775</v>
      </c>
      <c r="AB65" s="72">
        <f t="shared" ref="AB65" si="226">IFERROR(M65/M53-1, "n/a")</f>
        <v>-0.16297369550415974</v>
      </c>
      <c r="AC65" s="72">
        <f t="shared" ref="AC65" si="227">IFERROR(N65/N53-1, "n/a")</f>
        <v>-0.24073785387050406</v>
      </c>
      <c r="AD65" s="72">
        <f t="shared" ref="AD65" si="228">IFERROR(O65/O53-1, "n/a")</f>
        <v>-0.10345002574690731</v>
      </c>
      <c r="AE65" s="111"/>
      <c r="AF65" s="72">
        <f t="shared" ref="AF65" si="229">IFERROR(B65/B64-1, "n/a")</f>
        <v>-7.5243048316064987E-2</v>
      </c>
      <c r="AG65" s="72">
        <f t="shared" ref="AG65" si="230">IFERROR(C65/C64-1, "n/a")</f>
        <v>-3.0020234322374884E-2</v>
      </c>
      <c r="AH65" s="72">
        <f t="shared" ref="AH65" si="231">IFERROR(D65/D64-1, "n/a")</f>
        <v>4.9720399332319642E-2</v>
      </c>
      <c r="AI65" s="72">
        <f t="shared" ref="AI65" si="232">IFERROR(E65/E64-1, "n/a")</f>
        <v>4.1421094152599647E-2</v>
      </c>
      <c r="AJ65" s="72"/>
      <c r="AK65" s="72">
        <f t="shared" ref="AK65" si="233">IFERROR(G65/G64-1, "n/a")</f>
        <v>1.090604792209823</v>
      </c>
      <c r="AL65" s="72">
        <f t="shared" ref="AL65" si="234">IFERROR(H65/H64-1, "n/a")</f>
        <v>-8.3464583022124561E-2</v>
      </c>
      <c r="AM65" s="72">
        <f t="shared" ref="AM65" si="235">IFERROR(I65/I64-1, "n/a")</f>
        <v>-0.20308900380617301</v>
      </c>
      <c r="AN65" s="72">
        <f t="shared" ref="AN65" si="236">IFERROR(J65/J64-1, "n/a")</f>
        <v>1.3482713604426433E-2</v>
      </c>
      <c r="AO65" s="72">
        <f t="shared" ref="AO65" si="237">IFERROR(K65/K64-1, "n/a")</f>
        <v>-0.88751199351245136</v>
      </c>
      <c r="AP65" s="72">
        <f t="shared" ref="AP65" si="238">IFERROR(L65/L64-1, "n/a")</f>
        <v>0.29416429535387345</v>
      </c>
      <c r="AQ65" s="72">
        <f t="shared" ref="AQ65" si="239">IFERROR(M65/M64-1, "n/a")</f>
        <v>0.220188311781776</v>
      </c>
      <c r="AR65" s="72">
        <f t="shared" ref="AR65" si="240">IFERROR(N65/N64-1, "n/a")</f>
        <v>5.1635006900526914E-2</v>
      </c>
      <c r="AS65" s="72">
        <f t="shared" ref="AS65" si="241">IFERROR(O65/O64-1, "n/a")</f>
        <v>0.36165958187542535</v>
      </c>
    </row>
    <row r="66" spans="1:45" s="40" customFormat="1" x14ac:dyDescent="0.35">
      <c r="A66" s="59">
        <v>44348</v>
      </c>
      <c r="B66" s="75">
        <v>1372.2652045454545</v>
      </c>
      <c r="C66" s="75">
        <v>22290.218581818186</v>
      </c>
      <c r="D66" s="75">
        <v>238833.63893636366</v>
      </c>
      <c r="E66" s="112">
        <v>262496.12272272725</v>
      </c>
      <c r="F66" s="75"/>
      <c r="G66" s="75">
        <v>665.20543181818175</v>
      </c>
      <c r="H66" s="75">
        <v>564.98747727272735</v>
      </c>
      <c r="I66" s="75">
        <v>302.73081818181822</v>
      </c>
      <c r="J66" s="75">
        <v>698.09579090909108</v>
      </c>
      <c r="K66" s="75">
        <v>51.222631818181817</v>
      </c>
      <c r="L66" s="75">
        <v>387.74874999999997</v>
      </c>
      <c r="M66" s="75">
        <v>2669.9909000000002</v>
      </c>
      <c r="N66" s="75">
        <v>1294.5762500000001</v>
      </c>
      <c r="O66" s="75">
        <v>1375.4146499999997</v>
      </c>
      <c r="P66" s="92"/>
      <c r="Q66" s="72">
        <f t="shared" ref="Q66" si="242">IFERROR(B66/B54-1, "n/a")</f>
        <v>-0.3538821418878616</v>
      </c>
      <c r="R66" s="72">
        <f t="shared" ref="R66" si="243">IFERROR(C66/C54-1, "n/a")</f>
        <v>-4.0542403722053422E-2</v>
      </c>
      <c r="S66" s="72">
        <f t="shared" ref="S66" si="244">IFERROR(D66/D54-1, "n/a")</f>
        <v>7.0924322185553335E-2</v>
      </c>
      <c r="T66" s="72">
        <f t="shared" ref="T66" si="245">IFERROR(E66/E54-1, "n/a")</f>
        <v>5.6865441244753567E-2</v>
      </c>
      <c r="U66" s="111"/>
      <c r="V66" s="72">
        <f t="shared" ref="V66" si="246">IFERROR(G66/G54-1, "n/a")</f>
        <v>0.59967063957303623</v>
      </c>
      <c r="W66" s="72">
        <f t="shared" ref="W66" si="247">IFERROR(H66/H54-1, "n/a")</f>
        <v>-0.12426246363829674</v>
      </c>
      <c r="X66" s="72">
        <f t="shared" ref="X66" si="248">IFERROR(I66/I54-1, "n/a")</f>
        <v>-0.32504490755032489</v>
      </c>
      <c r="Y66" s="72">
        <f t="shared" ref="Y66" si="249">IFERROR(J66/J54-1, "n/a")</f>
        <v>-0.17521455549348341</v>
      </c>
      <c r="Z66" s="72">
        <f t="shared" ref="Z66" si="250">IFERROR(K66/K54-1, "n/a")</f>
        <v>0.12930648487093266</v>
      </c>
      <c r="AA66" s="72">
        <f t="shared" ref="AA66" si="251">IFERROR(L66/L54-1, "n/a")</f>
        <v>-0.44697492884637413</v>
      </c>
      <c r="AB66" s="72">
        <f t="shared" ref="AB66" si="252">IFERROR(M66/M54-1, "n/a")</f>
        <v>-0.1393819251704862</v>
      </c>
      <c r="AC66" s="72">
        <f t="shared" ref="AC66" si="253">IFERROR(N66/N54-1, "n/a")</f>
        <v>-0.17290625516757951</v>
      </c>
      <c r="AD66" s="72">
        <f t="shared" ref="AD66" si="254">IFERROR(O66/O54-1, "n/a")</f>
        <v>-0.10524670842399753</v>
      </c>
      <c r="AE66" s="111"/>
      <c r="AF66" s="72">
        <f t="shared" ref="AF66" si="255">IFERROR(B66/B65-1, "n/a")</f>
        <v>0.27429733383545796</v>
      </c>
      <c r="AG66" s="72">
        <f t="shared" ref="AG66" si="256">IFERROR(C66/C65-1, "n/a")</f>
        <v>-0.1282825246779038</v>
      </c>
      <c r="AH66" s="72">
        <f t="shared" ref="AH66" si="257">IFERROR(D66/D65-1, "n/a")</f>
        <v>-6.4834836384137895E-2</v>
      </c>
      <c r="AI66" s="72">
        <f t="shared" ref="AI66" si="258">IFERROR(E66/E65-1, "n/a")</f>
        <v>-6.929230806050557E-2</v>
      </c>
      <c r="AJ66" s="72"/>
      <c r="AK66" s="72">
        <f t="shared" ref="AK66" si="259">IFERROR(G66/G65-1, "n/a")</f>
        <v>-0.37506293186250683</v>
      </c>
      <c r="AL66" s="72">
        <f t="shared" ref="AL66" si="260">IFERROR(H66/H65-1, "n/a")</f>
        <v>0.70090217782690378</v>
      </c>
      <c r="AM66" s="72">
        <f t="shared" ref="AM66" si="261">IFERROR(I66/I65-1, "n/a")</f>
        <v>0.96041522367986021</v>
      </c>
      <c r="AN66" s="72">
        <f t="shared" ref="AN66" si="262">IFERROR(J66/J65-1, "n/a")</f>
        <v>-2.4963636121370647E-2</v>
      </c>
      <c r="AO66" s="72">
        <f t="shared" ref="AO66" si="263">IFERROR(K66/K65-1, "n/a")</f>
        <v>2.7576734592684811</v>
      </c>
      <c r="AP66" s="72">
        <f t="shared" ref="AP66" si="264">IFERROR(L66/L65-1, "n/a")</f>
        <v>-0.23977050818059564</v>
      </c>
      <c r="AQ66" s="72">
        <f t="shared" ref="AQ66" si="265">IFERROR(M66/M65-1, "n/a")</f>
        <v>-4.3243469586325189E-2</v>
      </c>
      <c r="AR66" s="72">
        <f t="shared" ref="AR66" si="266">IFERROR(N66/N65-1, "n/a")</f>
        <v>0.17952997956722472</v>
      </c>
      <c r="AS66" s="72">
        <f t="shared" ref="AS66" si="267">IFERROR(O66/O65-1, "n/a")</f>
        <v>-0.18765135122177412</v>
      </c>
    </row>
    <row r="67" spans="1:45" s="40" customFormat="1" x14ac:dyDescent="0.35">
      <c r="A67" s="59">
        <v>44378</v>
      </c>
      <c r="B67" s="75">
        <v>945.07461904761897</v>
      </c>
      <c r="C67" s="75">
        <v>21030.956238095234</v>
      </c>
      <c r="D67" s="75">
        <v>246923.58078095238</v>
      </c>
      <c r="E67" s="112">
        <v>268899.61163809523</v>
      </c>
      <c r="F67" s="75"/>
      <c r="G67" s="75">
        <v>1788.7543380952379</v>
      </c>
      <c r="H67" s="75">
        <v>314.46500000000003</v>
      </c>
      <c r="I67" s="75">
        <v>201.58792857142856</v>
      </c>
      <c r="J67" s="75">
        <v>634.04269523809535</v>
      </c>
      <c r="K67" s="75">
        <v>26.673295238095243</v>
      </c>
      <c r="L67" s="75">
        <v>290.83707142857139</v>
      </c>
      <c r="M67" s="75">
        <v>3256.3603285714289</v>
      </c>
      <c r="N67" s="75">
        <v>1723.2947142857142</v>
      </c>
      <c r="O67" s="75">
        <v>1533.0656142857142</v>
      </c>
      <c r="P67" s="92"/>
      <c r="Q67" s="72">
        <f t="shared" ref="Q67" si="268">IFERROR(B67/B55-1, "n/a")</f>
        <v>-0.35306884020507456</v>
      </c>
      <c r="R67" s="72">
        <f t="shared" ref="R67" si="269">IFERROR(C67/C55-1, "n/a")</f>
        <v>-8.7078390459956689E-2</v>
      </c>
      <c r="S67" s="72">
        <f t="shared" ref="S67" si="270">IFERROR(D67/D55-1, "n/a")</f>
        <v>-1.9799607870781721E-2</v>
      </c>
      <c r="T67" s="72">
        <f t="shared" ref="T67" si="271">IFERROR(E67/E55-1, "n/a")</f>
        <v>-2.7168245547392722E-2</v>
      </c>
      <c r="U67" s="111"/>
      <c r="V67" s="72">
        <f t="shared" ref="V67" si="272">IFERROR(G67/G55-1, "n/a")</f>
        <v>1.0741720239547452</v>
      </c>
      <c r="W67" s="72">
        <f t="shared" ref="W67" si="273">IFERROR(H67/H55-1, "n/a")</f>
        <v>-0.38029460216473521</v>
      </c>
      <c r="X67" s="72">
        <f t="shared" ref="X67" si="274">IFERROR(I67/I55-1, "n/a")</f>
        <v>-5.3122850517821729E-2</v>
      </c>
      <c r="Y67" s="72">
        <f t="shared" ref="Y67" si="275">IFERROR(J67/J55-1, "n/a")</f>
        <v>-0.18431764255708505</v>
      </c>
      <c r="Z67" s="72">
        <f t="shared" ref="Z67" si="276">IFERROR(K67/K55-1, "n/a")</f>
        <v>-0.2214628422421242</v>
      </c>
      <c r="AA67" s="72">
        <f t="shared" ref="AA67" si="277">IFERROR(L67/L55-1, "n/a")</f>
        <v>-0.30747478070644718</v>
      </c>
      <c r="AB67" s="72">
        <f t="shared" ref="AB67" si="278">IFERROR(M67/M55-1, "n/a")</f>
        <v>0.1570858078953159</v>
      </c>
      <c r="AC67" s="72">
        <f t="shared" ref="AC67" si="279">IFERROR(N67/N55-1, "n/a")</f>
        <v>7.6887812180735038E-2</v>
      </c>
      <c r="AD67" s="72">
        <f t="shared" ref="AD67" si="280">IFERROR(O67/O55-1, "n/a")</f>
        <v>0.26279817870428346</v>
      </c>
      <c r="AE67" s="111"/>
      <c r="AF67" s="72">
        <f t="shared" ref="AF67" si="281">IFERROR(B67/B66-1, "n/a")</f>
        <v>-0.3113032262880534</v>
      </c>
      <c r="AG67" s="72">
        <f t="shared" ref="AG67" si="282">IFERROR(C67/C66-1, "n/a")</f>
        <v>-5.6493943255904844E-2</v>
      </c>
      <c r="AH67" s="72">
        <f t="shared" ref="AH67" si="283">IFERROR(D67/D66-1, "n/a")</f>
        <v>3.3872706879219283E-2</v>
      </c>
      <c r="AI67" s="72">
        <f t="shared" ref="AI67" si="284">IFERROR(E67/E66-1, "n/a")</f>
        <v>2.4394603809565485E-2</v>
      </c>
      <c r="AJ67" s="72"/>
      <c r="AK67" s="72">
        <f t="shared" ref="AK67" si="285">IFERROR(G67/G66-1, "n/a")</f>
        <v>1.6890254536949598</v>
      </c>
      <c r="AL67" s="72">
        <f t="shared" ref="AL67" si="286">IFERROR(H67/H66-1, "n/a")</f>
        <v>-0.44341244248816614</v>
      </c>
      <c r="AM67" s="72">
        <f t="shared" ref="AM67" si="287">IFERROR(I67/I66-1, "n/a")</f>
        <v>-0.3341017284525154</v>
      </c>
      <c r="AN67" s="72">
        <f t="shared" ref="AN67" si="288">IFERROR(J67/J66-1, "n/a")</f>
        <v>-9.1754020730569041E-2</v>
      </c>
      <c r="AO67" s="72">
        <f t="shared" ref="AO67" si="289">IFERROR(K67/K66-1, "n/a")</f>
        <v>-0.47926738062241903</v>
      </c>
      <c r="AP67" s="72">
        <f t="shared" ref="AP67" si="290">IFERROR(L67/L66-1, "n/a")</f>
        <v>-0.24993421273809024</v>
      </c>
      <c r="AQ67" s="72">
        <f t="shared" ref="AQ67" si="291">IFERROR(M67/M66-1, "n/a")</f>
        <v>0.21961476669131286</v>
      </c>
      <c r="AR67" s="72">
        <f t="shared" ref="AR67" si="292">IFERROR(N67/N66-1, "n/a")</f>
        <v>0.33116509304547659</v>
      </c>
      <c r="AS67" s="72">
        <f t="shared" ref="AS67" si="293">IFERROR(O67/O66-1, "n/a")</f>
        <v>0.11462068132378445</v>
      </c>
    </row>
    <row r="68" spans="1:45" s="40" customFormat="1" x14ac:dyDescent="0.35">
      <c r="A68" s="119"/>
      <c r="B68" s="75"/>
      <c r="C68" s="75"/>
      <c r="D68" s="75"/>
      <c r="E68" s="112"/>
      <c r="F68" s="75"/>
      <c r="G68" s="75"/>
      <c r="H68" s="75"/>
      <c r="I68" s="75"/>
      <c r="J68" s="75"/>
      <c r="K68" s="75"/>
      <c r="L68" s="75"/>
      <c r="M68" s="75"/>
      <c r="N68" s="75"/>
      <c r="O68" s="75"/>
      <c r="P68" s="92"/>
      <c r="Q68" s="72"/>
      <c r="R68" s="72"/>
      <c r="S68" s="72"/>
      <c r="T68" s="72"/>
      <c r="U68" s="111"/>
      <c r="V68" s="72"/>
      <c r="W68" s="72"/>
      <c r="X68" s="72"/>
      <c r="Y68" s="72"/>
      <c r="Z68" s="72"/>
      <c r="AA68" s="72"/>
      <c r="AB68" s="72"/>
      <c r="AC68" s="72"/>
      <c r="AD68" s="72"/>
      <c r="AE68" s="111"/>
      <c r="AF68" s="72"/>
      <c r="AG68" s="72"/>
      <c r="AH68" s="72"/>
      <c r="AI68" s="72"/>
      <c r="AJ68" s="72"/>
      <c r="AK68" s="72"/>
      <c r="AL68" s="72"/>
      <c r="AM68" s="72"/>
      <c r="AN68" s="72"/>
      <c r="AO68" s="72"/>
      <c r="AP68" s="72"/>
      <c r="AQ68" s="72"/>
      <c r="AR68" s="72"/>
      <c r="AS68" s="72"/>
    </row>
    <row r="69" spans="1:45" s="40" customFormat="1" x14ac:dyDescent="0.35">
      <c r="A69" s="96">
        <v>44378</v>
      </c>
      <c r="B69" s="112">
        <v>1059.7152000000001</v>
      </c>
      <c r="C69" s="112">
        <v>17611.9895</v>
      </c>
      <c r="D69" s="112">
        <v>209002.46430000002</v>
      </c>
      <c r="E69" s="112">
        <v>227674.16900000002</v>
      </c>
      <c r="G69" s="40">
        <v>1482.8219999999999</v>
      </c>
      <c r="H69" s="75">
        <v>312.69730000000004</v>
      </c>
      <c r="I69" s="75">
        <v>98.191999999999993</v>
      </c>
      <c r="J69" s="75">
        <v>532.55250000000001</v>
      </c>
      <c r="K69" s="75">
        <v>4.9272</v>
      </c>
      <c r="L69" s="75">
        <v>123.5108</v>
      </c>
      <c r="M69" s="75">
        <v>2554.7017999999998</v>
      </c>
      <c r="N69" s="75">
        <v>550.74529999999993</v>
      </c>
      <c r="O69" s="75">
        <v>2003.9564999999998</v>
      </c>
      <c r="P69" s="92"/>
      <c r="Q69" s="72" t="s">
        <v>116</v>
      </c>
      <c r="R69" s="72" t="s">
        <v>116</v>
      </c>
      <c r="S69" s="72" t="s">
        <v>116</v>
      </c>
      <c r="T69" s="72" t="s">
        <v>116</v>
      </c>
      <c r="U69" s="111"/>
      <c r="V69" s="72" t="s">
        <v>116</v>
      </c>
      <c r="W69" s="72" t="s">
        <v>116</v>
      </c>
      <c r="X69" s="72" t="s">
        <v>116</v>
      </c>
      <c r="Y69" s="72" t="s">
        <v>116</v>
      </c>
      <c r="Z69" s="72" t="s">
        <v>116</v>
      </c>
      <c r="AA69" s="72" t="s">
        <v>116</v>
      </c>
      <c r="AB69" s="72" t="s">
        <v>116</v>
      </c>
      <c r="AC69" s="72" t="s">
        <v>116</v>
      </c>
      <c r="AD69" s="72" t="s">
        <v>116</v>
      </c>
      <c r="AE69" s="111"/>
      <c r="AF69" s="72" t="s">
        <v>116</v>
      </c>
      <c r="AG69" s="72" t="s">
        <v>116</v>
      </c>
      <c r="AH69" s="72" t="s">
        <v>116</v>
      </c>
      <c r="AI69" s="72" t="s">
        <v>116</v>
      </c>
      <c r="AJ69" s="72"/>
      <c r="AK69" s="72" t="s">
        <v>116</v>
      </c>
      <c r="AL69" s="72" t="s">
        <v>116</v>
      </c>
      <c r="AM69" s="72" t="s">
        <v>116</v>
      </c>
      <c r="AN69" s="72" t="s">
        <v>116</v>
      </c>
      <c r="AO69" s="72" t="s">
        <v>116</v>
      </c>
      <c r="AP69" s="72" t="s">
        <v>116</v>
      </c>
      <c r="AQ69" s="72" t="s">
        <v>116</v>
      </c>
      <c r="AR69" s="72" t="s">
        <v>116</v>
      </c>
      <c r="AS69" s="72" t="s">
        <v>116</v>
      </c>
    </row>
    <row r="70" spans="1:45" s="40" customFormat="1" x14ac:dyDescent="0.35">
      <c r="A70" s="96">
        <v>44379</v>
      </c>
      <c r="B70" s="112">
        <v>127.54129999999999</v>
      </c>
      <c r="C70" s="112">
        <v>5404.9837000000007</v>
      </c>
      <c r="D70" s="112">
        <v>142874.0337</v>
      </c>
      <c r="E70" s="112">
        <v>148406.55869999999</v>
      </c>
      <c r="G70" s="40">
        <v>0</v>
      </c>
      <c r="H70" s="75">
        <v>135.76429999999999</v>
      </c>
      <c r="I70" s="75">
        <v>0</v>
      </c>
      <c r="J70" s="75">
        <v>75.054600000000008</v>
      </c>
      <c r="K70" s="75">
        <v>0</v>
      </c>
      <c r="L70" s="75">
        <v>75.8108</v>
      </c>
      <c r="M70" s="75">
        <v>286.62969999999996</v>
      </c>
      <c r="N70" s="75">
        <v>103.28089999999999</v>
      </c>
      <c r="O70" s="75">
        <v>183.34879999999998</v>
      </c>
      <c r="P70" s="92"/>
      <c r="Q70" s="72" t="s">
        <v>116</v>
      </c>
      <c r="R70" s="72" t="s">
        <v>116</v>
      </c>
      <c r="S70" s="72" t="s">
        <v>116</v>
      </c>
      <c r="T70" s="72" t="s">
        <v>116</v>
      </c>
      <c r="U70" s="111"/>
      <c r="V70" s="72" t="s">
        <v>116</v>
      </c>
      <c r="W70" s="72" t="s">
        <v>116</v>
      </c>
      <c r="X70" s="72" t="s">
        <v>116</v>
      </c>
      <c r="Y70" s="72" t="s">
        <v>116</v>
      </c>
      <c r="Z70" s="72" t="s">
        <v>116</v>
      </c>
      <c r="AA70" s="72" t="s">
        <v>116</v>
      </c>
      <c r="AB70" s="72" t="s">
        <v>116</v>
      </c>
      <c r="AC70" s="72" t="s">
        <v>116</v>
      </c>
      <c r="AD70" s="72" t="s">
        <v>116</v>
      </c>
      <c r="AE70" s="111"/>
      <c r="AF70" s="72">
        <f t="shared" si="82"/>
        <v>-0.87964568216064087</v>
      </c>
      <c r="AG70" s="72">
        <f t="shared" ref="AG70" si="294">IFERROR(C70/C69-1, "n/a")</f>
        <v>-0.69310771505967561</v>
      </c>
      <c r="AH70" s="72">
        <f t="shared" ref="AH70" si="295">IFERROR(D70/D69-1, "n/a")</f>
        <v>-0.31640024351617191</v>
      </c>
      <c r="AI70" s="72">
        <f t="shared" ref="AI70" si="296">IFERROR(E70/E69-1, "n/a")</f>
        <v>-0.34816251069746973</v>
      </c>
      <c r="AJ70" s="72"/>
      <c r="AK70" s="72">
        <f t="shared" ref="AK70:AK88" si="297">IFERROR(I70/I69-1, "n/a")</f>
        <v>-1</v>
      </c>
      <c r="AL70" s="72">
        <f t="shared" ref="AL70:AL88" si="298">IFERROR(J70/J69-1, "n/a")</f>
        <v>-0.85906628923908912</v>
      </c>
      <c r="AM70" s="72">
        <f t="shared" ref="AM70:AM88" si="299">IFERROR(K70/K69-1, "n/a")</f>
        <v>-1</v>
      </c>
      <c r="AN70" s="72">
        <f t="shared" ref="AN70:AN88" si="300">IFERROR(L70/L69-1, "n/a")</f>
        <v>-0.3862010447669354</v>
      </c>
      <c r="AO70" s="72">
        <f t="shared" ref="AO70:AO88" si="301">IFERROR(M70/M69-1, "n/a")</f>
        <v>-0.88780306961853628</v>
      </c>
      <c r="AP70" s="72">
        <f t="shared" ref="AP70:AP88" si="302">IFERROR(N70/N69-1, "n/a")</f>
        <v>-0.81247066475192797</v>
      </c>
      <c r="AQ70" s="72">
        <f t="shared" ref="AQ70:AQ88" si="303">IFERROR(O70/O69-1, "n/a")</f>
        <v>-0.90850659682483126</v>
      </c>
      <c r="AR70" s="72" t="str">
        <f>IFERROR(#REF!/#REF!-1, "n/a")</f>
        <v>n/a</v>
      </c>
      <c r="AS70" s="72" t="str">
        <f>IFERROR(#REF!/#REF!-1, "n/a")</f>
        <v>n/a</v>
      </c>
    </row>
    <row r="71" spans="1:45" s="40" customFormat="1" x14ac:dyDescent="0.35">
      <c r="A71" s="96">
        <v>44383</v>
      </c>
      <c r="B71" s="112">
        <v>1379.9740000000002</v>
      </c>
      <c r="C71" s="112">
        <v>27184.630700000002</v>
      </c>
      <c r="D71" s="112">
        <v>312194.67949999997</v>
      </c>
      <c r="E71" s="112">
        <v>340759.28419999999</v>
      </c>
      <c r="G71" s="40">
        <v>0</v>
      </c>
      <c r="H71" s="75">
        <v>128.1474</v>
      </c>
      <c r="I71" s="75">
        <v>23.661999999999999</v>
      </c>
      <c r="J71" s="75">
        <v>380.43700000000001</v>
      </c>
      <c r="K71" s="75">
        <v>0</v>
      </c>
      <c r="L71" s="75">
        <v>178.41029999999998</v>
      </c>
      <c r="M71" s="75">
        <v>710.6567</v>
      </c>
      <c r="N71" s="75">
        <v>392.26300000000003</v>
      </c>
      <c r="O71" s="75">
        <v>318.39370000000002</v>
      </c>
      <c r="P71" s="92"/>
      <c r="Q71" s="72" t="s">
        <v>116</v>
      </c>
      <c r="R71" s="72" t="s">
        <v>116</v>
      </c>
      <c r="S71" s="72" t="s">
        <v>116</v>
      </c>
      <c r="T71" s="72" t="s">
        <v>116</v>
      </c>
      <c r="U71" s="111"/>
      <c r="V71" s="72" t="s">
        <v>116</v>
      </c>
      <c r="W71" s="72" t="s">
        <v>116</v>
      </c>
      <c r="X71" s="72" t="s">
        <v>116</v>
      </c>
      <c r="Y71" s="72" t="s">
        <v>116</v>
      </c>
      <c r="Z71" s="72" t="s">
        <v>116</v>
      </c>
      <c r="AA71" s="72" t="s">
        <v>116</v>
      </c>
      <c r="AB71" s="72" t="s">
        <v>116</v>
      </c>
      <c r="AC71" s="72" t="s">
        <v>116</v>
      </c>
      <c r="AD71" s="72" t="s">
        <v>116</v>
      </c>
      <c r="AE71" s="111"/>
      <c r="AF71" s="72">
        <f t="shared" ref="AF71:AF87" si="304">IFERROR(B71/B70-1, "n/a")</f>
        <v>9.8198207168971958</v>
      </c>
      <c r="AG71" s="72">
        <f t="shared" ref="AG71:AG87" si="305">IFERROR(C71/C70-1, "n/a")</f>
        <v>4.0295490622848682</v>
      </c>
      <c r="AH71" s="72">
        <f t="shared" ref="AH71:AH87" si="306">IFERROR(D71/D70-1, "n/a")</f>
        <v>1.1851043987148238</v>
      </c>
      <c r="AI71" s="72">
        <f t="shared" ref="AI71:AI87" si="307">IFERROR(E71/E70-1, "n/a")</f>
        <v>1.2961201121093042</v>
      </c>
      <c r="AJ71" s="72"/>
      <c r="AK71" s="72" t="str">
        <f t="shared" si="297"/>
        <v>n/a</v>
      </c>
      <c r="AL71" s="72">
        <f t="shared" si="298"/>
        <v>4.0688032445712849</v>
      </c>
      <c r="AM71" s="72" t="str">
        <f t="shared" si="299"/>
        <v>n/a</v>
      </c>
      <c r="AN71" s="72">
        <f t="shared" si="300"/>
        <v>1.3533625815846815</v>
      </c>
      <c r="AO71" s="72">
        <f t="shared" si="301"/>
        <v>1.479354721440242</v>
      </c>
      <c r="AP71" s="72">
        <f t="shared" si="302"/>
        <v>2.7980207376194444</v>
      </c>
      <c r="AQ71" s="72">
        <f t="shared" si="303"/>
        <v>0.7365464077212398</v>
      </c>
      <c r="AR71" s="72" t="str">
        <f>IFERROR(#REF!/#REF!-1, "n/a")</f>
        <v>n/a</v>
      </c>
      <c r="AS71" s="72" t="str">
        <f>IFERROR(#REF!/#REF!-1, "n/a")</f>
        <v>n/a</v>
      </c>
    </row>
    <row r="72" spans="1:45" s="40" customFormat="1" x14ac:dyDescent="0.35">
      <c r="A72" s="96">
        <v>44384</v>
      </c>
      <c r="B72" s="112">
        <v>915.20010000000002</v>
      </c>
      <c r="C72" s="112">
        <v>24652.171100000003</v>
      </c>
      <c r="D72" s="112">
        <v>345602.10129999998</v>
      </c>
      <c r="E72" s="112">
        <v>371169.47249999997</v>
      </c>
      <c r="G72" s="40">
        <v>404.82040000000001</v>
      </c>
      <c r="H72" s="75">
        <v>471.85230000000007</v>
      </c>
      <c r="I72" s="75">
        <v>270.339</v>
      </c>
      <c r="J72" s="75">
        <v>1017.6503999999999</v>
      </c>
      <c r="K72" s="75">
        <v>0.79459999999999997</v>
      </c>
      <c r="L72" s="75">
        <v>119.52460000000001</v>
      </c>
      <c r="M72" s="75">
        <v>2284.9813000000004</v>
      </c>
      <c r="N72" s="75">
        <v>1005.8801</v>
      </c>
      <c r="O72" s="75">
        <v>1279.1011999999998</v>
      </c>
      <c r="P72" s="92"/>
      <c r="Q72" s="72" t="s">
        <v>116</v>
      </c>
      <c r="R72" s="72" t="s">
        <v>116</v>
      </c>
      <c r="S72" s="72" t="s">
        <v>116</v>
      </c>
      <c r="T72" s="72" t="s">
        <v>116</v>
      </c>
      <c r="U72" s="111"/>
      <c r="V72" s="72" t="s">
        <v>116</v>
      </c>
      <c r="W72" s="72" t="s">
        <v>116</v>
      </c>
      <c r="X72" s="72" t="s">
        <v>116</v>
      </c>
      <c r="Y72" s="72" t="s">
        <v>116</v>
      </c>
      <c r="Z72" s="72" t="s">
        <v>116</v>
      </c>
      <c r="AA72" s="72" t="s">
        <v>116</v>
      </c>
      <c r="AB72" s="72" t="s">
        <v>116</v>
      </c>
      <c r="AC72" s="72" t="s">
        <v>116</v>
      </c>
      <c r="AD72" s="72" t="s">
        <v>116</v>
      </c>
      <c r="AE72" s="111"/>
      <c r="AF72" s="72">
        <f t="shared" si="304"/>
        <v>-0.33679902664832817</v>
      </c>
      <c r="AG72" s="72">
        <f t="shared" si="305"/>
        <v>-9.3157770945919038E-2</v>
      </c>
      <c r="AH72" s="72">
        <f t="shared" si="306"/>
        <v>0.10700829960812963</v>
      </c>
      <c r="AI72" s="72">
        <f t="shared" si="307"/>
        <v>8.9242435085500116E-2</v>
      </c>
      <c r="AJ72" s="72"/>
      <c r="AK72" s="72">
        <f t="shared" si="297"/>
        <v>10.425027470205393</v>
      </c>
      <c r="AL72" s="72">
        <f t="shared" si="298"/>
        <v>1.6749511745702965</v>
      </c>
      <c r="AM72" s="72" t="str">
        <f t="shared" si="299"/>
        <v>n/a</v>
      </c>
      <c r="AN72" s="72">
        <f t="shared" si="300"/>
        <v>-0.33005773769787938</v>
      </c>
      <c r="AO72" s="72">
        <f t="shared" si="301"/>
        <v>2.2153095861897882</v>
      </c>
      <c r="AP72" s="72">
        <f t="shared" si="302"/>
        <v>1.5643002271435233</v>
      </c>
      <c r="AQ72" s="72">
        <f t="shared" si="303"/>
        <v>3.0173571273552202</v>
      </c>
      <c r="AR72" s="72" t="str">
        <f>IFERROR(#REF!/#REF!-1, "n/a")</f>
        <v>n/a</v>
      </c>
      <c r="AS72" s="72" t="str">
        <f>IFERROR(#REF!/#REF!-1, "n/a")</f>
        <v>n/a</v>
      </c>
    </row>
    <row r="73" spans="1:45" s="40" customFormat="1" x14ac:dyDescent="0.35">
      <c r="A73" s="96">
        <v>44385</v>
      </c>
      <c r="B73" s="112">
        <v>1193.6087</v>
      </c>
      <c r="C73" s="112">
        <v>43103.921600000001</v>
      </c>
      <c r="D73" s="112">
        <v>476121.57120000001</v>
      </c>
      <c r="E73" s="112">
        <v>520419.10149999999</v>
      </c>
      <c r="G73" s="40">
        <v>2801.2322000000004</v>
      </c>
      <c r="H73" s="75">
        <v>389.50360000000006</v>
      </c>
      <c r="I73" s="75">
        <v>650.65330000000006</v>
      </c>
      <c r="J73" s="75">
        <v>754.92160000000001</v>
      </c>
      <c r="K73" s="75">
        <v>0</v>
      </c>
      <c r="L73" s="75">
        <v>330.49809999999997</v>
      </c>
      <c r="M73" s="75">
        <v>4926.8087999999998</v>
      </c>
      <c r="N73" s="75">
        <v>3607.13</v>
      </c>
      <c r="O73" s="75">
        <v>1319.6787999999999</v>
      </c>
      <c r="P73" s="92"/>
      <c r="Q73" s="72" t="s">
        <v>116</v>
      </c>
      <c r="R73" s="72" t="s">
        <v>116</v>
      </c>
      <c r="S73" s="72" t="s">
        <v>116</v>
      </c>
      <c r="T73" s="72" t="s">
        <v>116</v>
      </c>
      <c r="U73" s="111"/>
      <c r="V73" s="72" t="s">
        <v>116</v>
      </c>
      <c r="W73" s="72" t="s">
        <v>116</v>
      </c>
      <c r="X73" s="72" t="s">
        <v>116</v>
      </c>
      <c r="Y73" s="72" t="s">
        <v>116</v>
      </c>
      <c r="Z73" s="72" t="s">
        <v>116</v>
      </c>
      <c r="AA73" s="72" t="s">
        <v>116</v>
      </c>
      <c r="AB73" s="72" t="s">
        <v>116</v>
      </c>
      <c r="AC73" s="72" t="s">
        <v>116</v>
      </c>
      <c r="AD73" s="72" t="s">
        <v>116</v>
      </c>
      <c r="AE73" s="111"/>
      <c r="AF73" s="72">
        <f t="shared" si="304"/>
        <v>0.30420516780974993</v>
      </c>
      <c r="AG73" s="72">
        <f t="shared" si="305"/>
        <v>0.74848379175820323</v>
      </c>
      <c r="AH73" s="72">
        <f t="shared" si="306"/>
        <v>0.37765820696414854</v>
      </c>
      <c r="AI73" s="72">
        <f t="shared" si="307"/>
        <v>0.40210642323231482</v>
      </c>
      <c r="AJ73" s="72"/>
      <c r="AK73" s="72">
        <f t="shared" si="297"/>
        <v>1.4068051594479525</v>
      </c>
      <c r="AL73" s="72">
        <f t="shared" si="298"/>
        <v>-0.25817196160881961</v>
      </c>
      <c r="AM73" s="72">
        <f t="shared" si="299"/>
        <v>-1</v>
      </c>
      <c r="AN73" s="72">
        <f t="shared" si="300"/>
        <v>1.7651052586664164</v>
      </c>
      <c r="AO73" s="72">
        <f t="shared" si="301"/>
        <v>1.156170293384895</v>
      </c>
      <c r="AP73" s="72">
        <f t="shared" si="302"/>
        <v>2.5860437044136773</v>
      </c>
      <c r="AQ73" s="72">
        <f t="shared" si="303"/>
        <v>3.1723525863317281E-2</v>
      </c>
      <c r="AR73" s="72" t="str">
        <f>IFERROR(#REF!/#REF!-1, "n/a")</f>
        <v>n/a</v>
      </c>
      <c r="AS73" s="72" t="str">
        <f>IFERROR(#REF!/#REF!-1, "n/a")</f>
        <v>n/a</v>
      </c>
    </row>
    <row r="74" spans="1:45" s="40" customFormat="1" x14ac:dyDescent="0.35">
      <c r="A74" s="96">
        <v>44386</v>
      </c>
      <c r="B74" s="112">
        <v>1159.2685000000001</v>
      </c>
      <c r="C74" s="112">
        <v>26464.879299999997</v>
      </c>
      <c r="D74" s="112">
        <v>393607.23269999999</v>
      </c>
      <c r="E74" s="112">
        <v>421231.38049999997</v>
      </c>
      <c r="G74" s="40">
        <v>68.441699999999997</v>
      </c>
      <c r="H74" s="75">
        <v>336.67109999999997</v>
      </c>
      <c r="I74" s="75">
        <v>44.6721</v>
      </c>
      <c r="J74" s="75">
        <v>432.76429999999999</v>
      </c>
      <c r="K74" s="75">
        <v>16.212199999999999</v>
      </c>
      <c r="L74" s="75">
        <v>178.03979999999999</v>
      </c>
      <c r="M74" s="75">
        <v>1076.8011999999999</v>
      </c>
      <c r="N74" s="75">
        <v>584.82219999999995</v>
      </c>
      <c r="O74" s="75">
        <v>491.97900000000004</v>
      </c>
      <c r="P74" s="92"/>
      <c r="Q74" s="72" t="s">
        <v>116</v>
      </c>
      <c r="R74" s="72" t="s">
        <v>116</v>
      </c>
      <c r="S74" s="72" t="s">
        <v>116</v>
      </c>
      <c r="T74" s="72" t="s">
        <v>116</v>
      </c>
      <c r="U74" s="111"/>
      <c r="V74" s="72" t="s">
        <v>116</v>
      </c>
      <c r="W74" s="72" t="s">
        <v>116</v>
      </c>
      <c r="X74" s="72" t="s">
        <v>116</v>
      </c>
      <c r="Y74" s="72" t="s">
        <v>116</v>
      </c>
      <c r="Z74" s="72" t="s">
        <v>116</v>
      </c>
      <c r="AA74" s="72" t="s">
        <v>116</v>
      </c>
      <c r="AB74" s="72" t="s">
        <v>116</v>
      </c>
      <c r="AC74" s="72" t="s">
        <v>116</v>
      </c>
      <c r="AD74" s="72" t="s">
        <v>116</v>
      </c>
      <c r="AE74" s="111"/>
      <c r="AF74" s="72">
        <f t="shared" si="304"/>
        <v>-2.8770065097548203E-2</v>
      </c>
      <c r="AG74" s="72">
        <f t="shared" si="305"/>
        <v>-0.3860215424111203</v>
      </c>
      <c r="AH74" s="72">
        <f t="shared" si="306"/>
        <v>-0.17330518819391816</v>
      </c>
      <c r="AI74" s="72">
        <f t="shared" si="307"/>
        <v>-0.19059200693078326</v>
      </c>
      <c r="AJ74" s="72"/>
      <c r="AK74" s="72">
        <f t="shared" si="297"/>
        <v>-0.93134269817735493</v>
      </c>
      <c r="AL74" s="72">
        <f t="shared" si="298"/>
        <v>-0.42674272401266566</v>
      </c>
      <c r="AM74" s="72" t="str">
        <f t="shared" si="299"/>
        <v>n/a</v>
      </c>
      <c r="AN74" s="72">
        <f t="shared" si="300"/>
        <v>-0.46129856722323059</v>
      </c>
      <c r="AO74" s="72">
        <f t="shared" si="301"/>
        <v>-0.78144043259807439</v>
      </c>
      <c r="AP74" s="72">
        <f t="shared" si="302"/>
        <v>-0.83787049537998359</v>
      </c>
      <c r="AQ74" s="72">
        <f t="shared" si="303"/>
        <v>-0.62719792119112616</v>
      </c>
      <c r="AR74" s="72" t="str">
        <f>IFERROR(#REF!/#REF!-1, "n/a")</f>
        <v>n/a</v>
      </c>
      <c r="AS74" s="72" t="str">
        <f>IFERROR(#REF!/#REF!-1, "n/a")</f>
        <v>n/a</v>
      </c>
    </row>
    <row r="75" spans="1:45" s="40" customFormat="1" x14ac:dyDescent="0.35">
      <c r="A75" s="96">
        <v>44389</v>
      </c>
      <c r="B75" s="112">
        <v>628.91309999999999</v>
      </c>
      <c r="C75" s="112">
        <v>25401.932000000004</v>
      </c>
      <c r="D75" s="112">
        <v>281464.39299999998</v>
      </c>
      <c r="E75" s="112">
        <v>307495.23809999996</v>
      </c>
      <c r="G75" s="40">
        <v>562.57219999999995</v>
      </c>
      <c r="H75" s="75">
        <v>245.09200000000001</v>
      </c>
      <c r="I75" s="75">
        <v>0</v>
      </c>
      <c r="J75" s="75">
        <v>1564.4762000000001</v>
      </c>
      <c r="K75" s="75">
        <v>0</v>
      </c>
      <c r="L75" s="75">
        <v>256.9332</v>
      </c>
      <c r="M75" s="75">
        <v>2629.0736000000002</v>
      </c>
      <c r="N75" s="75">
        <v>1611.7104999999999</v>
      </c>
      <c r="O75" s="75">
        <v>1017.3631</v>
      </c>
      <c r="P75" s="92"/>
      <c r="Q75" s="72" t="s">
        <v>116</v>
      </c>
      <c r="R75" s="72" t="s">
        <v>116</v>
      </c>
      <c r="S75" s="72" t="s">
        <v>116</v>
      </c>
      <c r="T75" s="72" t="s">
        <v>116</v>
      </c>
      <c r="U75" s="111"/>
      <c r="V75" s="72" t="s">
        <v>116</v>
      </c>
      <c r="W75" s="72" t="s">
        <v>116</v>
      </c>
      <c r="X75" s="72" t="s">
        <v>116</v>
      </c>
      <c r="Y75" s="72" t="s">
        <v>116</v>
      </c>
      <c r="Z75" s="72" t="s">
        <v>116</v>
      </c>
      <c r="AA75" s="72" t="s">
        <v>116</v>
      </c>
      <c r="AB75" s="72" t="s">
        <v>116</v>
      </c>
      <c r="AC75" s="72" t="s">
        <v>116</v>
      </c>
      <c r="AD75" s="72" t="s">
        <v>116</v>
      </c>
      <c r="AE75" s="111"/>
      <c r="AF75" s="72">
        <f t="shared" si="304"/>
        <v>-0.45749142670572007</v>
      </c>
      <c r="AG75" s="72">
        <f t="shared" si="305"/>
        <v>-4.0164449191347429E-2</v>
      </c>
      <c r="AH75" s="72">
        <f t="shared" si="306"/>
        <v>-0.28491051582243965</v>
      </c>
      <c r="AI75" s="72">
        <f t="shared" si="307"/>
        <v>-0.27000871175598473</v>
      </c>
      <c r="AJ75" s="72"/>
      <c r="AK75" s="72">
        <f t="shared" si="297"/>
        <v>-1</v>
      </c>
      <c r="AL75" s="72">
        <f t="shared" si="298"/>
        <v>2.6150768443700185</v>
      </c>
      <c r="AM75" s="72">
        <f t="shared" si="299"/>
        <v>-1</v>
      </c>
      <c r="AN75" s="72">
        <f t="shared" si="300"/>
        <v>0.44312226816700551</v>
      </c>
      <c r="AO75" s="72">
        <f t="shared" si="301"/>
        <v>1.4415589432849818</v>
      </c>
      <c r="AP75" s="72">
        <f t="shared" si="302"/>
        <v>1.7558982884028684</v>
      </c>
      <c r="AQ75" s="72">
        <f t="shared" si="303"/>
        <v>1.0678994428623985</v>
      </c>
      <c r="AR75" s="72" t="str">
        <f>IFERROR(#REF!/#REF!-1, "n/a")</f>
        <v>n/a</v>
      </c>
      <c r="AS75" s="72" t="str">
        <f>IFERROR(#REF!/#REF!-1, "n/a")</f>
        <v>n/a</v>
      </c>
    </row>
    <row r="76" spans="1:45" s="40" customFormat="1" x14ac:dyDescent="0.35">
      <c r="A76" s="96">
        <v>44390</v>
      </c>
      <c r="B76" s="112">
        <v>1288.2156</v>
      </c>
      <c r="C76" s="112">
        <v>31592.472099999995</v>
      </c>
      <c r="D76" s="112">
        <v>270741.94060000003</v>
      </c>
      <c r="E76" s="112">
        <v>303622.62830000004</v>
      </c>
      <c r="G76" s="40">
        <v>314.4538</v>
      </c>
      <c r="H76" s="75">
        <v>387.94499999999999</v>
      </c>
      <c r="I76" s="75">
        <v>0</v>
      </c>
      <c r="J76" s="75">
        <v>745.01589999999999</v>
      </c>
      <c r="K76" s="75">
        <v>125.4127</v>
      </c>
      <c r="L76" s="75">
        <v>573.28820000000007</v>
      </c>
      <c r="M76" s="75">
        <v>2146.1156000000001</v>
      </c>
      <c r="N76" s="75">
        <v>825.9479</v>
      </c>
      <c r="O76" s="75">
        <v>1320.1677</v>
      </c>
      <c r="P76" s="92"/>
      <c r="Q76" s="72" t="s">
        <v>116</v>
      </c>
      <c r="R76" s="72" t="s">
        <v>116</v>
      </c>
      <c r="S76" s="72" t="s">
        <v>116</v>
      </c>
      <c r="T76" s="72" t="s">
        <v>116</v>
      </c>
      <c r="U76" s="111"/>
      <c r="V76" s="72" t="s">
        <v>116</v>
      </c>
      <c r="W76" s="72" t="s">
        <v>116</v>
      </c>
      <c r="X76" s="72" t="s">
        <v>116</v>
      </c>
      <c r="Y76" s="72" t="s">
        <v>116</v>
      </c>
      <c r="Z76" s="72" t="s">
        <v>116</v>
      </c>
      <c r="AA76" s="72" t="s">
        <v>116</v>
      </c>
      <c r="AB76" s="72" t="s">
        <v>116</v>
      </c>
      <c r="AC76" s="72" t="s">
        <v>116</v>
      </c>
      <c r="AD76" s="72" t="s">
        <v>116</v>
      </c>
      <c r="AE76" s="111"/>
      <c r="AF76" s="72">
        <f t="shared" si="304"/>
        <v>1.0483205072370092</v>
      </c>
      <c r="AG76" s="72">
        <f t="shared" si="305"/>
        <v>0.24370351436260784</v>
      </c>
      <c r="AH76" s="72">
        <f t="shared" si="306"/>
        <v>-3.809523572667306E-2</v>
      </c>
      <c r="AI76" s="72">
        <f t="shared" si="307"/>
        <v>-1.2594048037714689E-2</v>
      </c>
      <c r="AJ76" s="72"/>
      <c r="AK76" s="72" t="str">
        <f t="shared" si="297"/>
        <v>n/a</v>
      </c>
      <c r="AL76" s="72">
        <f t="shared" si="298"/>
        <v>-0.5237921164924082</v>
      </c>
      <c r="AM76" s="72" t="str">
        <f t="shared" si="299"/>
        <v>n/a</v>
      </c>
      <c r="AN76" s="72">
        <f t="shared" si="300"/>
        <v>1.2312733426431466</v>
      </c>
      <c r="AO76" s="72">
        <f t="shared" si="301"/>
        <v>-0.18369892725711445</v>
      </c>
      <c r="AP76" s="72">
        <f t="shared" si="302"/>
        <v>-0.48753333802813836</v>
      </c>
      <c r="AQ76" s="72">
        <f t="shared" si="303"/>
        <v>0.2976367041423067</v>
      </c>
      <c r="AR76" s="72" t="str">
        <f>IFERROR(#REF!/#REF!-1, "n/a")</f>
        <v>n/a</v>
      </c>
      <c r="AS76" s="72" t="str">
        <f>IFERROR(#REF!/#REF!-1, "n/a")</f>
        <v>n/a</v>
      </c>
    </row>
    <row r="77" spans="1:45" s="40" customFormat="1" x14ac:dyDescent="0.35">
      <c r="A77" s="96">
        <v>44391</v>
      </c>
      <c r="B77" s="112">
        <v>1555.3422</v>
      </c>
      <c r="C77" s="112">
        <v>22122.300999999999</v>
      </c>
      <c r="D77" s="112">
        <v>247493.44529999999</v>
      </c>
      <c r="E77" s="112">
        <v>271171.08850000001</v>
      </c>
      <c r="G77" s="40">
        <v>1188.7266000000002</v>
      </c>
      <c r="H77" s="75">
        <v>313.95359999999999</v>
      </c>
      <c r="I77" s="75">
        <v>33.1404</v>
      </c>
      <c r="J77" s="75">
        <v>584.27230000000009</v>
      </c>
      <c r="K77" s="75">
        <v>42.8643</v>
      </c>
      <c r="L77" s="75">
        <v>388.62650000000002</v>
      </c>
      <c r="M77" s="75">
        <v>2551.5837000000006</v>
      </c>
      <c r="N77" s="75">
        <v>546.6268</v>
      </c>
      <c r="O77" s="75">
        <v>2004.9569000000001</v>
      </c>
      <c r="P77" s="92"/>
      <c r="Q77" s="72" t="s">
        <v>116</v>
      </c>
      <c r="R77" s="72" t="s">
        <v>116</v>
      </c>
      <c r="S77" s="72" t="s">
        <v>116</v>
      </c>
      <c r="T77" s="72" t="s">
        <v>116</v>
      </c>
      <c r="U77" s="111"/>
      <c r="V77" s="72" t="s">
        <v>116</v>
      </c>
      <c r="W77" s="72" t="s">
        <v>116</v>
      </c>
      <c r="X77" s="72" t="s">
        <v>116</v>
      </c>
      <c r="Y77" s="72" t="s">
        <v>116</v>
      </c>
      <c r="Z77" s="72" t="s">
        <v>116</v>
      </c>
      <c r="AA77" s="72" t="s">
        <v>116</v>
      </c>
      <c r="AB77" s="72" t="s">
        <v>116</v>
      </c>
      <c r="AC77" s="72" t="s">
        <v>116</v>
      </c>
      <c r="AD77" s="72" t="s">
        <v>116</v>
      </c>
      <c r="AE77" s="111"/>
      <c r="AF77" s="72">
        <f t="shared" si="304"/>
        <v>0.20736171802297698</v>
      </c>
      <c r="AG77" s="72">
        <f t="shared" si="305"/>
        <v>-0.29976036917984639</v>
      </c>
      <c r="AH77" s="72">
        <f t="shared" si="306"/>
        <v>-8.5869574726687325E-2</v>
      </c>
      <c r="AI77" s="72">
        <f t="shared" si="307"/>
        <v>-0.10688116357367039</v>
      </c>
      <c r="AJ77" s="72"/>
      <c r="AK77" s="72" t="str">
        <f t="shared" si="297"/>
        <v>n/a</v>
      </c>
      <c r="AL77" s="72">
        <f t="shared" si="298"/>
        <v>-0.21575861669529461</v>
      </c>
      <c r="AM77" s="72">
        <f t="shared" si="299"/>
        <v>-0.65821404052380661</v>
      </c>
      <c r="AN77" s="72">
        <f t="shared" si="300"/>
        <v>-0.32210971724169457</v>
      </c>
      <c r="AO77" s="72">
        <f t="shared" si="301"/>
        <v>0.18893115543263406</v>
      </c>
      <c r="AP77" s="72">
        <f t="shared" si="302"/>
        <v>-0.33818246889422443</v>
      </c>
      <c r="AQ77" s="72">
        <f t="shared" si="303"/>
        <v>0.51871379673961138</v>
      </c>
      <c r="AR77" s="72" t="str">
        <f>IFERROR(#REF!/#REF!-1, "n/a")</f>
        <v>n/a</v>
      </c>
      <c r="AS77" s="72" t="str">
        <f>IFERROR(#REF!/#REF!-1, "n/a")</f>
        <v>n/a</v>
      </c>
    </row>
    <row r="78" spans="1:45" s="40" customFormat="1" x14ac:dyDescent="0.35">
      <c r="A78" s="96">
        <v>44392</v>
      </c>
      <c r="B78" s="112">
        <v>1060.2977000000001</v>
      </c>
      <c r="C78" s="112">
        <v>24802.749199999998</v>
      </c>
      <c r="D78" s="112">
        <v>253317.42970000001</v>
      </c>
      <c r="E78" s="112">
        <v>279180.47659999999</v>
      </c>
      <c r="G78" s="40">
        <v>432.9117</v>
      </c>
      <c r="H78" s="75">
        <v>312.26120000000003</v>
      </c>
      <c r="I78" s="75">
        <v>30.867000000000001</v>
      </c>
      <c r="J78" s="75">
        <v>763.56959999999992</v>
      </c>
      <c r="K78" s="75">
        <v>60.098999999999997</v>
      </c>
      <c r="L78" s="75">
        <v>348.05920000000003</v>
      </c>
      <c r="M78" s="75">
        <v>1947.7676999999999</v>
      </c>
      <c r="N78" s="75">
        <v>699.42899999999997</v>
      </c>
      <c r="O78" s="75">
        <v>1248.3387</v>
      </c>
      <c r="P78" s="92"/>
      <c r="Q78" s="72" t="s">
        <v>116</v>
      </c>
      <c r="R78" s="72" t="s">
        <v>116</v>
      </c>
      <c r="S78" s="72" t="s">
        <v>116</v>
      </c>
      <c r="T78" s="72" t="s">
        <v>116</v>
      </c>
      <c r="U78" s="111"/>
      <c r="V78" s="72" t="s">
        <v>116</v>
      </c>
      <c r="W78" s="72" t="s">
        <v>116</v>
      </c>
      <c r="X78" s="72" t="s">
        <v>116</v>
      </c>
      <c r="Y78" s="72" t="s">
        <v>116</v>
      </c>
      <c r="Z78" s="72" t="s">
        <v>116</v>
      </c>
      <c r="AA78" s="72" t="s">
        <v>116</v>
      </c>
      <c r="AB78" s="72" t="s">
        <v>116</v>
      </c>
      <c r="AC78" s="72" t="s">
        <v>116</v>
      </c>
      <c r="AD78" s="72" t="s">
        <v>116</v>
      </c>
      <c r="AE78" s="111"/>
      <c r="AF78" s="72">
        <f t="shared" si="304"/>
        <v>-0.31828654813069435</v>
      </c>
      <c r="AG78" s="72">
        <f t="shared" si="305"/>
        <v>0.121164981888638</v>
      </c>
      <c r="AH78" s="72">
        <f t="shared" si="306"/>
        <v>2.3531873310585816E-2</v>
      </c>
      <c r="AI78" s="72">
        <f t="shared" si="307"/>
        <v>2.9536290702318002E-2</v>
      </c>
      <c r="AJ78" s="72"/>
      <c r="AK78" s="72">
        <f t="shared" si="297"/>
        <v>-6.8599051308976366E-2</v>
      </c>
      <c r="AL78" s="72">
        <f t="shared" si="298"/>
        <v>0.30687283994123948</v>
      </c>
      <c r="AM78" s="72">
        <f t="shared" si="299"/>
        <v>0.40207585333249329</v>
      </c>
      <c r="AN78" s="72">
        <f t="shared" si="300"/>
        <v>-0.10438634524408397</v>
      </c>
      <c r="AO78" s="72">
        <f t="shared" si="301"/>
        <v>-0.2366436186279135</v>
      </c>
      <c r="AP78" s="72">
        <f t="shared" si="302"/>
        <v>0.27953660523047885</v>
      </c>
      <c r="AQ78" s="72">
        <f t="shared" si="303"/>
        <v>-0.37737379791056858</v>
      </c>
      <c r="AR78" s="72" t="str">
        <f>IFERROR(#REF!/#REF!-1, "n/a")</f>
        <v>n/a</v>
      </c>
      <c r="AS78" s="72" t="str">
        <f>IFERROR(#REF!/#REF!-1, "n/a")</f>
        <v>n/a</v>
      </c>
    </row>
    <row r="79" spans="1:45" s="40" customFormat="1" x14ac:dyDescent="0.35">
      <c r="A79" s="96">
        <v>44393</v>
      </c>
      <c r="B79" s="112">
        <v>531.28769999999997</v>
      </c>
      <c r="C79" s="112">
        <v>18633.082200000001</v>
      </c>
      <c r="D79" s="112">
        <v>297513.2402</v>
      </c>
      <c r="E79" s="112">
        <v>316677.61009999999</v>
      </c>
      <c r="G79" s="40">
        <v>1637.9584</v>
      </c>
      <c r="H79" s="75">
        <v>222.88829999999999</v>
      </c>
      <c r="I79" s="75">
        <v>0</v>
      </c>
      <c r="J79" s="75">
        <v>333.62400000000002</v>
      </c>
      <c r="K79" s="75">
        <v>0</v>
      </c>
      <c r="L79" s="75">
        <v>90.802199999999999</v>
      </c>
      <c r="M79" s="75">
        <v>2285.2728999999999</v>
      </c>
      <c r="N79" s="75">
        <v>387.11509999999998</v>
      </c>
      <c r="O79" s="75">
        <v>1898.1578</v>
      </c>
      <c r="P79" s="92"/>
      <c r="Q79" s="72" t="s">
        <v>116</v>
      </c>
      <c r="R79" s="72" t="s">
        <v>116</v>
      </c>
      <c r="S79" s="72" t="s">
        <v>116</v>
      </c>
      <c r="T79" s="72" t="s">
        <v>116</v>
      </c>
      <c r="U79" s="111"/>
      <c r="V79" s="72" t="s">
        <v>116</v>
      </c>
      <c r="W79" s="72" t="s">
        <v>116</v>
      </c>
      <c r="X79" s="72" t="s">
        <v>116</v>
      </c>
      <c r="Y79" s="72" t="s">
        <v>116</v>
      </c>
      <c r="Z79" s="72" t="s">
        <v>116</v>
      </c>
      <c r="AA79" s="72" t="s">
        <v>116</v>
      </c>
      <c r="AB79" s="72" t="s">
        <v>116</v>
      </c>
      <c r="AC79" s="72" t="s">
        <v>116</v>
      </c>
      <c r="AD79" s="72" t="s">
        <v>116</v>
      </c>
      <c r="AE79" s="111"/>
      <c r="AF79" s="72">
        <f t="shared" si="304"/>
        <v>-0.49892591486334459</v>
      </c>
      <c r="AG79" s="72">
        <f t="shared" si="305"/>
        <v>-0.24874932009553186</v>
      </c>
      <c r="AH79" s="72">
        <f t="shared" si="306"/>
        <v>0.17446809938163521</v>
      </c>
      <c r="AI79" s="72">
        <f t="shared" si="307"/>
        <v>0.13431144597451405</v>
      </c>
      <c r="AJ79" s="72"/>
      <c r="AK79" s="72">
        <f t="shared" si="297"/>
        <v>-1</v>
      </c>
      <c r="AL79" s="72">
        <f t="shared" si="298"/>
        <v>-0.56307322868799381</v>
      </c>
      <c r="AM79" s="72">
        <f t="shared" si="299"/>
        <v>-1</v>
      </c>
      <c r="AN79" s="72">
        <f t="shared" si="300"/>
        <v>-0.73911851776939097</v>
      </c>
      <c r="AO79" s="72">
        <f t="shared" si="301"/>
        <v>0.17327795301256921</v>
      </c>
      <c r="AP79" s="72">
        <f t="shared" si="302"/>
        <v>-0.4465269526999881</v>
      </c>
      <c r="AQ79" s="72">
        <f t="shared" si="303"/>
        <v>0.52054710792832104</v>
      </c>
      <c r="AR79" s="72" t="str">
        <f>IFERROR(#REF!/#REF!-1, "n/a")</f>
        <v>n/a</v>
      </c>
      <c r="AS79" s="72" t="str">
        <f>IFERROR(#REF!/#REF!-1, "n/a")</f>
        <v>n/a</v>
      </c>
    </row>
    <row r="80" spans="1:45" s="40" customFormat="1" x14ac:dyDescent="0.35">
      <c r="A80" s="96">
        <v>44396</v>
      </c>
      <c r="B80" s="112">
        <v>609.54719999999998</v>
      </c>
      <c r="C80" s="112">
        <v>15907.954299999999</v>
      </c>
      <c r="D80" s="112">
        <v>199605.36189999999</v>
      </c>
      <c r="E80" s="112">
        <v>216122.86339999997</v>
      </c>
      <c r="G80" s="40">
        <v>21485.589800000002</v>
      </c>
      <c r="H80" s="75">
        <v>96.890199999999993</v>
      </c>
      <c r="I80" s="75">
        <v>0</v>
      </c>
      <c r="J80" s="75">
        <v>385.58049999999997</v>
      </c>
      <c r="K80" s="75">
        <v>0</v>
      </c>
      <c r="L80" s="75">
        <v>206.66809999999998</v>
      </c>
      <c r="M80" s="75">
        <v>22174.728600000002</v>
      </c>
      <c r="N80" s="75">
        <v>14775.598</v>
      </c>
      <c r="O80" s="75">
        <v>7399.1305999999995</v>
      </c>
      <c r="P80" s="92"/>
      <c r="Q80" s="72" t="s">
        <v>116</v>
      </c>
      <c r="R80" s="72" t="s">
        <v>116</v>
      </c>
      <c r="S80" s="72" t="s">
        <v>116</v>
      </c>
      <c r="T80" s="72" t="s">
        <v>116</v>
      </c>
      <c r="U80" s="111"/>
      <c r="V80" s="72" t="s">
        <v>116</v>
      </c>
      <c r="W80" s="72" t="s">
        <v>116</v>
      </c>
      <c r="X80" s="72" t="s">
        <v>116</v>
      </c>
      <c r="Y80" s="72" t="s">
        <v>116</v>
      </c>
      <c r="Z80" s="72" t="s">
        <v>116</v>
      </c>
      <c r="AA80" s="72" t="s">
        <v>116</v>
      </c>
      <c r="AB80" s="72" t="s">
        <v>116</v>
      </c>
      <c r="AC80" s="72" t="s">
        <v>116</v>
      </c>
      <c r="AD80" s="72" t="s">
        <v>116</v>
      </c>
      <c r="AE80" s="111"/>
      <c r="AF80" s="72">
        <f t="shared" si="304"/>
        <v>0.14730154678905616</v>
      </c>
      <c r="AG80" s="72">
        <f t="shared" si="305"/>
        <v>-0.14625212676837762</v>
      </c>
      <c r="AH80" s="72">
        <f t="shared" si="306"/>
        <v>-0.32908746593658322</v>
      </c>
      <c r="AI80" s="72">
        <f t="shared" si="307"/>
        <v>-0.31753033208835635</v>
      </c>
      <c r="AJ80" s="72"/>
      <c r="AK80" s="72" t="str">
        <f t="shared" si="297"/>
        <v>n/a</v>
      </c>
      <c r="AL80" s="72">
        <f t="shared" si="298"/>
        <v>0.15573370021341382</v>
      </c>
      <c r="AM80" s="72" t="str">
        <f t="shared" si="299"/>
        <v>n/a</v>
      </c>
      <c r="AN80" s="72">
        <f t="shared" si="300"/>
        <v>1.2760252504895253</v>
      </c>
      <c r="AO80" s="72">
        <f t="shared" si="301"/>
        <v>8.7033175337615045</v>
      </c>
      <c r="AP80" s="72">
        <f t="shared" si="302"/>
        <v>37.16848787350326</v>
      </c>
      <c r="AQ80" s="72">
        <f t="shared" si="303"/>
        <v>2.8980587388466859</v>
      </c>
      <c r="AR80" s="72" t="str">
        <f>IFERROR(#REF!/#REF!-1, "n/a")</f>
        <v>n/a</v>
      </c>
      <c r="AS80" s="72" t="str">
        <f>IFERROR(#REF!/#REF!-1, "n/a")</f>
        <v>n/a</v>
      </c>
    </row>
    <row r="81" spans="1:45" s="40" customFormat="1" x14ac:dyDescent="0.35">
      <c r="A81" s="96">
        <v>44397</v>
      </c>
      <c r="B81" s="112">
        <v>735.5569999999999</v>
      </c>
      <c r="C81" s="112">
        <v>21396.346099999999</v>
      </c>
      <c r="D81" s="112">
        <v>251839.11040000001</v>
      </c>
      <c r="E81" s="112">
        <v>273971.0135</v>
      </c>
      <c r="G81" s="40">
        <v>2303.6827000000003</v>
      </c>
      <c r="H81" s="75">
        <v>294.08890000000002</v>
      </c>
      <c r="I81" s="75">
        <v>0</v>
      </c>
      <c r="J81" s="75">
        <v>686.06590000000006</v>
      </c>
      <c r="K81" s="75">
        <v>0</v>
      </c>
      <c r="L81" s="75">
        <v>553.67740000000003</v>
      </c>
      <c r="M81" s="75">
        <v>3837.5149000000006</v>
      </c>
      <c r="N81" s="75">
        <v>785.86419999999998</v>
      </c>
      <c r="O81" s="75">
        <v>3051.6507000000006</v>
      </c>
      <c r="P81" s="92"/>
      <c r="Q81" s="72" t="s">
        <v>116</v>
      </c>
      <c r="R81" s="72" t="s">
        <v>116</v>
      </c>
      <c r="S81" s="72" t="s">
        <v>116</v>
      </c>
      <c r="T81" s="72" t="s">
        <v>116</v>
      </c>
      <c r="U81" s="111"/>
      <c r="V81" s="72" t="s">
        <v>116</v>
      </c>
      <c r="W81" s="72" t="s">
        <v>116</v>
      </c>
      <c r="X81" s="72" t="s">
        <v>116</v>
      </c>
      <c r="Y81" s="72" t="s">
        <v>116</v>
      </c>
      <c r="Z81" s="72" t="s">
        <v>116</v>
      </c>
      <c r="AA81" s="72" t="s">
        <v>116</v>
      </c>
      <c r="AB81" s="72" t="s">
        <v>116</v>
      </c>
      <c r="AC81" s="72" t="s">
        <v>116</v>
      </c>
      <c r="AD81" s="72" t="s">
        <v>116</v>
      </c>
      <c r="AE81" s="111"/>
      <c r="AF81" s="72">
        <f t="shared" si="304"/>
        <v>0.20672689498040508</v>
      </c>
      <c r="AG81" s="72">
        <f t="shared" si="305"/>
        <v>0.34500927627130529</v>
      </c>
      <c r="AH81" s="72">
        <f t="shared" si="306"/>
        <v>0.26168509704748577</v>
      </c>
      <c r="AI81" s="72">
        <f t="shared" si="307"/>
        <v>0.26766325963826754</v>
      </c>
      <c r="AJ81" s="72"/>
      <c r="AK81" s="72" t="str">
        <f t="shared" si="297"/>
        <v>n/a</v>
      </c>
      <c r="AL81" s="72">
        <f t="shared" si="298"/>
        <v>0.77930652613397222</v>
      </c>
      <c r="AM81" s="72" t="str">
        <f t="shared" si="299"/>
        <v>n/a</v>
      </c>
      <c r="AN81" s="72">
        <f t="shared" si="300"/>
        <v>1.6790656129320398</v>
      </c>
      <c r="AO81" s="72">
        <f t="shared" si="301"/>
        <v>-0.8269419676234504</v>
      </c>
      <c r="AP81" s="72">
        <f t="shared" si="302"/>
        <v>-0.94681337432163493</v>
      </c>
      <c r="AQ81" s="72">
        <f t="shared" si="303"/>
        <v>-0.58756631488569733</v>
      </c>
      <c r="AR81" s="72" t="str">
        <f>IFERROR(#REF!/#REF!-1, "n/a")</f>
        <v>n/a</v>
      </c>
      <c r="AS81" s="72" t="str">
        <f>IFERROR(#REF!/#REF!-1, "n/a")</f>
        <v>n/a</v>
      </c>
    </row>
    <row r="82" spans="1:45" s="40" customFormat="1" x14ac:dyDescent="0.35">
      <c r="A82" s="96">
        <v>44398</v>
      </c>
      <c r="B82" s="112">
        <v>1150.8105</v>
      </c>
      <c r="C82" s="112">
        <v>25614.244200000001</v>
      </c>
      <c r="D82" s="112">
        <v>241551.53419999997</v>
      </c>
      <c r="E82" s="112">
        <v>268316.58889999997</v>
      </c>
      <c r="G82" s="40">
        <v>1835.7089000000001</v>
      </c>
      <c r="H82" s="75">
        <v>1026.4041</v>
      </c>
      <c r="I82" s="75">
        <v>0</v>
      </c>
      <c r="J82" s="75">
        <v>1001.7453</v>
      </c>
      <c r="K82" s="75">
        <v>0</v>
      </c>
      <c r="L82" s="75">
        <v>479.935</v>
      </c>
      <c r="M82" s="75">
        <v>4343.7933000000003</v>
      </c>
      <c r="N82" s="75">
        <v>2520.8088000000002</v>
      </c>
      <c r="O82" s="75">
        <v>1822.9845000000003</v>
      </c>
      <c r="P82" s="92"/>
      <c r="Q82" s="72" t="s">
        <v>116</v>
      </c>
      <c r="R82" s="72" t="s">
        <v>116</v>
      </c>
      <c r="S82" s="72" t="s">
        <v>116</v>
      </c>
      <c r="T82" s="72" t="s">
        <v>116</v>
      </c>
      <c r="U82" s="111"/>
      <c r="V82" s="72" t="s">
        <v>116</v>
      </c>
      <c r="W82" s="72" t="s">
        <v>116</v>
      </c>
      <c r="X82" s="72" t="s">
        <v>116</v>
      </c>
      <c r="Y82" s="72" t="s">
        <v>116</v>
      </c>
      <c r="Z82" s="72" t="s">
        <v>116</v>
      </c>
      <c r="AA82" s="72" t="s">
        <v>116</v>
      </c>
      <c r="AB82" s="72" t="s">
        <v>116</v>
      </c>
      <c r="AC82" s="72" t="s">
        <v>116</v>
      </c>
      <c r="AD82" s="72" t="s">
        <v>116</v>
      </c>
      <c r="AE82" s="111"/>
      <c r="AF82" s="72">
        <f t="shared" si="304"/>
        <v>0.56454292461359246</v>
      </c>
      <c r="AG82" s="72">
        <f t="shared" si="305"/>
        <v>0.1971317009122413</v>
      </c>
      <c r="AH82" s="72">
        <f t="shared" si="306"/>
        <v>-4.0849795663827293E-2</v>
      </c>
      <c r="AI82" s="72">
        <f t="shared" si="307"/>
        <v>-2.0638769509826349E-2</v>
      </c>
      <c r="AJ82" s="72"/>
      <c r="AK82" s="72" t="str">
        <f t="shared" si="297"/>
        <v>n/a</v>
      </c>
      <c r="AL82" s="72">
        <f t="shared" si="298"/>
        <v>0.46012985049978439</v>
      </c>
      <c r="AM82" s="72" t="str">
        <f t="shared" si="299"/>
        <v>n/a</v>
      </c>
      <c r="AN82" s="72">
        <f t="shared" si="300"/>
        <v>-0.13318658121136973</v>
      </c>
      <c r="AO82" s="72">
        <f t="shared" si="301"/>
        <v>0.13192871251131799</v>
      </c>
      <c r="AP82" s="72">
        <f t="shared" si="302"/>
        <v>2.2076900818232974</v>
      </c>
      <c r="AQ82" s="72">
        <f t="shared" si="303"/>
        <v>-0.40262347194585546</v>
      </c>
      <c r="AR82" s="72" t="str">
        <f>IFERROR(#REF!/#REF!-1, "n/a")</f>
        <v>n/a</v>
      </c>
      <c r="AS82" s="72" t="str">
        <f>IFERROR(#REF!/#REF!-1, "n/a")</f>
        <v>n/a</v>
      </c>
    </row>
    <row r="83" spans="1:45" s="40" customFormat="1" x14ac:dyDescent="0.35">
      <c r="A83" s="96">
        <v>44399</v>
      </c>
      <c r="B83" s="112">
        <v>650.7373</v>
      </c>
      <c r="C83" s="112">
        <v>19714.331999999995</v>
      </c>
      <c r="D83" s="112">
        <v>202598.95939999999</v>
      </c>
      <c r="E83" s="112">
        <v>222964.0287</v>
      </c>
      <c r="G83" s="40">
        <v>255.97790000000001</v>
      </c>
      <c r="H83" s="75">
        <v>191.29560000000001</v>
      </c>
      <c r="I83" s="75">
        <v>87.128899999999987</v>
      </c>
      <c r="J83" s="75">
        <v>762.47050000000002</v>
      </c>
      <c r="K83" s="75">
        <v>0</v>
      </c>
      <c r="L83" s="75">
        <v>316.87700000000001</v>
      </c>
      <c r="M83" s="75">
        <v>1613.7498999999998</v>
      </c>
      <c r="N83" s="75">
        <v>670.93239999999992</v>
      </c>
      <c r="O83" s="75">
        <v>942.81750000000011</v>
      </c>
      <c r="P83" s="92"/>
      <c r="Q83" s="72" t="s">
        <v>116</v>
      </c>
      <c r="R83" s="72" t="s">
        <v>116</v>
      </c>
      <c r="S83" s="72" t="s">
        <v>116</v>
      </c>
      <c r="T83" s="72" t="s">
        <v>116</v>
      </c>
      <c r="U83" s="111"/>
      <c r="V83" s="72" t="s">
        <v>116</v>
      </c>
      <c r="W83" s="72" t="s">
        <v>116</v>
      </c>
      <c r="X83" s="72" t="s">
        <v>116</v>
      </c>
      <c r="Y83" s="72" t="s">
        <v>116</v>
      </c>
      <c r="Z83" s="72" t="s">
        <v>116</v>
      </c>
      <c r="AA83" s="72" t="s">
        <v>116</v>
      </c>
      <c r="AB83" s="72" t="s">
        <v>116</v>
      </c>
      <c r="AC83" s="72" t="s">
        <v>116</v>
      </c>
      <c r="AD83" s="72" t="s">
        <v>116</v>
      </c>
      <c r="AE83" s="111"/>
      <c r="AF83" s="72">
        <f t="shared" si="304"/>
        <v>-0.43454000463151843</v>
      </c>
      <c r="AG83" s="72">
        <f t="shared" si="305"/>
        <v>-0.23033715747896266</v>
      </c>
      <c r="AH83" s="72">
        <f t="shared" si="306"/>
        <v>-0.16125989399739438</v>
      </c>
      <c r="AI83" s="72">
        <f t="shared" si="307"/>
        <v>-0.16902629981220663</v>
      </c>
      <c r="AJ83" s="72"/>
      <c r="AK83" s="72" t="str">
        <f t="shared" si="297"/>
        <v>n/a</v>
      </c>
      <c r="AL83" s="72">
        <f t="shared" si="298"/>
        <v>-0.23885792127000749</v>
      </c>
      <c r="AM83" s="72" t="str">
        <f t="shared" si="299"/>
        <v>n/a</v>
      </c>
      <c r="AN83" s="72">
        <f t="shared" si="300"/>
        <v>-0.33975017450279721</v>
      </c>
      <c r="AO83" s="72">
        <f t="shared" si="301"/>
        <v>-0.62849293496539083</v>
      </c>
      <c r="AP83" s="72">
        <f t="shared" si="302"/>
        <v>-0.73384240803983236</v>
      </c>
      <c r="AQ83" s="72">
        <f t="shared" si="303"/>
        <v>-0.4828165022796409</v>
      </c>
      <c r="AR83" s="72" t="str">
        <f>IFERROR(#REF!/#REF!-1, "n/a")</f>
        <v>n/a</v>
      </c>
      <c r="AS83" s="72" t="str">
        <f>IFERROR(#REF!/#REF!-1, "n/a")</f>
        <v>n/a</v>
      </c>
    </row>
    <row r="84" spans="1:45" s="40" customFormat="1" x14ac:dyDescent="0.35">
      <c r="A84" s="96">
        <v>44400</v>
      </c>
      <c r="B84" s="112">
        <v>556.56940000000009</v>
      </c>
      <c r="C84" s="112">
        <v>17478.248599999999</v>
      </c>
      <c r="D84" s="112">
        <v>160754.13589999996</v>
      </c>
      <c r="E84" s="112">
        <v>178788.95389999996</v>
      </c>
      <c r="G84" s="40">
        <v>322.9667</v>
      </c>
      <c r="H84" s="75">
        <v>547.3809</v>
      </c>
      <c r="I84" s="75">
        <v>156.86449999999999</v>
      </c>
      <c r="J84" s="75">
        <v>305.42899999999997</v>
      </c>
      <c r="K84" s="75">
        <v>0</v>
      </c>
      <c r="L84" s="75">
        <v>395.06880000000001</v>
      </c>
      <c r="M84" s="75">
        <v>1727.7098999999998</v>
      </c>
      <c r="N84" s="75">
        <v>630.07060000000001</v>
      </c>
      <c r="O84" s="75">
        <v>1097.6393</v>
      </c>
      <c r="P84" s="92"/>
      <c r="Q84" s="72" t="s">
        <v>116</v>
      </c>
      <c r="R84" s="72" t="s">
        <v>116</v>
      </c>
      <c r="S84" s="72" t="s">
        <v>116</v>
      </c>
      <c r="T84" s="72" t="s">
        <v>116</v>
      </c>
      <c r="U84" s="111"/>
      <c r="V84" s="72" t="s">
        <v>116</v>
      </c>
      <c r="W84" s="72" t="s">
        <v>116</v>
      </c>
      <c r="X84" s="72" t="s">
        <v>116</v>
      </c>
      <c r="Y84" s="72" t="s">
        <v>116</v>
      </c>
      <c r="Z84" s="72" t="s">
        <v>116</v>
      </c>
      <c r="AA84" s="72" t="s">
        <v>116</v>
      </c>
      <c r="AB84" s="72" t="s">
        <v>116</v>
      </c>
      <c r="AC84" s="72" t="s">
        <v>116</v>
      </c>
      <c r="AD84" s="72" t="s">
        <v>116</v>
      </c>
      <c r="AE84" s="111"/>
      <c r="AF84" s="72">
        <f t="shared" si="304"/>
        <v>-0.14470954715520368</v>
      </c>
      <c r="AG84" s="72">
        <f t="shared" si="305"/>
        <v>-0.11342425398943246</v>
      </c>
      <c r="AH84" s="72">
        <f t="shared" si="306"/>
        <v>-0.20654016991955004</v>
      </c>
      <c r="AI84" s="72">
        <f t="shared" si="307"/>
        <v>-0.19812646487222374</v>
      </c>
      <c r="AJ84" s="72"/>
      <c r="AK84" s="72">
        <f t="shared" si="297"/>
        <v>0.80037278101755005</v>
      </c>
      <c r="AL84" s="72">
        <f t="shared" si="298"/>
        <v>-0.5994218792727064</v>
      </c>
      <c r="AM84" s="72" t="str">
        <f t="shared" si="299"/>
        <v>n/a</v>
      </c>
      <c r="AN84" s="72">
        <f t="shared" si="300"/>
        <v>0.24675757470564297</v>
      </c>
      <c r="AO84" s="72">
        <f t="shared" si="301"/>
        <v>7.0618129860147594E-2</v>
      </c>
      <c r="AP84" s="72">
        <f t="shared" si="302"/>
        <v>-6.0903006025644135E-2</v>
      </c>
      <c r="AQ84" s="72">
        <f t="shared" si="303"/>
        <v>0.16421184375555176</v>
      </c>
      <c r="AR84" s="72" t="str">
        <f>IFERROR(#REF!/#REF!-1, "n/a")</f>
        <v>n/a</v>
      </c>
      <c r="AS84" s="72" t="str">
        <f>IFERROR(#REF!/#REF!-1, "n/a")</f>
        <v>n/a</v>
      </c>
    </row>
    <row r="85" spans="1:45" s="40" customFormat="1" x14ac:dyDescent="0.35">
      <c r="A85" s="96">
        <v>44403</v>
      </c>
      <c r="B85" s="112">
        <v>985.04989999999998</v>
      </c>
      <c r="C85" s="112">
        <v>18070.599200000004</v>
      </c>
      <c r="D85" s="112">
        <v>140377.2463</v>
      </c>
      <c r="E85" s="112">
        <v>159432.89540000001</v>
      </c>
      <c r="G85" s="40">
        <v>0</v>
      </c>
      <c r="H85" s="75">
        <v>291.72480000000007</v>
      </c>
      <c r="I85" s="75">
        <v>0</v>
      </c>
      <c r="J85" s="75">
        <v>319.5514</v>
      </c>
      <c r="K85" s="75">
        <v>0.33339999999999997</v>
      </c>
      <c r="L85" s="75">
        <v>159.60550000000001</v>
      </c>
      <c r="M85" s="75">
        <v>771.21510000000001</v>
      </c>
      <c r="N85" s="75">
        <v>462.13949999999994</v>
      </c>
      <c r="O85" s="75">
        <v>309.07560000000001</v>
      </c>
      <c r="P85" s="92"/>
      <c r="Q85" s="72" t="s">
        <v>116</v>
      </c>
      <c r="R85" s="72" t="s">
        <v>116</v>
      </c>
      <c r="S85" s="72" t="s">
        <v>116</v>
      </c>
      <c r="T85" s="72" t="s">
        <v>116</v>
      </c>
      <c r="U85" s="111"/>
      <c r="V85" s="72" t="s">
        <v>116</v>
      </c>
      <c r="W85" s="72" t="s">
        <v>116</v>
      </c>
      <c r="X85" s="72" t="s">
        <v>116</v>
      </c>
      <c r="Y85" s="72" t="s">
        <v>116</v>
      </c>
      <c r="Z85" s="72" t="s">
        <v>116</v>
      </c>
      <c r="AA85" s="72" t="s">
        <v>116</v>
      </c>
      <c r="AB85" s="72" t="s">
        <v>116</v>
      </c>
      <c r="AC85" s="72" t="s">
        <v>116</v>
      </c>
      <c r="AD85" s="72" t="s">
        <v>116</v>
      </c>
      <c r="AE85" s="111"/>
      <c r="AF85" s="72">
        <f t="shared" si="304"/>
        <v>0.76985996714875049</v>
      </c>
      <c r="AG85" s="72">
        <f t="shared" si="305"/>
        <v>3.3890729761104632E-2</v>
      </c>
      <c r="AH85" s="72">
        <f t="shared" si="306"/>
        <v>-0.12675810476612426</v>
      </c>
      <c r="AI85" s="72">
        <f t="shared" si="307"/>
        <v>-0.10826204906834547</v>
      </c>
      <c r="AJ85" s="72"/>
      <c r="AK85" s="72">
        <f t="shared" si="297"/>
        <v>-1</v>
      </c>
      <c r="AL85" s="72">
        <f t="shared" si="298"/>
        <v>4.6237914539876801E-2</v>
      </c>
      <c r="AM85" s="72" t="str">
        <f t="shared" si="299"/>
        <v>n/a</v>
      </c>
      <c r="AN85" s="72">
        <f t="shared" si="300"/>
        <v>-0.5960058096210078</v>
      </c>
      <c r="AO85" s="72">
        <f t="shared" si="301"/>
        <v>-0.55362002613980499</v>
      </c>
      <c r="AP85" s="72">
        <f t="shared" si="302"/>
        <v>-0.26652743359236264</v>
      </c>
      <c r="AQ85" s="72">
        <f t="shared" si="303"/>
        <v>-0.7184178809924171</v>
      </c>
      <c r="AR85" s="72" t="str">
        <f>IFERROR(#REF!/#REF!-1, "n/a")</f>
        <v>n/a</v>
      </c>
      <c r="AS85" s="72" t="str">
        <f>IFERROR(#REF!/#REF!-1, "n/a")</f>
        <v>n/a</v>
      </c>
    </row>
    <row r="86" spans="1:45" s="40" customFormat="1" x14ac:dyDescent="0.35">
      <c r="A86" s="96">
        <v>44404</v>
      </c>
      <c r="B86" s="112">
        <v>1604.0522000000001</v>
      </c>
      <c r="C86" s="112">
        <v>13339.5607</v>
      </c>
      <c r="D86" s="112">
        <v>194416.19530000002</v>
      </c>
      <c r="E86" s="112">
        <v>209359.80820000003</v>
      </c>
      <c r="G86" s="40">
        <v>780.00169999999991</v>
      </c>
      <c r="H86" s="75">
        <v>452.64840000000004</v>
      </c>
      <c r="I86" s="75">
        <v>3.9615999999999998</v>
      </c>
      <c r="J86" s="75">
        <v>786.80700000000002</v>
      </c>
      <c r="K86" s="75">
        <v>0.39080000000000004</v>
      </c>
      <c r="L86" s="75">
        <v>269.40379999999999</v>
      </c>
      <c r="M86" s="75">
        <v>2293.2132999999999</v>
      </c>
      <c r="N86" s="75">
        <v>795.19670000000008</v>
      </c>
      <c r="O86" s="75">
        <v>1498.0165999999999</v>
      </c>
      <c r="P86" s="92"/>
      <c r="Q86" s="72" t="s">
        <v>116</v>
      </c>
      <c r="R86" s="72" t="s">
        <v>116</v>
      </c>
      <c r="S86" s="72" t="s">
        <v>116</v>
      </c>
      <c r="T86" s="72" t="s">
        <v>116</v>
      </c>
      <c r="U86" s="111"/>
      <c r="V86" s="72" t="s">
        <v>116</v>
      </c>
      <c r="W86" s="72" t="s">
        <v>116</v>
      </c>
      <c r="X86" s="72" t="s">
        <v>116</v>
      </c>
      <c r="Y86" s="72" t="s">
        <v>116</v>
      </c>
      <c r="Z86" s="72" t="s">
        <v>116</v>
      </c>
      <c r="AA86" s="72" t="s">
        <v>116</v>
      </c>
      <c r="AB86" s="72" t="s">
        <v>116</v>
      </c>
      <c r="AC86" s="72" t="s">
        <v>116</v>
      </c>
      <c r="AD86" s="72" t="s">
        <v>116</v>
      </c>
      <c r="AE86" s="111"/>
      <c r="AF86" s="72">
        <f t="shared" si="304"/>
        <v>0.6283968964414901</v>
      </c>
      <c r="AG86" s="72">
        <f t="shared" si="305"/>
        <v>-0.26180861230102448</v>
      </c>
      <c r="AH86" s="72">
        <f t="shared" si="306"/>
        <v>0.38495518628790792</v>
      </c>
      <c r="AI86" s="72">
        <f t="shared" si="307"/>
        <v>0.31315314618566492</v>
      </c>
      <c r="AJ86" s="72"/>
      <c r="AK86" s="72" t="str">
        <f t="shared" si="297"/>
        <v>n/a</v>
      </c>
      <c r="AL86" s="72">
        <f t="shared" si="298"/>
        <v>1.4622236047158612</v>
      </c>
      <c r="AM86" s="72">
        <f t="shared" si="299"/>
        <v>0.17216556688662288</v>
      </c>
      <c r="AN86" s="72">
        <f t="shared" si="300"/>
        <v>0.68793556613023976</v>
      </c>
      <c r="AO86" s="72">
        <f t="shared" si="301"/>
        <v>1.9735067428010677</v>
      </c>
      <c r="AP86" s="72">
        <f t="shared" si="302"/>
        <v>0.72068542074416952</v>
      </c>
      <c r="AQ86" s="72">
        <f t="shared" si="303"/>
        <v>3.8467643515049392</v>
      </c>
      <c r="AR86" s="72" t="str">
        <f>IFERROR(#REF!/#REF!-1, "n/a")</f>
        <v>n/a</v>
      </c>
      <c r="AS86" s="72" t="str">
        <f>IFERROR(#REF!/#REF!-1, "n/a")</f>
        <v>n/a</v>
      </c>
    </row>
    <row r="87" spans="1:45" s="40" customFormat="1" x14ac:dyDescent="0.35">
      <c r="A87" s="96">
        <v>44405</v>
      </c>
      <c r="B87" s="112">
        <v>524.32780000000002</v>
      </c>
      <c r="C87" s="112">
        <v>13205.487299999999</v>
      </c>
      <c r="D87" s="112">
        <v>201006.16930000001</v>
      </c>
      <c r="E87" s="112">
        <v>214735.98440000002</v>
      </c>
      <c r="G87" s="40">
        <v>1295.7006999999999</v>
      </c>
      <c r="H87" s="75">
        <v>74.398200000000003</v>
      </c>
      <c r="I87" s="75">
        <v>1590.2840999999999</v>
      </c>
      <c r="J87" s="75">
        <v>785.18449999999996</v>
      </c>
      <c r="K87" s="75">
        <v>0</v>
      </c>
      <c r="L87" s="75">
        <v>485.8098</v>
      </c>
      <c r="M87" s="75">
        <v>4231.3773000000001</v>
      </c>
      <c r="N87" s="75">
        <v>3287.9927999999995</v>
      </c>
      <c r="O87" s="75">
        <v>943.38449999999989</v>
      </c>
      <c r="P87" s="92"/>
      <c r="Q87" s="72" t="s">
        <v>116</v>
      </c>
      <c r="R87" s="72" t="s">
        <v>116</v>
      </c>
      <c r="S87" s="72" t="s">
        <v>116</v>
      </c>
      <c r="T87" s="72" t="s">
        <v>116</v>
      </c>
      <c r="U87" s="111"/>
      <c r="V87" s="72" t="s">
        <v>116</v>
      </c>
      <c r="W87" s="72" t="s">
        <v>116</v>
      </c>
      <c r="X87" s="72" t="s">
        <v>116</v>
      </c>
      <c r="Y87" s="72" t="s">
        <v>116</v>
      </c>
      <c r="Z87" s="72" t="s">
        <v>116</v>
      </c>
      <c r="AA87" s="72" t="s">
        <v>116</v>
      </c>
      <c r="AB87" s="72" t="s">
        <v>116</v>
      </c>
      <c r="AC87" s="72" t="s">
        <v>116</v>
      </c>
      <c r="AD87" s="72" t="s">
        <v>116</v>
      </c>
      <c r="AE87" s="111"/>
      <c r="AF87" s="72">
        <f t="shared" si="304"/>
        <v>-0.67312298190794539</v>
      </c>
      <c r="AG87" s="72">
        <f t="shared" si="305"/>
        <v>-1.0050810743715166E-2</v>
      </c>
      <c r="AH87" s="72">
        <f t="shared" si="306"/>
        <v>3.3896219344438538E-2</v>
      </c>
      <c r="AI87" s="72">
        <f t="shared" si="307"/>
        <v>2.5679122684637568E-2</v>
      </c>
      <c r="AJ87" s="72"/>
      <c r="AK87" s="72">
        <f t="shared" si="297"/>
        <v>400.42470214054924</v>
      </c>
      <c r="AL87" s="72">
        <f t="shared" si="298"/>
        <v>-2.0621321365977829E-3</v>
      </c>
      <c r="AM87" s="72">
        <f t="shared" si="299"/>
        <v>-1</v>
      </c>
      <c r="AN87" s="72">
        <f t="shared" si="300"/>
        <v>0.80327745933799011</v>
      </c>
      <c r="AO87" s="72">
        <f t="shared" si="301"/>
        <v>0.84517388766234713</v>
      </c>
      <c r="AP87" s="72">
        <f t="shared" si="302"/>
        <v>3.1348169578671534</v>
      </c>
      <c r="AQ87" s="72">
        <f t="shared" si="303"/>
        <v>-0.37024429502316603</v>
      </c>
      <c r="AR87" s="72" t="str">
        <f>IFERROR(#REF!/#REF!-1, "n/a")</f>
        <v>n/a</v>
      </c>
      <c r="AS87" s="72" t="str">
        <f>IFERROR(#REF!/#REF!-1, "n/a")</f>
        <v>n/a</v>
      </c>
    </row>
    <row r="88" spans="1:45" x14ac:dyDescent="0.35">
      <c r="A88" s="96">
        <v>44406</v>
      </c>
      <c r="B88" s="112">
        <v>1195.9148999999998</v>
      </c>
      <c r="C88" s="112">
        <v>15355.3712</v>
      </c>
      <c r="D88" s="112">
        <v>172954.6862</v>
      </c>
      <c r="E88" s="112">
        <v>189505.97229999999</v>
      </c>
      <c r="G88" s="40">
        <v>206.20620000000002</v>
      </c>
      <c r="H88" s="75">
        <v>224.23390000000001</v>
      </c>
      <c r="I88" s="75">
        <v>1243.5816</v>
      </c>
      <c r="J88" s="75">
        <v>698.09690000000001</v>
      </c>
      <c r="K88" s="75">
        <v>309.10500000000002</v>
      </c>
      <c r="L88" s="75">
        <v>392.60469999999998</v>
      </c>
      <c r="M88" s="75">
        <v>3073.8282999999997</v>
      </c>
      <c r="N88" s="75">
        <v>1525.7415999999998</v>
      </c>
      <c r="O88" s="75">
        <v>1548.0867000000001</v>
      </c>
      <c r="Q88" s="72" t="s">
        <v>116</v>
      </c>
      <c r="R88" s="72" t="s">
        <v>116</v>
      </c>
      <c r="S88" s="72" t="s">
        <v>116</v>
      </c>
      <c r="T88" s="72" t="s">
        <v>116</v>
      </c>
      <c r="U88" s="111"/>
      <c r="V88" s="72" t="s">
        <v>116</v>
      </c>
      <c r="W88" s="72" t="s">
        <v>116</v>
      </c>
      <c r="X88" s="72" t="s">
        <v>116</v>
      </c>
      <c r="Y88" s="72" t="s">
        <v>116</v>
      </c>
      <c r="Z88" s="72" t="s">
        <v>116</v>
      </c>
      <c r="AA88" s="72" t="s">
        <v>116</v>
      </c>
      <c r="AB88" s="72" t="s">
        <v>116</v>
      </c>
      <c r="AC88" s="72" t="s">
        <v>116</v>
      </c>
      <c r="AD88" s="72" t="s">
        <v>116</v>
      </c>
      <c r="AE88" s="111"/>
      <c r="AF88" s="72">
        <f t="shared" ref="AF88" si="308">IFERROR(B88/B87-1, "n/a")</f>
        <v>1.2808535042391416</v>
      </c>
      <c r="AG88" s="72">
        <f t="shared" ref="AG88" si="309">IFERROR(C88/C87-1, "n/a")</f>
        <v>0.16280231476198548</v>
      </c>
      <c r="AH88" s="72">
        <f t="shared" ref="AH88" si="310">IFERROR(D88/D87-1, "n/a")</f>
        <v>-0.13955533403620768</v>
      </c>
      <c r="AI88" s="72">
        <f t="shared" ref="AI88" si="311">IFERROR(E88/E87-1, "n/a")</f>
        <v>-0.11749317269993631</v>
      </c>
      <c r="AJ88" s="72"/>
      <c r="AK88" s="72">
        <f t="shared" si="297"/>
        <v>-0.21801293240622843</v>
      </c>
      <c r="AL88" s="72">
        <f t="shared" si="298"/>
        <v>-0.11091354961795596</v>
      </c>
      <c r="AM88" s="72" t="str">
        <f t="shared" si="299"/>
        <v>n/a</v>
      </c>
      <c r="AN88" s="72">
        <f t="shared" si="300"/>
        <v>-0.19185512519508663</v>
      </c>
      <c r="AO88" s="72">
        <f t="shared" si="301"/>
        <v>-0.27356317291771648</v>
      </c>
      <c r="AP88" s="72">
        <f t="shared" si="302"/>
        <v>-0.53596565053305467</v>
      </c>
      <c r="AQ88" s="72">
        <f t="shared" si="303"/>
        <v>0.64099229953428338</v>
      </c>
      <c r="AR88" s="72" t="str">
        <f>IFERROR(#REF!/#REF!-1, "n/a")</f>
        <v>n/a</v>
      </c>
      <c r="AS88" s="72" t="str">
        <f>IFERROR(#REF!/#REF!-1, "n/a")</f>
        <v>n/a</v>
      </c>
    </row>
    <row r="89" spans="1:45" x14ac:dyDescent="0.35">
      <c r="A89" s="96">
        <v>44407</v>
      </c>
      <c r="B89" s="112">
        <v>934.63670000000002</v>
      </c>
      <c r="C89" s="112">
        <v>14592.824999999999</v>
      </c>
      <c r="D89" s="112">
        <v>190359.266</v>
      </c>
      <c r="E89" s="112">
        <v>205886.72769999999</v>
      </c>
      <c r="G89" s="40">
        <v>184.0675</v>
      </c>
      <c r="H89" s="75">
        <v>147.92390000000003</v>
      </c>
      <c r="I89" s="75">
        <v>0</v>
      </c>
      <c r="J89" s="75">
        <v>399.62719999999996</v>
      </c>
      <c r="K89" s="75">
        <v>0</v>
      </c>
      <c r="L89" s="75">
        <v>184.4247</v>
      </c>
      <c r="M89" s="75">
        <v>916.04330000000004</v>
      </c>
      <c r="N89" s="75">
        <v>419.89359999999999</v>
      </c>
      <c r="O89" s="75">
        <v>496.14969999999994</v>
      </c>
      <c r="Q89" s="72" t="s">
        <v>116</v>
      </c>
      <c r="R89" s="72" t="s">
        <v>116</v>
      </c>
      <c r="S89" s="72" t="s">
        <v>116</v>
      </c>
      <c r="T89" s="72" t="s">
        <v>116</v>
      </c>
      <c r="U89" s="111"/>
      <c r="V89" s="72" t="s">
        <v>116</v>
      </c>
      <c r="W89" s="72" t="s">
        <v>116</v>
      </c>
      <c r="X89" s="72" t="s">
        <v>116</v>
      </c>
      <c r="Y89" s="72" t="s">
        <v>116</v>
      </c>
      <c r="Z89" s="72" t="s">
        <v>116</v>
      </c>
      <c r="AA89" s="72" t="s">
        <v>116</v>
      </c>
      <c r="AB89" s="72" t="s">
        <v>116</v>
      </c>
      <c r="AC89" s="72" t="s">
        <v>116</v>
      </c>
      <c r="AD89" s="72" t="s">
        <v>116</v>
      </c>
      <c r="AE89" s="111"/>
      <c r="AF89" s="72">
        <f t="shared" ref="AF89" si="312">IFERROR(B89/B88-1, "n/a")</f>
        <v>-0.21847557882253976</v>
      </c>
      <c r="AG89" s="72">
        <f t="shared" ref="AG89" si="313">IFERROR(C89/C88-1, "n/a")</f>
        <v>-4.9659900113648847E-2</v>
      </c>
      <c r="AH89" s="72">
        <f t="shared" ref="AH89" si="314">IFERROR(D89/D88-1, "n/a")</f>
        <v>0.10063086570475366</v>
      </c>
      <c r="AI89" s="72">
        <f t="shared" ref="AI89" si="315">IFERROR(E89/E88-1, "n/a")</f>
        <v>8.6439256774811346E-2</v>
      </c>
      <c r="AJ89" s="72"/>
      <c r="AK89" s="72">
        <f t="shared" ref="AK89" si="316">IFERROR(I89/I88-1, "n/a")</f>
        <v>-1</v>
      </c>
      <c r="AL89" s="72">
        <f t="shared" ref="AL89" si="317">IFERROR(J89/J88-1, "n/a")</f>
        <v>-0.42754766566074143</v>
      </c>
      <c r="AM89" s="72">
        <f t="shared" ref="AM89" si="318">IFERROR(K89/K88-1, "n/a")</f>
        <v>-1</v>
      </c>
      <c r="AN89" s="72">
        <f t="shared" ref="AN89" si="319">IFERROR(L89/L88-1, "n/a")</f>
        <v>-0.53025345850419003</v>
      </c>
      <c r="AO89" s="72">
        <f t="shared" ref="AO89" si="320">IFERROR(M89/M88-1, "n/a")</f>
        <v>-0.7019861844592945</v>
      </c>
      <c r="AP89" s="72">
        <f t="shared" ref="AP89" si="321">IFERROR(N89/N88-1, "n/a")</f>
        <v>-0.72479376586441635</v>
      </c>
      <c r="AQ89" s="72">
        <f t="shared" ref="AQ89" si="322">IFERROR(O89/O88-1, "n/a")</f>
        <v>-0.67950780792832854</v>
      </c>
      <c r="AR89" s="72" t="str">
        <f>IFERROR(#REF!/#REF!-1, "n/a")</f>
        <v>n/a</v>
      </c>
      <c r="AS89" s="72" t="str">
        <f>IFERROR(#REF!/#REF!-1, "n/a")</f>
        <v>n/a</v>
      </c>
    </row>
    <row r="90" spans="1:45" x14ac:dyDescent="0.35">
      <c r="A90" s="96"/>
      <c r="B90" s="112"/>
      <c r="C90" s="112"/>
      <c r="D90" s="112"/>
      <c r="E90" s="112"/>
      <c r="G90" s="40"/>
      <c r="H90" s="75"/>
      <c r="I90" s="75"/>
      <c r="J90" s="75"/>
      <c r="K90" s="75"/>
      <c r="L90" s="75"/>
      <c r="M90" s="75"/>
      <c r="N90" s="75"/>
      <c r="O90" s="75"/>
      <c r="Q90" s="72"/>
      <c r="R90" s="72"/>
      <c r="S90" s="72"/>
      <c r="T90" s="72"/>
      <c r="U90" s="111"/>
      <c r="V90" s="72"/>
      <c r="W90" s="72"/>
      <c r="X90" s="72"/>
      <c r="Y90" s="72"/>
      <c r="Z90" s="72"/>
      <c r="AA90" s="72"/>
      <c r="AB90" s="72"/>
      <c r="AC90" s="72"/>
      <c r="AD90" s="72"/>
      <c r="AE90" s="111"/>
      <c r="AF90" s="72"/>
      <c r="AG90" s="72"/>
      <c r="AH90" s="72"/>
      <c r="AI90" s="72"/>
      <c r="AJ90" s="72"/>
      <c r="AK90" s="72"/>
      <c r="AL90" s="72"/>
      <c r="AM90" s="72"/>
      <c r="AN90" s="72"/>
      <c r="AO90" s="72"/>
      <c r="AP90" s="72"/>
      <c r="AQ90" s="72"/>
      <c r="AR90" s="72"/>
      <c r="AS90" s="72"/>
    </row>
    <row r="91" spans="1:45" x14ac:dyDescent="0.35">
      <c r="A91" s="96"/>
      <c r="B91" s="112"/>
      <c r="C91" s="112"/>
      <c r="D91" s="112"/>
      <c r="E91" s="112"/>
      <c r="G91" s="40"/>
      <c r="H91" s="75"/>
      <c r="I91" s="75"/>
      <c r="J91" s="75"/>
      <c r="K91" s="75"/>
      <c r="L91" s="75"/>
      <c r="M91" s="75"/>
      <c r="N91" s="75"/>
      <c r="O91" s="75"/>
      <c r="Q91" s="72"/>
      <c r="R91" s="72"/>
      <c r="S91" s="72"/>
      <c r="T91" s="72"/>
      <c r="U91" s="111"/>
      <c r="V91" s="72"/>
      <c r="W91" s="72"/>
      <c r="X91" s="72"/>
      <c r="Y91" s="72"/>
      <c r="Z91" s="72"/>
      <c r="AA91" s="72"/>
      <c r="AB91" s="72"/>
      <c r="AC91" s="72"/>
      <c r="AD91" s="72"/>
      <c r="AE91" s="111"/>
      <c r="AF91" s="72"/>
      <c r="AG91" s="72"/>
      <c r="AH91" s="72"/>
      <c r="AI91" s="72"/>
      <c r="AJ91" s="72"/>
      <c r="AK91" s="72"/>
      <c r="AL91" s="72"/>
      <c r="AM91" s="72"/>
      <c r="AN91" s="72"/>
      <c r="AO91" s="72"/>
      <c r="AP91" s="72"/>
      <c r="AQ91" s="72"/>
      <c r="AR91" s="72"/>
      <c r="AS91" s="72"/>
    </row>
    <row r="92" spans="1:45" x14ac:dyDescent="0.35">
      <c r="A92" s="96"/>
      <c r="B92" s="112"/>
      <c r="C92" s="112"/>
      <c r="D92" s="112"/>
      <c r="E92" s="112"/>
      <c r="G92" s="40"/>
      <c r="H92" s="75"/>
      <c r="I92" s="75"/>
      <c r="J92" s="75"/>
      <c r="K92" s="75"/>
      <c r="L92" s="75"/>
      <c r="M92" s="75"/>
      <c r="N92" s="75"/>
      <c r="O92" s="75"/>
    </row>
    <row r="93" spans="1:45" x14ac:dyDescent="0.35">
      <c r="A93" s="96"/>
      <c r="B93" s="112"/>
      <c r="C93" s="112"/>
      <c r="D93" s="112"/>
      <c r="E93" s="112"/>
      <c r="G93" s="40"/>
      <c r="H93" s="75"/>
      <c r="I93" s="40"/>
      <c r="J93" s="75"/>
      <c r="K93" s="75"/>
      <c r="L93" s="75"/>
      <c r="M93" s="75"/>
      <c r="N93" s="75"/>
      <c r="O93" s="75"/>
      <c r="P93" s="75"/>
      <c r="Q93" s="75"/>
    </row>
    <row r="94" spans="1:45" x14ac:dyDescent="0.35">
      <c r="A94" s="96"/>
      <c r="B94" s="112"/>
      <c r="C94" s="112"/>
      <c r="D94" s="112"/>
      <c r="E94" s="112"/>
      <c r="G94" s="40"/>
      <c r="H94" s="75"/>
      <c r="I94" s="40"/>
      <c r="J94" s="75"/>
      <c r="K94" s="75"/>
      <c r="L94" s="75"/>
      <c r="M94" s="75"/>
      <c r="N94" s="75"/>
      <c r="O94" s="75"/>
      <c r="P94" s="75"/>
      <c r="Q94" s="75"/>
    </row>
    <row r="95" spans="1:45" x14ac:dyDescent="0.35">
      <c r="A95" s="96"/>
      <c r="B95" s="112"/>
      <c r="C95" s="112"/>
      <c r="D95" s="112"/>
      <c r="E95" s="112"/>
      <c r="G95" s="40"/>
      <c r="H95" s="75"/>
      <c r="I95" s="40"/>
      <c r="J95" s="75"/>
      <c r="K95" s="75"/>
      <c r="L95" s="75"/>
      <c r="M95" s="75"/>
      <c r="N95" s="75"/>
      <c r="O95" s="75"/>
      <c r="P95" s="75"/>
      <c r="Q95" s="75"/>
    </row>
    <row r="96" spans="1:45" x14ac:dyDescent="0.35">
      <c r="A96" s="96"/>
      <c r="B96" s="112"/>
      <c r="C96" s="112"/>
      <c r="D96" s="112"/>
      <c r="E96" s="112"/>
      <c r="G96" s="40"/>
      <c r="H96" s="75"/>
      <c r="I96" s="40"/>
      <c r="J96" s="75"/>
      <c r="K96" s="75"/>
      <c r="L96" s="75"/>
      <c r="M96" s="75"/>
      <c r="N96" s="75"/>
      <c r="O96" s="75"/>
      <c r="P96" s="75"/>
      <c r="Q96" s="75"/>
    </row>
    <row r="97" spans="1:17" x14ac:dyDescent="0.35">
      <c r="A97" s="96"/>
      <c r="B97" s="112"/>
      <c r="C97" s="112"/>
      <c r="D97" s="112"/>
      <c r="E97" s="112"/>
      <c r="I97" s="40"/>
      <c r="J97" s="75"/>
      <c r="K97" s="75"/>
      <c r="L97" s="75"/>
      <c r="M97" s="75"/>
      <c r="N97" s="75"/>
      <c r="O97" s="75"/>
      <c r="P97" s="75"/>
      <c r="Q97" s="75"/>
    </row>
    <row r="98" spans="1:17" x14ac:dyDescent="0.35">
      <c r="A98" s="96"/>
      <c r="B98" s="112"/>
      <c r="C98" s="112"/>
      <c r="D98" s="112"/>
      <c r="E98" s="112"/>
      <c r="I98" s="40"/>
      <c r="J98" s="75"/>
      <c r="K98" s="75"/>
      <c r="L98" s="75"/>
      <c r="M98" s="75"/>
      <c r="N98" s="75"/>
      <c r="O98" s="75"/>
      <c r="P98" s="75"/>
      <c r="Q98" s="75"/>
    </row>
    <row r="99" spans="1:17" x14ac:dyDescent="0.35">
      <c r="A99" s="96"/>
      <c r="B99" s="112"/>
      <c r="C99" s="112"/>
      <c r="D99" s="112"/>
      <c r="E99" s="112"/>
      <c r="I99" s="40"/>
      <c r="J99" s="75"/>
      <c r="K99" s="75"/>
      <c r="L99" s="75"/>
      <c r="M99" s="75"/>
      <c r="N99" s="75"/>
      <c r="O99" s="75"/>
      <c r="P99" s="75"/>
      <c r="Q99" s="75"/>
    </row>
    <row r="100" spans="1:17" x14ac:dyDescent="0.35">
      <c r="A100" s="96"/>
      <c r="B100" s="112"/>
      <c r="C100" s="112"/>
      <c r="D100" s="112"/>
      <c r="E100" s="112"/>
      <c r="I100" s="40"/>
      <c r="J100" s="75"/>
      <c r="K100" s="75"/>
      <c r="L100" s="75"/>
      <c r="M100" s="75"/>
      <c r="N100" s="75"/>
      <c r="O100" s="75"/>
      <c r="P100" s="75"/>
      <c r="Q100" s="75"/>
    </row>
    <row r="101" spans="1:17" x14ac:dyDescent="0.35">
      <c r="I101" s="40"/>
      <c r="J101" s="75"/>
      <c r="K101" s="75"/>
      <c r="L101" s="75"/>
      <c r="M101" s="75"/>
      <c r="N101" s="75"/>
      <c r="O101" s="75"/>
      <c r="P101" s="75"/>
      <c r="Q101" s="75"/>
    </row>
    <row r="102" spans="1:17" x14ac:dyDescent="0.35">
      <c r="I102" s="40"/>
      <c r="J102" s="75"/>
      <c r="K102" s="75"/>
      <c r="L102" s="75"/>
      <c r="M102" s="75"/>
      <c r="N102" s="75"/>
      <c r="O102" s="75"/>
      <c r="P102" s="75"/>
      <c r="Q102" s="75"/>
    </row>
    <row r="103" spans="1:17" x14ac:dyDescent="0.35">
      <c r="I103" s="40"/>
      <c r="J103" s="75"/>
      <c r="K103" s="75"/>
      <c r="L103" s="75"/>
      <c r="M103" s="75"/>
      <c r="N103" s="75"/>
      <c r="O103" s="75"/>
      <c r="P103" s="75"/>
      <c r="Q103" s="75"/>
    </row>
    <row r="104" spans="1:17" x14ac:dyDescent="0.35">
      <c r="I104" s="40"/>
      <c r="J104" s="75"/>
      <c r="K104" s="75"/>
      <c r="L104" s="75"/>
      <c r="M104" s="75"/>
      <c r="N104" s="75"/>
      <c r="O104" s="75"/>
      <c r="P104" s="75"/>
      <c r="Q104" s="75"/>
    </row>
    <row r="105" spans="1:17" x14ac:dyDescent="0.35">
      <c r="I105" s="40"/>
      <c r="J105" s="75"/>
      <c r="K105" s="75"/>
      <c r="L105" s="75"/>
      <c r="M105" s="75"/>
      <c r="N105" s="75"/>
      <c r="O105" s="75"/>
      <c r="P105" s="75"/>
      <c r="Q105" s="75"/>
    </row>
    <row r="106" spans="1:17" x14ac:dyDescent="0.35">
      <c r="I106" s="40"/>
      <c r="J106" s="75"/>
      <c r="K106" s="75"/>
      <c r="L106" s="75"/>
      <c r="M106" s="75"/>
      <c r="N106" s="75"/>
      <c r="O106" s="75"/>
      <c r="P106" s="75"/>
      <c r="Q106" s="75"/>
    </row>
  </sheetData>
  <mergeCells count="8">
    <mergeCell ref="B9:E9"/>
    <mergeCell ref="G9:O9"/>
    <mergeCell ref="Q9:T9"/>
    <mergeCell ref="Q8:AD8"/>
    <mergeCell ref="AF8:AS8"/>
    <mergeCell ref="V9:AD9"/>
    <mergeCell ref="AF9:AI9"/>
    <mergeCell ref="AK9:AS9"/>
  </mergeCells>
  <phoneticPr fontId="7" type="noConversion"/>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32CC-BB78-4113-958D-D86F1A99B7D0}">
  <dimension ref="A1:AS98"/>
  <sheetViews>
    <sheetView zoomScaleNormal="100" workbookViewId="0">
      <pane ySplit="11" topLeftCell="A60" activePane="bottomLeft" state="frozen"/>
      <selection pane="bottomLeft" activeCell="A68" sqref="A68"/>
    </sheetView>
  </sheetViews>
  <sheetFormatPr defaultColWidth="9.1328125" defaultRowHeight="11.65" x14ac:dyDescent="0.35"/>
  <cols>
    <col min="1" max="1" width="9.73046875" style="36" customWidth="1"/>
    <col min="2" max="2" width="8.3984375" style="5" customWidth="1"/>
    <col min="3" max="3" width="8.265625" style="5" customWidth="1"/>
    <col min="4" max="4" width="8.73046875" style="5" customWidth="1"/>
    <col min="5" max="5" width="9.86328125" style="5" customWidth="1"/>
    <col min="6" max="6" width="2.3984375" style="5" customWidth="1"/>
    <col min="7" max="8" width="7.86328125" style="5" customWidth="1"/>
    <col min="9" max="9" width="7.3984375" style="5" customWidth="1"/>
    <col min="10" max="10" width="8.1328125" style="5" customWidth="1"/>
    <col min="11" max="11" width="5.73046875" style="5" customWidth="1"/>
    <col min="12" max="12" width="7.3984375" style="5" customWidth="1"/>
    <col min="13" max="13" width="7.1328125" style="5" customWidth="1"/>
    <col min="14" max="14" width="7.59765625" style="5" customWidth="1"/>
    <col min="15" max="15" width="7.265625" style="5" customWidth="1"/>
    <col min="16" max="16" width="2.265625" style="5" customWidth="1"/>
    <col min="17" max="17" width="9.59765625" style="5" customWidth="1"/>
    <col min="18" max="18" width="8.3984375" style="5" customWidth="1"/>
    <col min="19" max="19" width="7.59765625" style="5" customWidth="1"/>
    <col min="20" max="20" width="11" style="5" customWidth="1"/>
    <col min="21" max="21" width="3.265625" style="5" customWidth="1"/>
    <col min="22" max="22" width="7.265625" style="5" customWidth="1"/>
    <col min="23" max="23" width="7.86328125" style="5" customWidth="1"/>
    <col min="24" max="24" width="7.73046875" style="5" customWidth="1"/>
    <col min="25" max="25" width="7.265625" style="5" customWidth="1"/>
    <col min="26" max="26" width="7" style="5" customWidth="1"/>
    <col min="27" max="27" width="6.59765625" style="5" customWidth="1"/>
    <col min="28" max="28" width="6.73046875" style="5" customWidth="1"/>
    <col min="29" max="29" width="5.73046875" style="5" customWidth="1"/>
    <col min="30" max="30" width="4.86328125" style="5" customWidth="1"/>
    <col min="31" max="31" width="2.86328125" style="5" customWidth="1"/>
    <col min="32" max="33" width="8.3984375" style="5" customWidth="1"/>
    <col min="34" max="34" width="9.1328125" style="5"/>
    <col min="35" max="35" width="10.86328125" style="5" customWidth="1"/>
    <col min="36" max="36" width="3.3984375" style="5" customWidth="1"/>
    <col min="37" max="37" width="7.3984375" style="5" customWidth="1"/>
    <col min="38" max="38" width="7.59765625" style="5" customWidth="1"/>
    <col min="39" max="39" width="7.73046875" style="5" customWidth="1"/>
    <col min="40" max="40" width="7.265625" style="5" customWidth="1"/>
    <col min="41" max="41" width="7" style="5" customWidth="1"/>
    <col min="42" max="42" width="6" style="5" customWidth="1"/>
    <col min="43" max="43" width="5.73046875" style="5" customWidth="1"/>
    <col min="44" max="44" width="6.1328125" style="5" customWidth="1"/>
    <col min="45" max="45" width="5.73046875" style="5" customWidth="1"/>
    <col min="46" max="16384" width="9.1328125" style="5"/>
  </cols>
  <sheetData>
    <row r="1" spans="1:45" s="3" customFormat="1" ht="13.15" x14ac:dyDescent="0.4">
      <c r="A1" s="22" t="s">
        <v>72</v>
      </c>
      <c r="B1" s="22" t="s">
        <v>87</v>
      </c>
    </row>
    <row r="2" spans="1:45" s="3" customFormat="1" ht="13.15" x14ac:dyDescent="0.4">
      <c r="A2" s="22" t="s">
        <v>73</v>
      </c>
      <c r="B2" s="22" t="s">
        <v>74</v>
      </c>
    </row>
    <row r="3" spans="1:45" s="3" customFormat="1" ht="13.15" x14ac:dyDescent="0.4">
      <c r="A3" s="22" t="s">
        <v>75</v>
      </c>
      <c r="B3" s="22" t="s">
        <v>93</v>
      </c>
    </row>
    <row r="4" spans="1:45" s="2" customFormat="1" ht="10.15" x14ac:dyDescent="0.3">
      <c r="A4" s="34" t="s">
        <v>99</v>
      </c>
      <c r="B4" s="35" t="s">
        <v>137</v>
      </c>
    </row>
    <row r="5" spans="1:45" s="2" customFormat="1" ht="10.15" x14ac:dyDescent="0.3">
      <c r="A5" s="34" t="s">
        <v>100</v>
      </c>
      <c r="B5" s="35" t="s">
        <v>105</v>
      </c>
    </row>
    <row r="8" spans="1:45" x14ac:dyDescent="0.35">
      <c r="Q8" s="139" t="s">
        <v>115</v>
      </c>
      <c r="R8" s="139"/>
      <c r="S8" s="139"/>
      <c r="T8" s="139"/>
      <c r="U8" s="139"/>
      <c r="V8" s="139"/>
      <c r="W8" s="139"/>
      <c r="X8" s="139"/>
      <c r="Y8" s="139"/>
      <c r="Z8" s="139"/>
      <c r="AA8" s="139"/>
      <c r="AB8" s="139"/>
      <c r="AC8" s="139"/>
      <c r="AD8" s="139"/>
      <c r="AF8" s="139" t="s">
        <v>128</v>
      </c>
      <c r="AG8" s="139"/>
      <c r="AH8" s="139"/>
      <c r="AI8" s="139"/>
      <c r="AJ8" s="139"/>
      <c r="AK8" s="139"/>
      <c r="AL8" s="139"/>
      <c r="AM8" s="139"/>
      <c r="AN8" s="139"/>
      <c r="AO8" s="139"/>
      <c r="AP8" s="139"/>
      <c r="AQ8" s="139"/>
      <c r="AR8" s="139"/>
      <c r="AS8" s="139"/>
    </row>
    <row r="9" spans="1:45" ht="12" customHeight="1" x14ac:dyDescent="0.35">
      <c r="B9" s="143" t="s">
        <v>135</v>
      </c>
      <c r="C9" s="143"/>
      <c r="D9" s="143"/>
      <c r="E9" s="143"/>
      <c r="G9" s="143" t="s">
        <v>136</v>
      </c>
      <c r="H9" s="143"/>
      <c r="I9" s="143"/>
      <c r="J9" s="143"/>
      <c r="K9" s="143"/>
      <c r="L9" s="143"/>
      <c r="M9" s="143"/>
      <c r="N9" s="143"/>
      <c r="O9" s="143"/>
      <c r="Q9" s="144" t="s">
        <v>135</v>
      </c>
      <c r="R9" s="144"/>
      <c r="S9" s="144"/>
      <c r="T9" s="144"/>
      <c r="U9" s="94"/>
      <c r="V9" s="144" t="s">
        <v>136</v>
      </c>
      <c r="W9" s="144"/>
      <c r="X9" s="144"/>
      <c r="Y9" s="144"/>
      <c r="Z9" s="144"/>
      <c r="AA9" s="144"/>
      <c r="AB9" s="144"/>
      <c r="AC9" s="144"/>
      <c r="AD9" s="144"/>
      <c r="AE9" s="38"/>
      <c r="AF9" s="144" t="s">
        <v>135</v>
      </c>
      <c r="AG9" s="144"/>
      <c r="AH9" s="144"/>
      <c r="AI9" s="144"/>
      <c r="AJ9" s="94"/>
      <c r="AK9" s="144" t="s">
        <v>136</v>
      </c>
      <c r="AL9" s="144"/>
      <c r="AM9" s="144"/>
      <c r="AN9" s="144"/>
      <c r="AO9" s="144"/>
      <c r="AP9" s="144"/>
      <c r="AQ9" s="144"/>
      <c r="AR9" s="144"/>
      <c r="AS9" s="144"/>
    </row>
    <row r="10" spans="1:45" x14ac:dyDescent="0.35">
      <c r="B10" s="37"/>
      <c r="C10" s="37"/>
      <c r="D10" s="37"/>
      <c r="E10" s="37"/>
      <c r="G10" s="37"/>
      <c r="H10" s="37"/>
      <c r="I10" s="37"/>
      <c r="J10" s="37"/>
      <c r="K10" s="37"/>
      <c r="L10" s="37"/>
      <c r="M10" s="37"/>
      <c r="Q10" s="68"/>
      <c r="R10" s="68"/>
      <c r="S10" s="68"/>
      <c r="T10" s="68"/>
      <c r="U10" s="94"/>
      <c r="V10" s="68"/>
      <c r="W10" s="68"/>
      <c r="X10" s="68"/>
      <c r="Y10" s="68"/>
      <c r="Z10" s="68"/>
      <c r="AA10" s="68"/>
      <c r="AB10" s="68"/>
      <c r="AC10" s="94"/>
      <c r="AD10" s="94"/>
      <c r="AE10" s="38"/>
      <c r="AF10" s="68"/>
      <c r="AG10" s="68"/>
      <c r="AH10" s="68"/>
      <c r="AI10" s="68"/>
      <c r="AJ10" s="94"/>
      <c r="AK10" s="68"/>
      <c r="AL10" s="68"/>
      <c r="AM10" s="68"/>
      <c r="AN10" s="68"/>
      <c r="AO10" s="68"/>
      <c r="AP10" s="68"/>
      <c r="AQ10" s="68"/>
      <c r="AR10" s="94"/>
      <c r="AS10" s="94"/>
    </row>
    <row r="11" spans="1:45" ht="48" customHeight="1" x14ac:dyDescent="0.35">
      <c r="A11" s="41" t="s">
        <v>60</v>
      </c>
      <c r="B11" s="39" t="s">
        <v>13</v>
      </c>
      <c r="C11" s="39" t="s">
        <v>61</v>
      </c>
      <c r="D11" s="39" t="s">
        <v>62</v>
      </c>
      <c r="E11" s="39" t="s">
        <v>63</v>
      </c>
      <c r="F11" s="97"/>
      <c r="G11" s="39" t="s">
        <v>64</v>
      </c>
      <c r="H11" s="39" t="s">
        <v>65</v>
      </c>
      <c r="I11" s="39" t="s">
        <v>66</v>
      </c>
      <c r="J11" s="39" t="s">
        <v>67</v>
      </c>
      <c r="K11" s="39" t="s">
        <v>68</v>
      </c>
      <c r="L11" s="39" t="s">
        <v>69</v>
      </c>
      <c r="M11" s="39" t="s">
        <v>1</v>
      </c>
      <c r="N11" s="39" t="s">
        <v>70</v>
      </c>
      <c r="O11" s="39" t="s">
        <v>71</v>
      </c>
      <c r="Q11" s="95" t="s">
        <v>13</v>
      </c>
      <c r="R11" s="95" t="s">
        <v>61</v>
      </c>
      <c r="S11" s="95" t="s">
        <v>62</v>
      </c>
      <c r="T11" s="95" t="s">
        <v>63</v>
      </c>
      <c r="U11" s="94"/>
      <c r="V11" s="95" t="s">
        <v>64</v>
      </c>
      <c r="W11" s="95" t="s">
        <v>65</v>
      </c>
      <c r="X11" s="95" t="s">
        <v>66</v>
      </c>
      <c r="Y11" s="95" t="s">
        <v>67</v>
      </c>
      <c r="Z11" s="95" t="s">
        <v>68</v>
      </c>
      <c r="AA11" s="95" t="s">
        <v>69</v>
      </c>
      <c r="AB11" s="95" t="s">
        <v>1</v>
      </c>
      <c r="AC11" s="95" t="s">
        <v>70</v>
      </c>
      <c r="AD11" s="95" t="s">
        <v>71</v>
      </c>
      <c r="AF11" s="95" t="s">
        <v>13</v>
      </c>
      <c r="AG11" s="95" t="s">
        <v>61</v>
      </c>
      <c r="AH11" s="95" t="s">
        <v>62</v>
      </c>
      <c r="AI11" s="95" t="s">
        <v>63</v>
      </c>
      <c r="AJ11" s="94"/>
      <c r="AK11" s="95" t="s">
        <v>64</v>
      </c>
      <c r="AL11" s="95" t="s">
        <v>65</v>
      </c>
      <c r="AM11" s="95" t="s">
        <v>66</v>
      </c>
      <c r="AN11" s="95" t="s">
        <v>67</v>
      </c>
      <c r="AO11" s="95" t="s">
        <v>68</v>
      </c>
      <c r="AP11" s="95" t="s">
        <v>69</v>
      </c>
      <c r="AQ11" s="95" t="s">
        <v>1</v>
      </c>
      <c r="AR11" s="95" t="s">
        <v>70</v>
      </c>
      <c r="AS11" s="95" t="s">
        <v>71</v>
      </c>
    </row>
    <row r="12" spans="1:45" x14ac:dyDescent="0.35">
      <c r="A12" s="44">
        <v>2011</v>
      </c>
      <c r="B12" s="75">
        <v>1581.7750000000001</v>
      </c>
      <c r="C12" s="75">
        <v>3071.09375</v>
      </c>
      <c r="D12" s="75">
        <v>7546.5625</v>
      </c>
      <c r="E12" s="75">
        <v>12199.43125</v>
      </c>
      <c r="F12" s="108"/>
      <c r="G12" s="75">
        <v>0</v>
      </c>
      <c r="H12" s="75">
        <v>0</v>
      </c>
      <c r="I12" s="75">
        <v>10.512499999999999</v>
      </c>
      <c r="J12" s="75">
        <v>260.43124999999998</v>
      </c>
      <c r="K12" s="75">
        <v>12.012499999999999</v>
      </c>
      <c r="L12" s="75">
        <v>879.80624999999998</v>
      </c>
      <c r="M12" s="75">
        <v>1162.7625</v>
      </c>
      <c r="N12" s="75">
        <v>501.1</v>
      </c>
      <c r="O12" s="75">
        <v>661.66250000000002</v>
      </c>
      <c r="P12" s="40"/>
      <c r="Q12" s="72" t="s">
        <v>116</v>
      </c>
      <c r="R12" s="72" t="s">
        <v>116</v>
      </c>
      <c r="S12" s="72" t="s">
        <v>116</v>
      </c>
      <c r="T12" s="72" t="s">
        <v>116</v>
      </c>
      <c r="U12" s="72"/>
      <c r="V12" s="72" t="s">
        <v>116</v>
      </c>
      <c r="W12" s="72" t="s">
        <v>116</v>
      </c>
      <c r="X12" s="72" t="s">
        <v>116</v>
      </c>
      <c r="Y12" s="72" t="s">
        <v>116</v>
      </c>
      <c r="Z12" s="72" t="s">
        <v>116</v>
      </c>
      <c r="AA12" s="72" t="s">
        <v>116</v>
      </c>
      <c r="AB12" s="72" t="s">
        <v>116</v>
      </c>
      <c r="AC12" s="72" t="s">
        <v>116</v>
      </c>
      <c r="AD12" s="72" t="s">
        <v>116</v>
      </c>
      <c r="AE12" s="72"/>
      <c r="AF12" s="72" t="s">
        <v>116</v>
      </c>
      <c r="AG12" s="72" t="s">
        <v>116</v>
      </c>
      <c r="AH12" s="72" t="s">
        <v>116</v>
      </c>
      <c r="AI12" s="72" t="s">
        <v>116</v>
      </c>
      <c r="AJ12" s="72"/>
      <c r="AK12" s="72" t="s">
        <v>116</v>
      </c>
      <c r="AL12" s="72" t="s">
        <v>116</v>
      </c>
      <c r="AM12" s="72" t="s">
        <v>116</v>
      </c>
      <c r="AN12" s="72" t="s">
        <v>116</v>
      </c>
      <c r="AO12" s="72" t="s">
        <v>116</v>
      </c>
      <c r="AP12" s="72" t="s">
        <v>116</v>
      </c>
      <c r="AQ12" s="72" t="s">
        <v>116</v>
      </c>
      <c r="AR12" s="72" t="s">
        <v>116</v>
      </c>
      <c r="AS12" s="72" t="s">
        <v>116</v>
      </c>
    </row>
    <row r="13" spans="1:45" x14ac:dyDescent="0.35">
      <c r="A13" s="44">
        <v>2012</v>
      </c>
      <c r="B13" s="75">
        <v>1452.6759999999999</v>
      </c>
      <c r="C13" s="75">
        <v>3278.1439999999998</v>
      </c>
      <c r="D13" s="75">
        <v>8016.6639999999998</v>
      </c>
      <c r="E13" s="75">
        <v>12747.484</v>
      </c>
      <c r="F13" s="108"/>
      <c r="G13" s="75">
        <v>0</v>
      </c>
      <c r="H13" s="75">
        <v>0</v>
      </c>
      <c r="I13" s="75">
        <v>8.0679999999999996</v>
      </c>
      <c r="J13" s="75">
        <v>282.03199999999998</v>
      </c>
      <c r="K13" s="75">
        <v>12.603999999999999</v>
      </c>
      <c r="L13" s="75">
        <v>933.20799999999997</v>
      </c>
      <c r="M13" s="75">
        <v>1235.912</v>
      </c>
      <c r="N13" s="75">
        <v>433.40800000000002</v>
      </c>
      <c r="O13" s="75">
        <v>802.50400000000002</v>
      </c>
      <c r="P13" s="40"/>
      <c r="Q13" s="72">
        <f>IFERROR(B13/B12-1, "n/a")</f>
        <v>-8.1616538382513371E-2</v>
      </c>
      <c r="R13" s="72">
        <f t="shared" ref="R13:T21" si="0">IFERROR(C13/C12-1, "n/a")</f>
        <v>6.7419058763673378E-2</v>
      </c>
      <c r="S13" s="72">
        <f t="shared" si="0"/>
        <v>6.2293461426974117E-2</v>
      </c>
      <c r="T13" s="72">
        <f t="shared" si="0"/>
        <v>4.4924450883724765E-2</v>
      </c>
      <c r="U13" s="72"/>
      <c r="V13" s="72" t="str">
        <f t="shared" ref="V13:AD21" si="1">IFERROR(G13/G12-1, "n/a")</f>
        <v>n/a</v>
      </c>
      <c r="W13" s="72" t="str">
        <f t="shared" si="1"/>
        <v>n/a</v>
      </c>
      <c r="X13" s="72">
        <f t="shared" si="1"/>
        <v>-0.23253269916765751</v>
      </c>
      <c r="Y13" s="72">
        <f t="shared" si="1"/>
        <v>8.29422352348268E-2</v>
      </c>
      <c r="Z13" s="72">
        <f t="shared" si="1"/>
        <v>4.9240374609781368E-2</v>
      </c>
      <c r="AA13" s="72">
        <f t="shared" si="1"/>
        <v>6.0697170541809564E-2</v>
      </c>
      <c r="AB13" s="72">
        <f t="shared" si="1"/>
        <v>6.2910095569817637E-2</v>
      </c>
      <c r="AC13" s="72">
        <f t="shared" si="1"/>
        <v>-0.13508680902015568</v>
      </c>
      <c r="AD13" s="72">
        <f t="shared" si="1"/>
        <v>0.2128600306047268</v>
      </c>
      <c r="AE13" s="72"/>
      <c r="AF13" s="72" t="s">
        <v>116</v>
      </c>
      <c r="AG13" s="72" t="s">
        <v>116</v>
      </c>
      <c r="AH13" s="72" t="s">
        <v>116</v>
      </c>
      <c r="AI13" s="72" t="s">
        <v>116</v>
      </c>
      <c r="AJ13" s="72"/>
      <c r="AK13" s="72" t="s">
        <v>116</v>
      </c>
      <c r="AL13" s="72" t="s">
        <v>116</v>
      </c>
      <c r="AM13" s="72" t="s">
        <v>116</v>
      </c>
      <c r="AN13" s="72" t="s">
        <v>116</v>
      </c>
      <c r="AO13" s="72" t="s">
        <v>116</v>
      </c>
      <c r="AP13" s="72" t="s">
        <v>116</v>
      </c>
      <c r="AQ13" s="72" t="s">
        <v>116</v>
      </c>
      <c r="AR13" s="72" t="s">
        <v>116</v>
      </c>
      <c r="AS13" s="72" t="s">
        <v>116</v>
      </c>
    </row>
    <row r="14" spans="1:45" x14ac:dyDescent="0.35">
      <c r="A14" s="44">
        <v>2013</v>
      </c>
      <c r="B14" s="75">
        <v>1315.4484126984128</v>
      </c>
      <c r="C14" s="75">
        <v>3595.6468253968255</v>
      </c>
      <c r="D14" s="75">
        <v>7215.8214285714284</v>
      </c>
      <c r="E14" s="75">
        <v>12126.916666666666</v>
      </c>
      <c r="F14" s="108"/>
      <c r="G14" s="75">
        <v>0</v>
      </c>
      <c r="H14" s="75">
        <v>0</v>
      </c>
      <c r="I14" s="75">
        <v>11.226190476190476</v>
      </c>
      <c r="J14" s="75">
        <v>295.19444444444446</v>
      </c>
      <c r="K14" s="75">
        <v>12.186507936507937</v>
      </c>
      <c r="L14" s="75">
        <v>855.28174603174602</v>
      </c>
      <c r="M14" s="75">
        <v>1173.8888888888889</v>
      </c>
      <c r="N14" s="75">
        <v>374.83333333333331</v>
      </c>
      <c r="O14" s="75">
        <v>799.05555555555554</v>
      </c>
      <c r="P14" s="40"/>
      <c r="Q14" s="72">
        <f t="shared" ref="Q14:Q21" si="2">IFERROR(B14/B13-1, "n/a")</f>
        <v>-9.4465377896782998E-2</v>
      </c>
      <c r="R14" s="72">
        <f t="shared" si="0"/>
        <v>9.6854447332644922E-2</v>
      </c>
      <c r="S14" s="72">
        <f t="shared" si="0"/>
        <v>-9.9897235487051872E-2</v>
      </c>
      <c r="T14" s="72">
        <f t="shared" si="0"/>
        <v>-4.8681554205781685E-2</v>
      </c>
      <c r="U14" s="72"/>
      <c r="V14" s="72" t="str">
        <f t="shared" si="1"/>
        <v>n/a</v>
      </c>
      <c r="W14" s="72" t="str">
        <f t="shared" si="1"/>
        <v>n/a</v>
      </c>
      <c r="X14" s="72">
        <f t="shared" si="1"/>
        <v>0.39144651415350484</v>
      </c>
      <c r="Y14" s="72">
        <f t="shared" si="1"/>
        <v>4.6670039018425147E-2</v>
      </c>
      <c r="Z14" s="72">
        <f t="shared" si="1"/>
        <v>-3.312377526912591E-2</v>
      </c>
      <c r="AA14" s="72">
        <f t="shared" si="1"/>
        <v>-8.3503628310359512E-2</v>
      </c>
      <c r="AB14" s="72">
        <f t="shared" si="1"/>
        <v>-5.0184083584519867E-2</v>
      </c>
      <c r="AC14" s="72">
        <f t="shared" si="1"/>
        <v>-0.13514902047647182</v>
      </c>
      <c r="AD14" s="72">
        <f t="shared" si="1"/>
        <v>-4.2971056149807563E-3</v>
      </c>
      <c r="AE14" s="72"/>
      <c r="AF14" s="72" t="s">
        <v>116</v>
      </c>
      <c r="AG14" s="72" t="s">
        <v>116</v>
      </c>
      <c r="AH14" s="72" t="s">
        <v>116</v>
      </c>
      <c r="AI14" s="72" t="s">
        <v>116</v>
      </c>
      <c r="AJ14" s="72"/>
      <c r="AK14" s="72" t="s">
        <v>116</v>
      </c>
      <c r="AL14" s="72" t="s">
        <v>116</v>
      </c>
      <c r="AM14" s="72" t="s">
        <v>116</v>
      </c>
      <c r="AN14" s="72" t="s">
        <v>116</v>
      </c>
      <c r="AO14" s="72" t="s">
        <v>116</v>
      </c>
      <c r="AP14" s="72" t="s">
        <v>116</v>
      </c>
      <c r="AQ14" s="72" t="s">
        <v>116</v>
      </c>
      <c r="AR14" s="72" t="s">
        <v>116</v>
      </c>
      <c r="AS14" s="72" t="s">
        <v>116</v>
      </c>
    </row>
    <row r="15" spans="1:45" x14ac:dyDescent="0.35">
      <c r="A15" s="44">
        <v>2014</v>
      </c>
      <c r="B15" s="75">
        <v>1176.9325396825398</v>
      </c>
      <c r="C15" s="75">
        <v>3343.6944444444443</v>
      </c>
      <c r="D15" s="75">
        <v>7048.1507936507933</v>
      </c>
      <c r="E15" s="75">
        <v>11568.777777777777</v>
      </c>
      <c r="F15" s="108"/>
      <c r="G15" s="75">
        <v>0</v>
      </c>
      <c r="H15" s="75">
        <v>0</v>
      </c>
      <c r="I15" s="75">
        <v>12.115079365079366</v>
      </c>
      <c r="J15" s="75">
        <v>290.08730158730157</v>
      </c>
      <c r="K15" s="75">
        <v>16.051587301587301</v>
      </c>
      <c r="L15" s="75">
        <v>774.23809523809518</v>
      </c>
      <c r="M15" s="75">
        <v>1092.4920634920634</v>
      </c>
      <c r="N15" s="75">
        <v>321.98809523809524</v>
      </c>
      <c r="O15" s="75">
        <v>770.50396825396831</v>
      </c>
      <c r="P15" s="40"/>
      <c r="Q15" s="72">
        <f t="shared" si="2"/>
        <v>-0.10529935775416066</v>
      </c>
      <c r="R15" s="72">
        <f t="shared" si="0"/>
        <v>-7.0071504012237051E-2</v>
      </c>
      <c r="S15" s="72">
        <f t="shared" si="0"/>
        <v>-2.3236527757842573E-2</v>
      </c>
      <c r="T15" s="72">
        <f t="shared" si="0"/>
        <v>-4.6024797912815552E-2</v>
      </c>
      <c r="U15" s="72"/>
      <c r="V15" s="72" t="str">
        <f t="shared" si="1"/>
        <v>n/a</v>
      </c>
      <c r="W15" s="72" t="str">
        <f t="shared" si="1"/>
        <v>n/a</v>
      </c>
      <c r="X15" s="72">
        <f t="shared" si="1"/>
        <v>7.9179922234005051E-2</v>
      </c>
      <c r="Y15" s="72">
        <f t="shared" si="1"/>
        <v>-1.7300945032195703E-2</v>
      </c>
      <c r="Z15" s="72">
        <f t="shared" si="1"/>
        <v>0.3171605340280037</v>
      </c>
      <c r="AA15" s="72">
        <f t="shared" si="1"/>
        <v>-9.4756670734140402E-2</v>
      </c>
      <c r="AB15" s="72">
        <f t="shared" si="1"/>
        <v>-6.9339463187073291E-2</v>
      </c>
      <c r="AC15" s="72">
        <f t="shared" si="1"/>
        <v>-0.1409832941624849</v>
      </c>
      <c r="AD15" s="72">
        <f t="shared" si="1"/>
        <v>-3.5731667345377915E-2</v>
      </c>
      <c r="AE15" s="72"/>
      <c r="AF15" s="72" t="s">
        <v>116</v>
      </c>
      <c r="AG15" s="72" t="s">
        <v>116</v>
      </c>
      <c r="AH15" s="72" t="s">
        <v>116</v>
      </c>
      <c r="AI15" s="72" t="s">
        <v>116</v>
      </c>
      <c r="AJ15" s="72"/>
      <c r="AK15" s="72" t="s">
        <v>116</v>
      </c>
      <c r="AL15" s="72" t="s">
        <v>116</v>
      </c>
      <c r="AM15" s="72" t="s">
        <v>116</v>
      </c>
      <c r="AN15" s="72" t="s">
        <v>116</v>
      </c>
      <c r="AO15" s="72" t="s">
        <v>116</v>
      </c>
      <c r="AP15" s="72" t="s">
        <v>116</v>
      </c>
      <c r="AQ15" s="72" t="s">
        <v>116</v>
      </c>
      <c r="AR15" s="72" t="s">
        <v>116</v>
      </c>
      <c r="AS15" s="72" t="s">
        <v>116</v>
      </c>
    </row>
    <row r="16" spans="1:45" x14ac:dyDescent="0.35">
      <c r="A16" s="44">
        <v>2015</v>
      </c>
      <c r="B16" s="75">
        <v>1057.2738095238096</v>
      </c>
      <c r="C16" s="75">
        <v>2940.6507936507937</v>
      </c>
      <c r="D16" s="75">
        <v>7511.7817460317465</v>
      </c>
      <c r="E16" s="75">
        <v>11509.70634920635</v>
      </c>
      <c r="F16" s="108"/>
      <c r="G16" s="75">
        <v>0</v>
      </c>
      <c r="H16" s="75">
        <v>0</v>
      </c>
      <c r="I16" s="75">
        <v>13.464285714285714</v>
      </c>
      <c r="J16" s="75">
        <v>271.64682539682542</v>
      </c>
      <c r="K16" s="75">
        <v>10.416666666666666</v>
      </c>
      <c r="L16" s="75">
        <v>649.56746031746036</v>
      </c>
      <c r="M16" s="75">
        <v>945.09523809523807</v>
      </c>
      <c r="N16" s="75">
        <v>288.75396825396825</v>
      </c>
      <c r="O16" s="75">
        <v>656.34126984126988</v>
      </c>
      <c r="P16" s="40"/>
      <c r="Q16" s="72">
        <f t="shared" si="2"/>
        <v>-0.1016699990222093</v>
      </c>
      <c r="R16" s="72">
        <f t="shared" si="0"/>
        <v>-0.12053842164415129</v>
      </c>
      <c r="S16" s="72">
        <f t="shared" si="0"/>
        <v>6.5780509803877507E-2</v>
      </c>
      <c r="T16" s="72">
        <f t="shared" si="0"/>
        <v>-5.1061079835845735E-3</v>
      </c>
      <c r="U16" s="72"/>
      <c r="V16" s="72" t="str">
        <f t="shared" si="1"/>
        <v>n/a</v>
      </c>
      <c r="W16" s="72" t="str">
        <f t="shared" si="1"/>
        <v>n/a</v>
      </c>
      <c r="X16" s="72">
        <f t="shared" si="1"/>
        <v>0.11136586963642303</v>
      </c>
      <c r="Y16" s="72">
        <f t="shared" si="1"/>
        <v>-6.3568712210336109E-2</v>
      </c>
      <c r="Z16" s="72">
        <f t="shared" si="1"/>
        <v>-0.35105067985166871</v>
      </c>
      <c r="AA16" s="72">
        <f t="shared" si="1"/>
        <v>-0.16102363819013044</v>
      </c>
      <c r="AB16" s="72">
        <f t="shared" si="1"/>
        <v>-0.13491798276839029</v>
      </c>
      <c r="AC16" s="72">
        <f t="shared" si="1"/>
        <v>-0.10321539049309225</v>
      </c>
      <c r="AD16" s="72">
        <f t="shared" si="1"/>
        <v>-0.14816626924245624</v>
      </c>
      <c r="AE16" s="72"/>
      <c r="AF16" s="72" t="s">
        <v>116</v>
      </c>
      <c r="AG16" s="72" t="s">
        <v>116</v>
      </c>
      <c r="AH16" s="72" t="s">
        <v>116</v>
      </c>
      <c r="AI16" s="72" t="s">
        <v>116</v>
      </c>
      <c r="AJ16" s="72"/>
      <c r="AK16" s="72" t="s">
        <v>116</v>
      </c>
      <c r="AL16" s="72" t="s">
        <v>116</v>
      </c>
      <c r="AM16" s="72" t="s">
        <v>116</v>
      </c>
      <c r="AN16" s="72" t="s">
        <v>116</v>
      </c>
      <c r="AO16" s="72" t="s">
        <v>116</v>
      </c>
      <c r="AP16" s="72" t="s">
        <v>116</v>
      </c>
      <c r="AQ16" s="72" t="s">
        <v>116</v>
      </c>
      <c r="AR16" s="72" t="s">
        <v>116</v>
      </c>
      <c r="AS16" s="72" t="s">
        <v>116</v>
      </c>
    </row>
    <row r="17" spans="1:45" x14ac:dyDescent="0.35">
      <c r="A17" s="44">
        <v>2016</v>
      </c>
      <c r="B17" s="75">
        <v>948.99603174603169</v>
      </c>
      <c r="C17" s="75">
        <v>3048.1626984126983</v>
      </c>
      <c r="D17" s="75">
        <v>7309.6349206349205</v>
      </c>
      <c r="E17" s="75">
        <v>11306.79365079365</v>
      </c>
      <c r="F17" s="108"/>
      <c r="G17" s="75">
        <v>0</v>
      </c>
      <c r="H17" s="75">
        <v>0</v>
      </c>
      <c r="I17" s="75">
        <v>14.654761904761905</v>
      </c>
      <c r="J17" s="75">
        <v>279.35714285714283</v>
      </c>
      <c r="K17" s="75">
        <v>9.1269841269841265</v>
      </c>
      <c r="L17" s="75">
        <v>566.14682539682542</v>
      </c>
      <c r="M17" s="75">
        <v>869.28571428571433</v>
      </c>
      <c r="N17" s="75">
        <v>270.23412698412699</v>
      </c>
      <c r="O17" s="75">
        <v>599.05158730158735</v>
      </c>
      <c r="P17" s="40"/>
      <c r="Q17" s="72">
        <f t="shared" si="2"/>
        <v>-0.10241223872418226</v>
      </c>
      <c r="R17" s="72">
        <f t="shared" si="0"/>
        <v>3.6560582097689087E-2</v>
      </c>
      <c r="S17" s="72">
        <f t="shared" si="0"/>
        <v>-2.6910636148822387E-2</v>
      </c>
      <c r="T17" s="72">
        <f t="shared" si="0"/>
        <v>-1.7629702466448349E-2</v>
      </c>
      <c r="U17" s="72"/>
      <c r="V17" s="72" t="str">
        <f t="shared" si="1"/>
        <v>n/a</v>
      </c>
      <c r="W17" s="72" t="str">
        <f t="shared" si="1"/>
        <v>n/a</v>
      </c>
      <c r="X17" s="72">
        <f t="shared" si="1"/>
        <v>8.8417329796640187E-2</v>
      </c>
      <c r="Y17" s="72">
        <f t="shared" si="1"/>
        <v>2.8383609670586285E-2</v>
      </c>
      <c r="Z17" s="72">
        <f t="shared" si="1"/>
        <v>-0.12380952380952381</v>
      </c>
      <c r="AA17" s="72">
        <f t="shared" si="1"/>
        <v>-0.12842489813123514</v>
      </c>
      <c r="AB17" s="72">
        <f t="shared" si="1"/>
        <v>-8.021363430241335E-2</v>
      </c>
      <c r="AC17" s="72">
        <f t="shared" si="1"/>
        <v>-6.4137096995849685E-2</v>
      </c>
      <c r="AD17" s="72">
        <f t="shared" si="1"/>
        <v>-8.7286424261478368E-2</v>
      </c>
      <c r="AE17" s="72"/>
      <c r="AF17" s="72" t="s">
        <v>116</v>
      </c>
      <c r="AG17" s="72" t="s">
        <v>116</v>
      </c>
      <c r="AH17" s="72" t="s">
        <v>116</v>
      </c>
      <c r="AI17" s="72" t="s">
        <v>116</v>
      </c>
      <c r="AJ17" s="72"/>
      <c r="AK17" s="72" t="s">
        <v>116</v>
      </c>
      <c r="AL17" s="72" t="s">
        <v>116</v>
      </c>
      <c r="AM17" s="72" t="s">
        <v>116</v>
      </c>
      <c r="AN17" s="72" t="s">
        <v>116</v>
      </c>
      <c r="AO17" s="72" t="s">
        <v>116</v>
      </c>
      <c r="AP17" s="72" t="s">
        <v>116</v>
      </c>
      <c r="AQ17" s="72" t="s">
        <v>116</v>
      </c>
      <c r="AR17" s="72" t="s">
        <v>116</v>
      </c>
      <c r="AS17" s="72" t="s">
        <v>116</v>
      </c>
    </row>
    <row r="18" spans="1:45" x14ac:dyDescent="0.35">
      <c r="A18" s="44">
        <v>2017</v>
      </c>
      <c r="B18" s="75">
        <v>977.67729083665336</v>
      </c>
      <c r="C18" s="75">
        <v>3201.2988047808767</v>
      </c>
      <c r="D18" s="75">
        <v>7140.5338645418324</v>
      </c>
      <c r="E18" s="75">
        <v>11319.509960159363</v>
      </c>
      <c r="F18" s="108"/>
      <c r="G18" s="75">
        <v>1.2908366533864541</v>
      </c>
      <c r="H18" s="75">
        <v>23.709163346613547</v>
      </c>
      <c r="I18" s="75">
        <v>15.482071713147411</v>
      </c>
      <c r="J18" s="75">
        <v>276.1035856573705</v>
      </c>
      <c r="K18" s="75">
        <v>9.1155378486055785</v>
      </c>
      <c r="L18" s="75">
        <v>533.02390438247016</v>
      </c>
      <c r="M18" s="75">
        <v>858.72509960159357</v>
      </c>
      <c r="N18" s="75">
        <v>259.02788844621512</v>
      </c>
      <c r="O18" s="75">
        <v>599.69721115537845</v>
      </c>
      <c r="P18" s="40"/>
      <c r="Q18" s="72">
        <f t="shared" si="2"/>
        <v>3.0222738695599993E-2</v>
      </c>
      <c r="R18" s="72">
        <f t="shared" si="0"/>
        <v>5.0238823028679658E-2</v>
      </c>
      <c r="S18" s="72">
        <f t="shared" si="0"/>
        <v>-2.3133994779372613E-2</v>
      </c>
      <c r="T18" s="72">
        <f t="shared" si="0"/>
        <v>1.1246609568063004E-3</v>
      </c>
      <c r="U18" s="72"/>
      <c r="V18" s="72" t="str">
        <f t="shared" si="1"/>
        <v>n/a</v>
      </c>
      <c r="W18" s="72" t="str">
        <f t="shared" si="1"/>
        <v>n/a</v>
      </c>
      <c r="X18" s="72">
        <f t="shared" si="1"/>
        <v>5.6453309426793163E-2</v>
      </c>
      <c r="Y18" s="72">
        <f t="shared" si="1"/>
        <v>-1.1646586754490595E-2</v>
      </c>
      <c r="Z18" s="72">
        <f t="shared" si="1"/>
        <v>-1.2541139788669886E-3</v>
      </c>
      <c r="AA18" s="72">
        <f t="shared" si="1"/>
        <v>-5.8505884919761941E-2</v>
      </c>
      <c r="AB18" s="72">
        <f t="shared" si="1"/>
        <v>-1.2148611797673792E-2</v>
      </c>
      <c r="AC18" s="72">
        <f t="shared" si="1"/>
        <v>-4.1468628196504986E-2</v>
      </c>
      <c r="AD18" s="72">
        <f t="shared" si="1"/>
        <v>1.0777433320880991E-3</v>
      </c>
      <c r="AE18" s="72"/>
      <c r="AF18" s="72" t="s">
        <v>116</v>
      </c>
      <c r="AG18" s="72" t="s">
        <v>116</v>
      </c>
      <c r="AH18" s="72" t="s">
        <v>116</v>
      </c>
      <c r="AI18" s="72" t="s">
        <v>116</v>
      </c>
      <c r="AJ18" s="72"/>
      <c r="AK18" s="72" t="s">
        <v>116</v>
      </c>
      <c r="AL18" s="72" t="s">
        <v>116</v>
      </c>
      <c r="AM18" s="72" t="s">
        <v>116</v>
      </c>
      <c r="AN18" s="72" t="s">
        <v>116</v>
      </c>
      <c r="AO18" s="72" t="s">
        <v>116</v>
      </c>
      <c r="AP18" s="72" t="s">
        <v>116</v>
      </c>
      <c r="AQ18" s="72" t="s">
        <v>116</v>
      </c>
      <c r="AR18" s="72" t="s">
        <v>116</v>
      </c>
      <c r="AS18" s="72" t="s">
        <v>116</v>
      </c>
    </row>
    <row r="19" spans="1:45" x14ac:dyDescent="0.35">
      <c r="A19" s="44">
        <v>2018</v>
      </c>
      <c r="B19" s="75">
        <v>919.792828685259</v>
      </c>
      <c r="C19" s="75">
        <v>3227.2350597609561</v>
      </c>
      <c r="D19" s="75">
        <v>7170.8964143426292</v>
      </c>
      <c r="E19" s="75">
        <v>11317.924302788844</v>
      </c>
      <c r="F19" s="108"/>
      <c r="G19" s="75">
        <v>6.9442231075697212</v>
      </c>
      <c r="H19" s="75">
        <v>97.896414342629484</v>
      </c>
      <c r="I19" s="75">
        <v>7.5298804780876498</v>
      </c>
      <c r="J19" s="75">
        <v>202.21912350597609</v>
      </c>
      <c r="K19" s="75">
        <v>12.725099601593625</v>
      </c>
      <c r="L19" s="75">
        <v>474.58167330677293</v>
      </c>
      <c r="M19" s="75">
        <v>801.89641434262944</v>
      </c>
      <c r="N19" s="75">
        <v>269.8764940239044</v>
      </c>
      <c r="O19" s="75">
        <v>532.0199203187251</v>
      </c>
      <c r="P19" s="40"/>
      <c r="Q19" s="72">
        <f t="shared" si="2"/>
        <v>-5.9206102764092439E-2</v>
      </c>
      <c r="R19" s="72">
        <f t="shared" si="0"/>
        <v>8.1017913546044262E-3</v>
      </c>
      <c r="S19" s="72">
        <f t="shared" si="0"/>
        <v>4.2521400187693903E-3</v>
      </c>
      <c r="T19" s="72">
        <f t="shared" si="0"/>
        <v>-1.4008180354974087E-4</v>
      </c>
      <c r="U19" s="72"/>
      <c r="V19" s="72">
        <f t="shared" si="1"/>
        <v>4.3796296296296298</v>
      </c>
      <c r="W19" s="72">
        <f t="shared" si="1"/>
        <v>3.1290539405141988</v>
      </c>
      <c r="X19" s="72">
        <f t="shared" si="1"/>
        <v>-0.51363870303654147</v>
      </c>
      <c r="Y19" s="72">
        <f t="shared" si="1"/>
        <v>-0.26759689475051229</v>
      </c>
      <c r="Z19" s="72">
        <f t="shared" si="1"/>
        <v>0.39597902097902082</v>
      </c>
      <c r="AA19" s="72">
        <f t="shared" si="1"/>
        <v>-0.1096427957455397</v>
      </c>
      <c r="AB19" s="72">
        <f t="shared" si="1"/>
        <v>-6.6177971606198427E-2</v>
      </c>
      <c r="AC19" s="72">
        <f t="shared" si="1"/>
        <v>4.1881998277347288E-2</v>
      </c>
      <c r="AD19" s="72">
        <f t="shared" si="1"/>
        <v>-0.11285243549201451</v>
      </c>
      <c r="AE19" s="72"/>
      <c r="AF19" s="72" t="s">
        <v>116</v>
      </c>
      <c r="AG19" s="72" t="s">
        <v>116</v>
      </c>
      <c r="AH19" s="72" t="s">
        <v>116</v>
      </c>
      <c r="AI19" s="72" t="s">
        <v>116</v>
      </c>
      <c r="AJ19" s="72"/>
      <c r="AK19" s="72" t="s">
        <v>116</v>
      </c>
      <c r="AL19" s="72" t="s">
        <v>116</v>
      </c>
      <c r="AM19" s="72" t="s">
        <v>116</v>
      </c>
      <c r="AN19" s="72" t="s">
        <v>116</v>
      </c>
      <c r="AO19" s="72" t="s">
        <v>116</v>
      </c>
      <c r="AP19" s="72" t="s">
        <v>116</v>
      </c>
      <c r="AQ19" s="72" t="s">
        <v>116</v>
      </c>
      <c r="AR19" s="72" t="s">
        <v>116</v>
      </c>
      <c r="AS19" s="72" t="s">
        <v>116</v>
      </c>
    </row>
    <row r="20" spans="1:45" x14ac:dyDescent="0.35">
      <c r="A20" s="44">
        <v>2019</v>
      </c>
      <c r="B20" s="75">
        <v>965.74603174603169</v>
      </c>
      <c r="C20" s="75">
        <v>3026.063492063492</v>
      </c>
      <c r="D20" s="75">
        <v>8663.8373015873021</v>
      </c>
      <c r="E20" s="75">
        <v>12655.646825396825</v>
      </c>
      <c r="F20" s="108"/>
      <c r="G20" s="75">
        <v>9.912698412698413</v>
      </c>
      <c r="H20" s="75">
        <v>137.70634920634922</v>
      </c>
      <c r="I20" s="75">
        <v>9.4880952380952372</v>
      </c>
      <c r="J20" s="75">
        <v>193.28174603174602</v>
      </c>
      <c r="K20" s="75">
        <v>4.2261904761904763</v>
      </c>
      <c r="L20" s="75">
        <v>406.3095238095238</v>
      </c>
      <c r="M20" s="75">
        <v>760.92460317460313</v>
      </c>
      <c r="N20" s="75">
        <v>309.10317460317458</v>
      </c>
      <c r="O20" s="75">
        <v>451.82142857142856</v>
      </c>
      <c r="P20" s="40"/>
      <c r="Q20" s="72">
        <f t="shared" si="2"/>
        <v>4.996038415135029E-2</v>
      </c>
      <c r="R20" s="72">
        <f t="shared" si="0"/>
        <v>-6.2335579520000906E-2</v>
      </c>
      <c r="S20" s="72">
        <f t="shared" si="0"/>
        <v>0.20819445728690456</v>
      </c>
      <c r="T20" s="72">
        <f t="shared" si="0"/>
        <v>0.11819504061167407</v>
      </c>
      <c r="U20" s="72"/>
      <c r="V20" s="72">
        <f t="shared" si="1"/>
        <v>0.42747406861004111</v>
      </c>
      <c r="W20" s="72">
        <f t="shared" si="1"/>
        <v>0.40665365663330832</v>
      </c>
      <c r="X20" s="72">
        <f t="shared" si="1"/>
        <v>0.26005920886873257</v>
      </c>
      <c r="Y20" s="72">
        <f t="shared" si="1"/>
        <v>-4.4196499911967724E-2</v>
      </c>
      <c r="Z20" s="72">
        <f t="shared" si="1"/>
        <v>-0.66788546977964636</v>
      </c>
      <c r="AA20" s="72">
        <f t="shared" si="1"/>
        <v>-0.14385753461895179</v>
      </c>
      <c r="AB20" s="72">
        <f t="shared" si="1"/>
        <v>-5.1093645557217959E-2</v>
      </c>
      <c r="AC20" s="72">
        <f t="shared" si="1"/>
        <v>0.14535048975327092</v>
      </c>
      <c r="AD20" s="72">
        <f t="shared" si="1"/>
        <v>-0.15074340017052523</v>
      </c>
      <c r="AE20" s="72"/>
      <c r="AF20" s="72" t="s">
        <v>116</v>
      </c>
      <c r="AG20" s="72" t="s">
        <v>116</v>
      </c>
      <c r="AH20" s="72" t="s">
        <v>116</v>
      </c>
      <c r="AI20" s="72" t="s">
        <v>116</v>
      </c>
      <c r="AJ20" s="72"/>
      <c r="AK20" s="72" t="s">
        <v>116</v>
      </c>
      <c r="AL20" s="72" t="s">
        <v>116</v>
      </c>
      <c r="AM20" s="72" t="s">
        <v>116</v>
      </c>
      <c r="AN20" s="72" t="s">
        <v>116</v>
      </c>
      <c r="AO20" s="72" t="s">
        <v>116</v>
      </c>
      <c r="AP20" s="72" t="s">
        <v>116</v>
      </c>
      <c r="AQ20" s="72" t="s">
        <v>116</v>
      </c>
      <c r="AR20" s="72" t="s">
        <v>116</v>
      </c>
      <c r="AS20" s="72" t="s">
        <v>116</v>
      </c>
    </row>
    <row r="21" spans="1:45" x14ac:dyDescent="0.35">
      <c r="A21" s="44">
        <v>2020</v>
      </c>
      <c r="B21" s="75">
        <v>822.1462450592885</v>
      </c>
      <c r="C21" s="75">
        <v>3231.909090909091</v>
      </c>
      <c r="D21" s="75">
        <v>8072.268774703557</v>
      </c>
      <c r="E21" s="75">
        <v>12126.324110671936</v>
      </c>
      <c r="F21" s="108"/>
      <c r="G21" s="75">
        <v>11.561264822134387</v>
      </c>
      <c r="H21" s="75">
        <v>131.94466403162056</v>
      </c>
      <c r="I21" s="75">
        <v>9.2766798418972325</v>
      </c>
      <c r="J21" s="75">
        <v>215.33992094861659</v>
      </c>
      <c r="K21" s="75">
        <v>6.2252964426877471</v>
      </c>
      <c r="L21" s="75">
        <v>386.48616600790513</v>
      </c>
      <c r="M21" s="75">
        <v>760.83399209486163</v>
      </c>
      <c r="N21" s="75">
        <v>335.48221343873519</v>
      </c>
      <c r="O21" s="75">
        <v>425.3517786561265</v>
      </c>
      <c r="P21" s="40"/>
      <c r="Q21" s="72">
        <f t="shared" si="2"/>
        <v>-0.14869311596043555</v>
      </c>
      <c r="R21" s="72">
        <f t="shared" si="0"/>
        <v>6.80242167375118E-2</v>
      </c>
      <c r="S21" s="72">
        <f t="shared" si="0"/>
        <v>-6.8280198056739128E-2</v>
      </c>
      <c r="T21" s="72">
        <f t="shared" si="0"/>
        <v>-4.1825022618572572E-2</v>
      </c>
      <c r="U21" s="72"/>
      <c r="V21" s="72">
        <f t="shared" si="1"/>
        <v>0.16630854090386915</v>
      </c>
      <c r="W21" s="72">
        <f t="shared" si="1"/>
        <v>-4.1840374158020333E-2</v>
      </c>
      <c r="X21" s="72">
        <f t="shared" si="1"/>
        <v>-2.2282174756125928E-2</v>
      </c>
      <c r="Y21" s="72">
        <f t="shared" si="1"/>
        <v>0.11412446011972377</v>
      </c>
      <c r="Z21" s="72">
        <f t="shared" si="1"/>
        <v>0.47302789066414297</v>
      </c>
      <c r="AA21" s="72">
        <f t="shared" si="1"/>
        <v>-4.8788809122061738E-2</v>
      </c>
      <c r="AB21" s="72">
        <f t="shared" si="1"/>
        <v>-1.1908023392004363E-4</v>
      </c>
      <c r="AC21" s="72">
        <f t="shared" si="1"/>
        <v>8.5340562643609008E-2</v>
      </c>
      <c r="AD21" s="72">
        <f t="shared" si="1"/>
        <v>-5.8584317257802332E-2</v>
      </c>
      <c r="AE21" s="72"/>
      <c r="AF21" s="72" t="s">
        <v>116</v>
      </c>
      <c r="AG21" s="72" t="s">
        <v>116</v>
      </c>
      <c r="AH21" s="72" t="s">
        <v>116</v>
      </c>
      <c r="AI21" s="72" t="s">
        <v>116</v>
      </c>
      <c r="AJ21" s="72"/>
      <c r="AK21" s="72" t="s">
        <v>116</v>
      </c>
      <c r="AL21" s="72" t="s">
        <v>116</v>
      </c>
      <c r="AM21" s="72" t="s">
        <v>116</v>
      </c>
      <c r="AN21" s="72" t="s">
        <v>116</v>
      </c>
      <c r="AO21" s="72" t="s">
        <v>116</v>
      </c>
      <c r="AP21" s="72" t="s">
        <v>116</v>
      </c>
      <c r="AQ21" s="72" t="s">
        <v>116</v>
      </c>
      <c r="AR21" s="72" t="s">
        <v>116</v>
      </c>
      <c r="AS21" s="72" t="s">
        <v>116</v>
      </c>
    </row>
    <row r="22" spans="1:45" x14ac:dyDescent="0.35">
      <c r="A22" s="44"/>
      <c r="B22" s="75"/>
      <c r="C22" s="75"/>
      <c r="D22" s="75"/>
      <c r="E22" s="75"/>
      <c r="F22" s="108"/>
      <c r="G22" s="75"/>
      <c r="H22" s="75"/>
      <c r="I22" s="75"/>
      <c r="J22" s="75"/>
      <c r="K22" s="75"/>
      <c r="L22" s="75"/>
      <c r="M22" s="75"/>
      <c r="N22" s="75"/>
      <c r="O22" s="75"/>
      <c r="P22" s="40"/>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row>
    <row r="23" spans="1:45" x14ac:dyDescent="0.35">
      <c r="A23" s="134" t="s">
        <v>142</v>
      </c>
      <c r="B23" s="124">
        <v>917.76870748299325</v>
      </c>
      <c r="C23" s="124">
        <v>3356.2517006802723</v>
      </c>
      <c r="D23" s="124">
        <v>8531.0272108843546</v>
      </c>
      <c r="E23" s="124">
        <v>12805.047619047618</v>
      </c>
      <c r="F23" s="124"/>
      <c r="G23" s="124">
        <v>11.625850340136054</v>
      </c>
      <c r="H23" s="124">
        <v>147.76190476190476</v>
      </c>
      <c r="I23" s="124">
        <v>12.068027210884354</v>
      </c>
      <c r="J23" s="124">
        <v>223.37414965986395</v>
      </c>
      <c r="K23" s="124">
        <v>6.5306122448979593</v>
      </c>
      <c r="L23" s="124">
        <v>403.74149659863946</v>
      </c>
      <c r="M23" s="124">
        <v>805.10204081632651</v>
      </c>
      <c r="N23" s="124">
        <v>359.9591836734694</v>
      </c>
      <c r="O23" s="124">
        <v>445.14285714285717</v>
      </c>
      <c r="P23" s="125"/>
      <c r="Q23" s="129" t="s">
        <v>116</v>
      </c>
      <c r="R23" s="129" t="s">
        <v>116</v>
      </c>
      <c r="S23" s="129" t="s">
        <v>116</v>
      </c>
      <c r="T23" s="129" t="s">
        <v>116</v>
      </c>
      <c r="U23" s="129"/>
      <c r="V23" s="129" t="s">
        <v>116</v>
      </c>
      <c r="W23" s="129" t="s">
        <v>116</v>
      </c>
      <c r="X23" s="129" t="s">
        <v>116</v>
      </c>
      <c r="Y23" s="129" t="s">
        <v>116</v>
      </c>
      <c r="Z23" s="129" t="s">
        <v>116</v>
      </c>
      <c r="AA23" s="129" t="s">
        <v>116</v>
      </c>
      <c r="AB23" s="129" t="s">
        <v>116</v>
      </c>
      <c r="AC23" s="129" t="s">
        <v>116</v>
      </c>
      <c r="AD23" s="129" t="s">
        <v>116</v>
      </c>
      <c r="AE23" s="129"/>
      <c r="AF23" s="129" t="s">
        <v>116</v>
      </c>
      <c r="AG23" s="129" t="s">
        <v>116</v>
      </c>
      <c r="AH23" s="129" t="s">
        <v>116</v>
      </c>
      <c r="AI23" s="129" t="s">
        <v>116</v>
      </c>
      <c r="AJ23" s="129"/>
      <c r="AK23" s="129" t="s">
        <v>116</v>
      </c>
      <c r="AL23" s="129" t="s">
        <v>116</v>
      </c>
      <c r="AM23" s="129" t="s">
        <v>116</v>
      </c>
      <c r="AN23" s="129" t="s">
        <v>116</v>
      </c>
      <c r="AO23" s="129" t="s">
        <v>116</v>
      </c>
      <c r="AP23" s="129" t="s">
        <v>116</v>
      </c>
      <c r="AQ23" s="129" t="s">
        <v>116</v>
      </c>
      <c r="AR23" s="129" t="s">
        <v>116</v>
      </c>
      <c r="AS23" s="129" t="s">
        <v>116</v>
      </c>
    </row>
    <row r="24" spans="1:45" x14ac:dyDescent="0.35">
      <c r="A24" s="134" t="s">
        <v>143</v>
      </c>
      <c r="B24" s="124">
        <v>669</v>
      </c>
      <c r="C24" s="124">
        <v>3670.5379310344829</v>
      </c>
      <c r="D24" s="124">
        <v>7752.0275862068966</v>
      </c>
      <c r="E24" s="124">
        <v>12091.565517241379</v>
      </c>
      <c r="F24" s="124"/>
      <c r="G24" s="124">
        <v>14.8</v>
      </c>
      <c r="H24" s="124">
        <v>135.69655172413792</v>
      </c>
      <c r="I24" s="124">
        <v>9.0482758620689658</v>
      </c>
      <c r="J24" s="124">
        <v>232.97241379310344</v>
      </c>
      <c r="K24" s="124">
        <v>5.2206896551724142</v>
      </c>
      <c r="L24" s="124">
        <v>419.84137931034485</v>
      </c>
      <c r="M24" s="124">
        <v>817.5793103448276</v>
      </c>
      <c r="N24" s="124">
        <v>326.73103448275862</v>
      </c>
      <c r="O24" s="124">
        <v>490.84827586206899</v>
      </c>
      <c r="P24" s="125"/>
      <c r="Q24" s="129">
        <f>B24/B23-1</f>
        <v>-0.27105817125237197</v>
      </c>
      <c r="R24" s="129">
        <f t="shared" ref="R24:AD24" si="3">C24/C23-1</f>
        <v>9.3642032357259986E-2</v>
      </c>
      <c r="S24" s="129">
        <f t="shared" si="3"/>
        <v>-9.1313695926742211E-2</v>
      </c>
      <c r="T24" s="129">
        <f t="shared" si="3"/>
        <v>-5.5718816753553391E-2</v>
      </c>
      <c r="U24" s="129"/>
      <c r="V24" s="129">
        <f t="shared" si="3"/>
        <v>0.2730251609128147</v>
      </c>
      <c r="W24" s="129">
        <f t="shared" si="3"/>
        <v>-8.1654016691299902E-2</v>
      </c>
      <c r="X24" s="129">
        <f t="shared" si="3"/>
        <v>-0.25022742292889633</v>
      </c>
      <c r="Y24" s="129">
        <f t="shared" si="3"/>
        <v>4.2969449006767135E-2</v>
      </c>
      <c r="Z24" s="129">
        <f t="shared" si="3"/>
        <v>-0.20058189655172409</v>
      </c>
      <c r="AA24" s="129">
        <f t="shared" si="3"/>
        <v>3.9876710339017629E-2</v>
      </c>
      <c r="AB24" s="129">
        <f t="shared" si="3"/>
        <v>1.5497749224247181E-2</v>
      </c>
      <c r="AC24" s="129">
        <f t="shared" si="3"/>
        <v>-9.2310880504866133E-2</v>
      </c>
      <c r="AD24" s="129">
        <f t="shared" si="3"/>
        <v>0.10267584436279931</v>
      </c>
      <c r="AE24" s="129"/>
      <c r="AF24" s="129" t="s">
        <v>116</v>
      </c>
      <c r="AG24" s="129" t="s">
        <v>116</v>
      </c>
      <c r="AH24" s="129" t="s">
        <v>116</v>
      </c>
      <c r="AI24" s="129" t="s">
        <v>116</v>
      </c>
      <c r="AJ24" s="129"/>
      <c r="AK24" s="129" t="s">
        <v>116</v>
      </c>
      <c r="AL24" s="129" t="s">
        <v>116</v>
      </c>
      <c r="AM24" s="129" t="s">
        <v>116</v>
      </c>
      <c r="AN24" s="129" t="s">
        <v>116</v>
      </c>
      <c r="AO24" s="129" t="s">
        <v>116</v>
      </c>
      <c r="AP24" s="129" t="s">
        <v>116</v>
      </c>
      <c r="AQ24" s="129" t="s">
        <v>116</v>
      </c>
      <c r="AR24" s="129" t="s">
        <v>116</v>
      </c>
      <c r="AS24" s="129" t="s">
        <v>116</v>
      </c>
    </row>
    <row r="25" spans="1:45" x14ac:dyDescent="0.35">
      <c r="A25" s="57"/>
      <c r="B25" s="108"/>
      <c r="C25" s="108"/>
      <c r="D25" s="108"/>
      <c r="E25" s="108"/>
      <c r="F25" s="108"/>
      <c r="G25" s="75"/>
      <c r="H25" s="75"/>
      <c r="I25" s="75"/>
      <c r="J25" s="75"/>
      <c r="K25" s="75"/>
      <c r="L25" s="75"/>
      <c r="M25" s="75"/>
      <c r="N25" s="75"/>
      <c r="O25" s="75"/>
      <c r="P25" s="40"/>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row>
    <row r="26" spans="1:45" x14ac:dyDescent="0.35">
      <c r="A26" s="33" t="s">
        <v>107</v>
      </c>
      <c r="B26" s="75">
        <v>948.88524590163934</v>
      </c>
      <c r="C26" s="75">
        <v>3139.7540983606559</v>
      </c>
      <c r="D26" s="75">
        <v>8359.9180327868853</v>
      </c>
      <c r="E26" s="75">
        <v>12448.557377049181</v>
      </c>
      <c r="F26" s="108"/>
      <c r="G26" s="75">
        <v>11.934426229508198</v>
      </c>
      <c r="H26" s="75">
        <v>136.03278688524591</v>
      </c>
      <c r="I26" s="75">
        <v>8.7377049180327866</v>
      </c>
      <c r="J26" s="75">
        <v>222.98360655737704</v>
      </c>
      <c r="K26" s="75">
        <v>4.5901639344262293</v>
      </c>
      <c r="L26" s="75">
        <v>440.27868852459017</v>
      </c>
      <c r="M26" s="75">
        <v>824.55737704918033</v>
      </c>
      <c r="N26" s="75">
        <v>337.08196721311475</v>
      </c>
      <c r="O26" s="75">
        <v>487.47540983606558</v>
      </c>
      <c r="P26" s="40"/>
      <c r="Q26" s="72" t="s">
        <v>116</v>
      </c>
      <c r="R26" s="72" t="s">
        <v>116</v>
      </c>
      <c r="S26" s="72" t="s">
        <v>116</v>
      </c>
      <c r="T26" s="72" t="s">
        <v>116</v>
      </c>
      <c r="U26" s="72"/>
      <c r="V26" s="72" t="s">
        <v>116</v>
      </c>
      <c r="W26" s="72" t="s">
        <v>116</v>
      </c>
      <c r="X26" s="72" t="s">
        <v>116</v>
      </c>
      <c r="Y26" s="72" t="s">
        <v>116</v>
      </c>
      <c r="Z26" s="72" t="s">
        <v>116</v>
      </c>
      <c r="AA26" s="72" t="s">
        <v>116</v>
      </c>
      <c r="AB26" s="72" t="s">
        <v>116</v>
      </c>
      <c r="AC26" s="72" t="s">
        <v>116</v>
      </c>
      <c r="AD26" s="72" t="s">
        <v>116</v>
      </c>
      <c r="AE26" s="72"/>
      <c r="AF26" s="72" t="s">
        <v>116</v>
      </c>
      <c r="AG26" s="72" t="s">
        <v>116</v>
      </c>
      <c r="AH26" s="72" t="s">
        <v>116</v>
      </c>
      <c r="AI26" s="72" t="s">
        <v>116</v>
      </c>
      <c r="AJ26" s="72"/>
      <c r="AK26" s="72" t="s">
        <v>116</v>
      </c>
      <c r="AL26" s="72" t="s">
        <v>116</v>
      </c>
      <c r="AM26" s="72" t="s">
        <v>116</v>
      </c>
      <c r="AN26" s="72" t="s">
        <v>116</v>
      </c>
      <c r="AO26" s="72" t="s">
        <v>116</v>
      </c>
      <c r="AP26" s="72" t="s">
        <v>116</v>
      </c>
      <c r="AQ26" s="72" t="s">
        <v>116</v>
      </c>
      <c r="AR26" s="72" t="s">
        <v>116</v>
      </c>
      <c r="AS26" s="72" t="s">
        <v>116</v>
      </c>
    </row>
    <row r="27" spans="1:45" x14ac:dyDescent="0.35">
      <c r="A27" s="33" t="s">
        <v>108</v>
      </c>
      <c r="B27" s="75">
        <v>973.17460317460313</v>
      </c>
      <c r="C27" s="75">
        <v>2997.968253968254</v>
      </c>
      <c r="D27" s="75">
        <v>8942.6825396825388</v>
      </c>
      <c r="E27" s="75">
        <v>12913.825396825398</v>
      </c>
      <c r="F27" s="108"/>
      <c r="G27" s="75">
        <v>9.4761904761904763</v>
      </c>
      <c r="H27" s="75">
        <v>156.47619047619048</v>
      </c>
      <c r="I27" s="75">
        <v>10.793650793650794</v>
      </c>
      <c r="J27" s="75">
        <v>204.25396825396825</v>
      </c>
      <c r="K27" s="75">
        <v>4.1587301587301591</v>
      </c>
      <c r="L27" s="75">
        <v>431.87301587301585</v>
      </c>
      <c r="M27" s="75">
        <v>817.03174603174602</v>
      </c>
      <c r="N27" s="75">
        <v>327.6825396825397</v>
      </c>
      <c r="O27" s="75">
        <v>489.34920634920633</v>
      </c>
      <c r="P27" s="40"/>
      <c r="Q27" s="72" t="s">
        <v>116</v>
      </c>
      <c r="R27" s="72" t="s">
        <v>116</v>
      </c>
      <c r="S27" s="72" t="s">
        <v>116</v>
      </c>
      <c r="T27" s="72" t="s">
        <v>116</v>
      </c>
      <c r="U27" s="72"/>
      <c r="V27" s="72" t="s">
        <v>116</v>
      </c>
      <c r="W27" s="72" t="s">
        <v>116</v>
      </c>
      <c r="X27" s="72" t="s">
        <v>116</v>
      </c>
      <c r="Y27" s="72" t="s">
        <v>116</v>
      </c>
      <c r="Z27" s="72" t="s">
        <v>116</v>
      </c>
      <c r="AA27" s="72" t="s">
        <v>116</v>
      </c>
      <c r="AB27" s="72" t="s">
        <v>116</v>
      </c>
      <c r="AC27" s="72" t="s">
        <v>116</v>
      </c>
      <c r="AD27" s="72" t="s">
        <v>116</v>
      </c>
      <c r="AE27" s="72"/>
      <c r="AF27" s="72">
        <f>IFERROR(B27/B26-1, "n/a")</f>
        <v>2.5597781584098644E-2</v>
      </c>
      <c r="AG27" s="72">
        <f t="shared" ref="AG27:AI33" si="4">IFERROR(C27/C26-1, "n/a")</f>
        <v>-4.5158263975650814E-2</v>
      </c>
      <c r="AH27" s="72">
        <f t="shared" si="4"/>
        <v>6.9709356552313251E-2</v>
      </c>
      <c r="AI27" s="72">
        <f t="shared" si="4"/>
        <v>3.7375256078588714E-2</v>
      </c>
      <c r="AJ27" s="72"/>
      <c r="AK27" s="72">
        <f>IFERROR(G27/G26-1, "n/a")</f>
        <v>-0.20597854526425963</v>
      </c>
      <c r="AL27" s="72">
        <f t="shared" ref="AL27:AS33" si="5">IFERROR(H27/H26-1, "n/a")</f>
        <v>0.1502829138403976</v>
      </c>
      <c r="AM27" s="72">
        <f t="shared" si="5"/>
        <v>0.23529586944221093</v>
      </c>
      <c r="AN27" s="72">
        <f t="shared" si="5"/>
        <v>-8.3995584216139951E-2</v>
      </c>
      <c r="AO27" s="72">
        <f t="shared" si="5"/>
        <v>-9.3990929705215276E-2</v>
      </c>
      <c r="AP27" s="72">
        <f t="shared" si="5"/>
        <v>-1.9091709116656141E-2</v>
      </c>
      <c r="AQ27" s="72">
        <f t="shared" si="5"/>
        <v>-9.1268736741717538E-3</v>
      </c>
      <c r="AR27" s="72">
        <f t="shared" si="5"/>
        <v>-2.7884694065026694E-2</v>
      </c>
      <c r="AS27" s="72">
        <f t="shared" si="5"/>
        <v>3.8438790456545302E-3</v>
      </c>
    </row>
    <row r="28" spans="1:45" x14ac:dyDescent="0.35">
      <c r="A28" s="33" t="s">
        <v>109</v>
      </c>
      <c r="B28" s="75">
        <v>1013.109375</v>
      </c>
      <c r="C28" s="75">
        <v>3034.78125</v>
      </c>
      <c r="D28" s="75">
        <v>9335.25</v>
      </c>
      <c r="E28" s="75">
        <v>13383.140625</v>
      </c>
      <c r="F28" s="108"/>
      <c r="G28" s="75">
        <v>9.203125</v>
      </c>
      <c r="H28" s="75">
        <v>137.875</v>
      </c>
      <c r="I28" s="75">
        <v>10.8125</v>
      </c>
      <c r="J28" s="75">
        <v>166.9375</v>
      </c>
      <c r="K28" s="75">
        <v>3.421875</v>
      </c>
      <c r="L28" s="75">
        <v>372.734375</v>
      </c>
      <c r="M28" s="75">
        <v>700.984375</v>
      </c>
      <c r="N28" s="75">
        <v>284.65625</v>
      </c>
      <c r="O28" s="75">
        <v>416.328125</v>
      </c>
      <c r="P28" s="40"/>
      <c r="Q28" s="72" t="s">
        <v>116</v>
      </c>
      <c r="R28" s="72" t="s">
        <v>116</v>
      </c>
      <c r="S28" s="72" t="s">
        <v>116</v>
      </c>
      <c r="T28" s="72" t="s">
        <v>116</v>
      </c>
      <c r="U28" s="72"/>
      <c r="V28" s="72" t="s">
        <v>116</v>
      </c>
      <c r="W28" s="72" t="s">
        <v>116</v>
      </c>
      <c r="X28" s="72" t="s">
        <v>116</v>
      </c>
      <c r="Y28" s="72" t="s">
        <v>116</v>
      </c>
      <c r="Z28" s="72" t="s">
        <v>116</v>
      </c>
      <c r="AA28" s="72" t="s">
        <v>116</v>
      </c>
      <c r="AB28" s="72" t="s">
        <v>116</v>
      </c>
      <c r="AC28" s="72" t="s">
        <v>116</v>
      </c>
      <c r="AD28" s="72" t="s">
        <v>116</v>
      </c>
      <c r="AE28" s="72"/>
      <c r="AF28" s="72">
        <f t="shared" ref="AF28:AF33" si="6">IFERROR(B28/B27-1, "n/a")</f>
        <v>4.1035567199478207E-2</v>
      </c>
      <c r="AG28" s="72">
        <f t="shared" si="4"/>
        <v>1.2279314826972865E-2</v>
      </c>
      <c r="AH28" s="72">
        <f t="shared" si="4"/>
        <v>4.3898176925712074E-2</v>
      </c>
      <c r="AI28" s="72">
        <f t="shared" si="4"/>
        <v>3.6342076321550287E-2</v>
      </c>
      <c r="AJ28" s="72"/>
      <c r="AK28" s="72">
        <f t="shared" ref="AK28:AK33" si="7">IFERROR(G28/G27-1, "n/a")</f>
        <v>-2.8815954773869334E-2</v>
      </c>
      <c r="AL28" s="72">
        <f t="shared" si="5"/>
        <v>-0.11887553256238592</v>
      </c>
      <c r="AM28" s="72">
        <f t="shared" si="5"/>
        <v>1.7463235294117307E-3</v>
      </c>
      <c r="AN28" s="72">
        <f t="shared" si="5"/>
        <v>-0.18269641746969223</v>
      </c>
      <c r="AO28" s="72">
        <f t="shared" si="5"/>
        <v>-0.17718272900763365</v>
      </c>
      <c r="AP28" s="72">
        <f t="shared" si="5"/>
        <v>-0.1369352534181123</v>
      </c>
      <c r="AQ28" s="72">
        <f t="shared" si="5"/>
        <v>-0.14203532677325981</v>
      </c>
      <c r="AR28" s="72">
        <f t="shared" si="5"/>
        <v>-0.13130479800426276</v>
      </c>
      <c r="AS28" s="72">
        <f t="shared" si="5"/>
        <v>-0.14922080265334581</v>
      </c>
    </row>
    <row r="29" spans="1:45" x14ac:dyDescent="0.35">
      <c r="A29" s="33" t="s">
        <v>110</v>
      </c>
      <c r="B29" s="75">
        <v>927.140625</v>
      </c>
      <c r="C29" s="75">
        <v>2936.640625</v>
      </c>
      <c r="D29" s="75">
        <v>8007.609375</v>
      </c>
      <c r="E29" s="75">
        <v>11871.390625</v>
      </c>
      <c r="F29" s="108"/>
      <c r="G29" s="75">
        <v>9.125</v>
      </c>
      <c r="H29" s="75">
        <v>120.65625</v>
      </c>
      <c r="I29" s="75">
        <v>7.59375</v>
      </c>
      <c r="J29" s="75">
        <v>180.515625</v>
      </c>
      <c r="K29" s="75">
        <v>4.75</v>
      </c>
      <c r="L29" s="75">
        <v>382.34375</v>
      </c>
      <c r="M29" s="75">
        <v>704.984375</v>
      </c>
      <c r="N29" s="75">
        <v>288.59375</v>
      </c>
      <c r="O29" s="75">
        <v>416.390625</v>
      </c>
      <c r="P29" s="40"/>
      <c r="Q29" s="72" t="s">
        <v>116</v>
      </c>
      <c r="R29" s="72" t="s">
        <v>116</v>
      </c>
      <c r="S29" s="72" t="s">
        <v>116</v>
      </c>
      <c r="T29" s="72" t="s">
        <v>116</v>
      </c>
      <c r="U29" s="72"/>
      <c r="V29" s="72" t="s">
        <v>116</v>
      </c>
      <c r="W29" s="72" t="s">
        <v>116</v>
      </c>
      <c r="X29" s="72" t="s">
        <v>116</v>
      </c>
      <c r="Y29" s="72" t="s">
        <v>116</v>
      </c>
      <c r="Z29" s="72" t="s">
        <v>116</v>
      </c>
      <c r="AA29" s="72" t="s">
        <v>116</v>
      </c>
      <c r="AB29" s="72" t="s">
        <v>116</v>
      </c>
      <c r="AC29" s="72" t="s">
        <v>116</v>
      </c>
      <c r="AD29" s="72" t="s">
        <v>116</v>
      </c>
      <c r="AE29" s="72"/>
      <c r="AF29" s="72">
        <f t="shared" si="6"/>
        <v>-8.4856336464165127E-2</v>
      </c>
      <c r="AG29" s="72">
        <f t="shared" si="4"/>
        <v>-3.2338615839279994E-2</v>
      </c>
      <c r="AH29" s="72">
        <f t="shared" si="4"/>
        <v>-0.14221800433839482</v>
      </c>
      <c r="AI29" s="72">
        <f t="shared" si="4"/>
        <v>-0.11295928529481469</v>
      </c>
      <c r="AJ29" s="72"/>
      <c r="AK29" s="72">
        <f t="shared" si="7"/>
        <v>-8.4889643463497144E-3</v>
      </c>
      <c r="AL29" s="72">
        <f t="shared" si="5"/>
        <v>-0.12488667271078879</v>
      </c>
      <c r="AM29" s="72">
        <f t="shared" si="5"/>
        <v>-0.29768786127167635</v>
      </c>
      <c r="AN29" s="72">
        <f t="shared" si="5"/>
        <v>8.1336578060651421E-2</v>
      </c>
      <c r="AO29" s="72">
        <f t="shared" si="5"/>
        <v>0.38812785388127846</v>
      </c>
      <c r="AP29" s="72">
        <f t="shared" si="5"/>
        <v>2.5780758750785893E-2</v>
      </c>
      <c r="AQ29" s="72">
        <f t="shared" si="5"/>
        <v>5.7062612843545857E-3</v>
      </c>
      <c r="AR29" s="72">
        <f t="shared" si="5"/>
        <v>1.3832473377977772E-2</v>
      </c>
      <c r="AS29" s="72">
        <f t="shared" si="5"/>
        <v>1.5012197410402273E-4</v>
      </c>
    </row>
    <row r="30" spans="1:45" x14ac:dyDescent="0.35">
      <c r="A30" s="33" t="s">
        <v>111</v>
      </c>
      <c r="B30" s="75">
        <v>1038.2903225806451</v>
      </c>
      <c r="C30" s="75">
        <v>3513.3387096774195</v>
      </c>
      <c r="D30" s="75">
        <v>9804.5161290322576</v>
      </c>
      <c r="E30" s="75">
        <v>14356.145161290322</v>
      </c>
      <c r="F30" s="108"/>
      <c r="G30" s="75">
        <v>13.46774193548387</v>
      </c>
      <c r="H30" s="75">
        <v>155.82258064516128</v>
      </c>
      <c r="I30" s="75">
        <v>15.935483870967742</v>
      </c>
      <c r="J30" s="75">
        <v>213.98387096774192</v>
      </c>
      <c r="K30" s="75">
        <v>4.338709677419355</v>
      </c>
      <c r="L30" s="75">
        <v>451.17741935483872</v>
      </c>
      <c r="M30" s="75">
        <v>854.72580645161293</v>
      </c>
      <c r="N30" s="75">
        <v>361.14516129032256</v>
      </c>
      <c r="O30" s="75">
        <v>493.58064516129031</v>
      </c>
      <c r="P30" s="40"/>
      <c r="Q30" s="72">
        <f>IFERROR(B30/B26-1, "n/a")</f>
        <v>9.422116853977669E-2</v>
      </c>
      <c r="R30" s="72">
        <f t="shared" ref="R30:AD33" si="8">IFERROR(C30/C26-1, "n/a")</f>
        <v>0.11898530891696946</v>
      </c>
      <c r="S30" s="72">
        <f t="shared" si="8"/>
        <v>0.17280050959588134</v>
      </c>
      <c r="T30" s="72">
        <f t="shared" si="8"/>
        <v>0.15323765850636395</v>
      </c>
      <c r="U30" s="72"/>
      <c r="V30" s="72">
        <f t="shared" si="8"/>
        <v>0.12847837646224725</v>
      </c>
      <c r="W30" s="72">
        <f t="shared" si="8"/>
        <v>0.14547811754095408</v>
      </c>
      <c r="X30" s="72">
        <f t="shared" si="8"/>
        <v>0.8237608182533438</v>
      </c>
      <c r="Y30" s="72">
        <f t="shared" si="8"/>
        <v>-4.0360525729138508E-2</v>
      </c>
      <c r="Z30" s="72">
        <f t="shared" si="8"/>
        <v>-5.4781105990783341E-2</v>
      </c>
      <c r="AA30" s="72">
        <f t="shared" si="8"/>
        <v>2.4754163929149309E-2</v>
      </c>
      <c r="AB30" s="72">
        <f t="shared" si="8"/>
        <v>3.6587422830895555E-2</v>
      </c>
      <c r="AC30" s="72">
        <f t="shared" si="8"/>
        <v>7.138677359739698E-2</v>
      </c>
      <c r="AD30" s="72">
        <f t="shared" si="8"/>
        <v>1.2524191378756599E-2</v>
      </c>
      <c r="AE30" s="72"/>
      <c r="AF30" s="72">
        <f t="shared" si="6"/>
        <v>0.1198844000397945</v>
      </c>
      <c r="AG30" s="72">
        <f t="shared" si="4"/>
        <v>0.19638020388600297</v>
      </c>
      <c r="AH30" s="72">
        <f t="shared" si="4"/>
        <v>0.22439990137908761</v>
      </c>
      <c r="AI30" s="72">
        <f t="shared" si="4"/>
        <v>0.20930610530645577</v>
      </c>
      <c r="AJ30" s="72"/>
      <c r="AK30" s="72">
        <f t="shared" si="7"/>
        <v>0.4759169244365884</v>
      </c>
      <c r="AL30" s="72">
        <f t="shared" si="5"/>
        <v>0.29145883984593657</v>
      </c>
      <c r="AM30" s="72">
        <f t="shared" si="5"/>
        <v>1.0984999336253818</v>
      </c>
      <c r="AN30" s="72">
        <f t="shared" si="5"/>
        <v>0.18540359577040455</v>
      </c>
      <c r="AO30" s="72">
        <f t="shared" si="5"/>
        <v>-8.6587436332767331E-2</v>
      </c>
      <c r="AP30" s="72">
        <f t="shared" si="5"/>
        <v>0.1800308475157204</v>
      </c>
      <c r="AQ30" s="72">
        <f t="shared" si="5"/>
        <v>0.21240390108165585</v>
      </c>
      <c r="AR30" s="72">
        <f t="shared" si="5"/>
        <v>0.25139633581920107</v>
      </c>
      <c r="AS30" s="72">
        <f t="shared" si="5"/>
        <v>0.18537886188309427</v>
      </c>
    </row>
    <row r="31" spans="1:45" x14ac:dyDescent="0.35">
      <c r="A31" s="33" t="s">
        <v>112</v>
      </c>
      <c r="B31" s="75">
        <v>870.20634920634916</v>
      </c>
      <c r="C31" s="75">
        <v>3412.1269841269841</v>
      </c>
      <c r="D31" s="75">
        <v>7707.3015873015875</v>
      </c>
      <c r="E31" s="75">
        <v>11989.63492063492</v>
      </c>
      <c r="F31" s="108"/>
      <c r="G31" s="75">
        <v>9.9523809523809526</v>
      </c>
      <c r="H31" s="75">
        <v>146.47619047619048</v>
      </c>
      <c r="I31" s="75">
        <v>9.5238095238095237</v>
      </c>
      <c r="J31" s="75">
        <v>242.76190476190476</v>
      </c>
      <c r="K31" s="75">
        <v>6.5555555555555554</v>
      </c>
      <c r="L31" s="75">
        <v>382.25396825396825</v>
      </c>
      <c r="M31" s="75">
        <v>797.52380952380952</v>
      </c>
      <c r="N31" s="75">
        <v>377.11111111111109</v>
      </c>
      <c r="O31" s="75">
        <v>420.41269841269843</v>
      </c>
      <c r="P31" s="40"/>
      <c r="Q31" s="72">
        <f t="shared" ref="Q31:Q33" si="9">IFERROR(B31/B27-1, "n/a")</f>
        <v>-0.10580655684227691</v>
      </c>
      <c r="R31" s="72">
        <f t="shared" si="8"/>
        <v>0.13814646956669074</v>
      </c>
      <c r="S31" s="72">
        <f t="shared" si="8"/>
        <v>-0.13814433721638153</v>
      </c>
      <c r="T31" s="72">
        <f t="shared" si="8"/>
        <v>-7.1565972730099792E-2</v>
      </c>
      <c r="U31" s="72"/>
      <c r="V31" s="72">
        <f t="shared" si="8"/>
        <v>5.0251256281407031E-2</v>
      </c>
      <c r="W31" s="72">
        <f t="shared" si="8"/>
        <v>-6.3907486305538663E-2</v>
      </c>
      <c r="X31" s="72">
        <f t="shared" si="8"/>
        <v>-0.11764705882352944</v>
      </c>
      <c r="Y31" s="72">
        <f t="shared" si="8"/>
        <v>0.1885296860428971</v>
      </c>
      <c r="Z31" s="72">
        <f t="shared" si="8"/>
        <v>0.57633587786259532</v>
      </c>
      <c r="AA31" s="72">
        <f t="shared" si="8"/>
        <v>-0.11489267862393404</v>
      </c>
      <c r="AB31" s="72">
        <f t="shared" si="8"/>
        <v>-2.3876595496668207E-2</v>
      </c>
      <c r="AC31" s="72">
        <f t="shared" si="8"/>
        <v>0.15084285991086976</v>
      </c>
      <c r="AD31" s="72">
        <f t="shared" si="8"/>
        <v>-0.14087385254143814</v>
      </c>
      <c r="AE31" s="72"/>
      <c r="AF31" s="72">
        <f t="shared" si="6"/>
        <v>-0.16188533179865083</v>
      </c>
      <c r="AG31" s="72">
        <f t="shared" si="4"/>
        <v>-2.8807847439146661E-2</v>
      </c>
      <c r="AH31" s="72">
        <f t="shared" si="4"/>
        <v>-0.21390291107998549</v>
      </c>
      <c r="AI31" s="72">
        <f t="shared" si="4"/>
        <v>-0.16484301419829761</v>
      </c>
      <c r="AJ31" s="72"/>
      <c r="AK31" s="72">
        <f t="shared" si="7"/>
        <v>-0.26102081551183343</v>
      </c>
      <c r="AL31" s="72">
        <f t="shared" si="5"/>
        <v>-5.9980974068542525E-2</v>
      </c>
      <c r="AM31" s="72">
        <f t="shared" si="5"/>
        <v>-0.40235203393098129</v>
      </c>
      <c r="AN31" s="72">
        <f t="shared" si="5"/>
        <v>0.13448692961770536</v>
      </c>
      <c r="AO31" s="72">
        <f t="shared" si="5"/>
        <v>0.51094589012804614</v>
      </c>
      <c r="AP31" s="72">
        <f t="shared" si="5"/>
        <v>-0.15276352083273048</v>
      </c>
      <c r="AQ31" s="72">
        <f t="shared" si="5"/>
        <v>-6.6924382645326963E-2</v>
      </c>
      <c r="AR31" s="72">
        <f t="shared" si="5"/>
        <v>4.4209230891379958E-2</v>
      </c>
      <c r="AS31" s="72">
        <f t="shared" si="5"/>
        <v>-0.14823909216432574</v>
      </c>
    </row>
    <row r="32" spans="1:45" x14ac:dyDescent="0.35">
      <c r="A32" s="33" t="s">
        <v>113</v>
      </c>
      <c r="B32" s="75">
        <v>688.328125</v>
      </c>
      <c r="C32" s="75">
        <v>2859.140625</v>
      </c>
      <c r="D32" s="75">
        <v>7429.109375</v>
      </c>
      <c r="E32" s="75">
        <v>10976.578125</v>
      </c>
      <c r="F32" s="108"/>
      <c r="G32" s="75">
        <v>10.171875</v>
      </c>
      <c r="H32" s="75">
        <v>112.484375</v>
      </c>
      <c r="I32" s="75">
        <v>7.140625</v>
      </c>
      <c r="J32" s="75">
        <v>195.84375</v>
      </c>
      <c r="K32" s="75">
        <v>8.4375</v>
      </c>
      <c r="L32" s="75">
        <v>338.71875</v>
      </c>
      <c r="M32" s="75">
        <v>672.796875</v>
      </c>
      <c r="N32" s="75">
        <v>302.890625</v>
      </c>
      <c r="O32" s="75">
        <v>369.90625</v>
      </c>
      <c r="P32" s="40"/>
      <c r="Q32" s="72">
        <f t="shared" si="9"/>
        <v>-0.32057866407563351</v>
      </c>
      <c r="R32" s="72">
        <f t="shared" si="8"/>
        <v>-5.7875876556176875E-2</v>
      </c>
      <c r="S32" s="72">
        <f t="shared" si="8"/>
        <v>-0.20418742133311907</v>
      </c>
      <c r="T32" s="72">
        <f t="shared" si="8"/>
        <v>-0.17982045974354399</v>
      </c>
      <c r="U32" s="72"/>
      <c r="V32" s="72">
        <f t="shared" si="8"/>
        <v>0.10526315789473695</v>
      </c>
      <c r="W32" s="72">
        <f t="shared" si="8"/>
        <v>-0.18415684496826834</v>
      </c>
      <c r="X32" s="72">
        <f t="shared" si="8"/>
        <v>-0.33959537572254339</v>
      </c>
      <c r="Y32" s="72">
        <f t="shared" si="8"/>
        <v>0.17315612130288272</v>
      </c>
      <c r="Z32" s="72">
        <f t="shared" si="8"/>
        <v>1.4657534246575343</v>
      </c>
      <c r="AA32" s="72">
        <f t="shared" si="8"/>
        <v>-9.1259693984489632E-2</v>
      </c>
      <c r="AB32" s="72">
        <f t="shared" si="8"/>
        <v>-4.0211309988186228E-2</v>
      </c>
      <c r="AC32" s="72">
        <f t="shared" si="8"/>
        <v>6.4057525524206849E-2</v>
      </c>
      <c r="AD32" s="72">
        <f t="shared" si="8"/>
        <v>-0.11150309626571586</v>
      </c>
      <c r="AE32" s="72"/>
      <c r="AF32" s="72">
        <f t="shared" si="6"/>
        <v>-0.20900585748682121</v>
      </c>
      <c r="AG32" s="72">
        <f t="shared" si="4"/>
        <v>-0.16206499983718203</v>
      </c>
      <c r="AH32" s="72">
        <f t="shared" si="4"/>
        <v>-3.6094631713897374E-2</v>
      </c>
      <c r="AI32" s="72">
        <f t="shared" si="4"/>
        <v>-8.4494382217709219E-2</v>
      </c>
      <c r="AJ32" s="72"/>
      <c r="AK32" s="72">
        <f t="shared" si="7"/>
        <v>2.2054425837320535E-2</v>
      </c>
      <c r="AL32" s="72">
        <f t="shared" si="5"/>
        <v>-0.23206375975292592</v>
      </c>
      <c r="AM32" s="72">
        <f t="shared" si="5"/>
        <v>-0.25023437500000001</v>
      </c>
      <c r="AN32" s="72">
        <f t="shared" si="5"/>
        <v>-0.19326819340918011</v>
      </c>
      <c r="AO32" s="72">
        <f t="shared" si="5"/>
        <v>0.28707627118644075</v>
      </c>
      <c r="AP32" s="72">
        <f t="shared" si="5"/>
        <v>-0.11389082094510428</v>
      </c>
      <c r="AQ32" s="72">
        <f t="shared" si="5"/>
        <v>-0.15639274092428945</v>
      </c>
      <c r="AR32" s="72">
        <f t="shared" si="5"/>
        <v>-0.19681331025338833</v>
      </c>
      <c r="AS32" s="72">
        <f t="shared" si="5"/>
        <v>-0.12013540172166437</v>
      </c>
    </row>
    <row r="33" spans="1:45" x14ac:dyDescent="0.35">
      <c r="A33" s="57" t="s">
        <v>114</v>
      </c>
      <c r="B33" s="75">
        <v>699.265625</v>
      </c>
      <c r="C33" s="75">
        <v>3154.640625</v>
      </c>
      <c r="D33" s="75">
        <v>7396.578125</v>
      </c>
      <c r="E33" s="75">
        <v>11250.484375</v>
      </c>
      <c r="F33" s="108"/>
      <c r="G33" s="75">
        <v>12.6875</v>
      </c>
      <c r="H33" s="75">
        <v>113.96875</v>
      </c>
      <c r="I33" s="75">
        <v>4.71875</v>
      </c>
      <c r="J33" s="75">
        <v>209.15625</v>
      </c>
      <c r="K33" s="75">
        <v>5.515625</v>
      </c>
      <c r="L33" s="75">
        <v>375.75</v>
      </c>
      <c r="M33" s="75">
        <v>721.796875</v>
      </c>
      <c r="N33" s="75">
        <v>302.234375</v>
      </c>
      <c r="O33" s="75">
        <v>419.5625</v>
      </c>
      <c r="P33" s="40"/>
      <c r="Q33" s="72">
        <f t="shared" si="9"/>
        <v>-0.24578256399885401</v>
      </c>
      <c r="R33" s="72">
        <f t="shared" si="8"/>
        <v>7.423448349251105E-2</v>
      </c>
      <c r="S33" s="72">
        <f t="shared" si="8"/>
        <v>-7.6306325818996434E-2</v>
      </c>
      <c r="T33" s="72">
        <f t="shared" si="8"/>
        <v>-5.2302739385260533E-2</v>
      </c>
      <c r="U33" s="72"/>
      <c r="V33" s="72">
        <f t="shared" si="8"/>
        <v>0.3904109589041096</v>
      </c>
      <c r="W33" s="72">
        <f t="shared" si="8"/>
        <v>-5.5426055426055387E-2</v>
      </c>
      <c r="X33" s="72">
        <f t="shared" si="8"/>
        <v>-0.37860082304526754</v>
      </c>
      <c r="Y33" s="72">
        <f t="shared" si="8"/>
        <v>0.15866008828875611</v>
      </c>
      <c r="Z33" s="72">
        <f t="shared" si="8"/>
        <v>0.16118421052631571</v>
      </c>
      <c r="AA33" s="72">
        <f t="shared" si="8"/>
        <v>-1.7245606865549656E-2</v>
      </c>
      <c r="AB33" s="72">
        <f t="shared" si="8"/>
        <v>2.3848046277621382E-2</v>
      </c>
      <c r="AC33" s="72">
        <f t="shared" si="8"/>
        <v>4.7265836491608093E-2</v>
      </c>
      <c r="AD33" s="72">
        <f t="shared" si="8"/>
        <v>7.6175466246388712E-3</v>
      </c>
      <c r="AE33" s="72"/>
      <c r="AF33" s="72">
        <f t="shared" si="6"/>
        <v>1.5889950741152736E-2</v>
      </c>
      <c r="AG33" s="72">
        <f t="shared" si="4"/>
        <v>0.10335273383064192</v>
      </c>
      <c r="AH33" s="72">
        <f t="shared" si="4"/>
        <v>-4.3788896296872437E-3</v>
      </c>
      <c r="AI33" s="72">
        <f t="shared" si="4"/>
        <v>2.4953701133521466E-2</v>
      </c>
      <c r="AJ33" s="72"/>
      <c r="AK33" s="72">
        <f t="shared" si="7"/>
        <v>0.24731182795698925</v>
      </c>
      <c r="AL33" s="72">
        <f t="shared" si="5"/>
        <v>1.3196277260730582E-2</v>
      </c>
      <c r="AM33" s="72">
        <f t="shared" si="5"/>
        <v>-0.33916849015317285</v>
      </c>
      <c r="AN33" s="72">
        <f t="shared" si="5"/>
        <v>6.7975107707036964E-2</v>
      </c>
      <c r="AO33" s="72">
        <f t="shared" si="5"/>
        <v>-0.34629629629629632</v>
      </c>
      <c r="AP33" s="72">
        <f t="shared" si="5"/>
        <v>0.10932742872958756</v>
      </c>
      <c r="AQ33" s="72">
        <f t="shared" si="5"/>
        <v>7.2830302608049458E-2</v>
      </c>
      <c r="AR33" s="72">
        <f t="shared" si="5"/>
        <v>-2.1666236781016091E-3</v>
      </c>
      <c r="AS33" s="72">
        <f t="shared" si="5"/>
        <v>0.13424009461856889</v>
      </c>
    </row>
    <row r="34" spans="1:45" x14ac:dyDescent="0.35">
      <c r="A34" s="57" t="s">
        <v>138</v>
      </c>
      <c r="B34" s="75">
        <v>736.77049180327867</v>
      </c>
      <c r="C34" s="75">
        <v>3887.4098360655739</v>
      </c>
      <c r="D34" s="75">
        <v>8216.0163934426237</v>
      </c>
      <c r="E34" s="75">
        <v>12840.196721311475</v>
      </c>
      <c r="F34" s="108"/>
      <c r="G34" s="75">
        <v>16.901639344262296</v>
      </c>
      <c r="H34" s="75">
        <v>149.0655737704918</v>
      </c>
      <c r="I34" s="75">
        <v>7.9508196721311473</v>
      </c>
      <c r="J34" s="75">
        <v>246.49180327868854</v>
      </c>
      <c r="K34" s="75">
        <v>6.6229508196721314</v>
      </c>
      <c r="L34" s="75">
        <v>476.26229508196724</v>
      </c>
      <c r="M34" s="75">
        <v>903.29508196721315</v>
      </c>
      <c r="N34" s="75">
        <v>351.49180327868851</v>
      </c>
      <c r="O34" s="75">
        <v>551.80327868852464</v>
      </c>
      <c r="P34" s="40"/>
      <c r="Q34" s="72">
        <f t="shared" ref="Q34" si="10">IFERROR(B34/B30-1, "n/a")</f>
        <v>-0.29040030925834526</v>
      </c>
      <c r="R34" s="72">
        <f t="shared" ref="R34" si="11">IFERROR(C34/C30-1, "n/a")</f>
        <v>0.10647169467543316</v>
      </c>
      <c r="S34" s="72">
        <f t="shared" ref="S34" si="12">IFERROR(D34/D30-1, "n/a")</f>
        <v>-0.16201714747410234</v>
      </c>
      <c r="T34" s="72">
        <f t="shared" ref="T34" si="13">IFERROR(E34/E30-1, "n/a")</f>
        <v>-0.10559578653930202</v>
      </c>
      <c r="U34" s="72"/>
      <c r="V34" s="72">
        <f t="shared" ref="V34" si="14">IFERROR(G34/G30-1, "n/a")</f>
        <v>0.25497202316678136</v>
      </c>
      <c r="W34" s="72">
        <f t="shared" ref="W34" si="15">IFERROR(H34/H30-1, "n/a")</f>
        <v>-4.336346405439484E-2</v>
      </c>
      <c r="X34" s="72">
        <f t="shared" ref="X34" si="16">IFERROR(I34/I30-1, "n/a")</f>
        <v>-0.50106192340877409</v>
      </c>
      <c r="Y34" s="72">
        <f t="shared" ref="Y34" si="17">IFERROR(J34/J30-1, "n/a")</f>
        <v>0.15191767568242187</v>
      </c>
      <c r="Z34" s="72">
        <f t="shared" ref="Z34" si="18">IFERROR(K34/K30-1, "n/a")</f>
        <v>0.52647937107684806</v>
      </c>
      <c r="AA34" s="72">
        <f t="shared" ref="AA34" si="19">IFERROR(L34/L30-1, "n/a")</f>
        <v>5.5598694994529296E-2</v>
      </c>
      <c r="AB34" s="72">
        <f t="shared" ref="AB34" si="20">IFERROR(M34/M30-1, "n/a")</f>
        <v>5.6824393447572508E-2</v>
      </c>
      <c r="AC34" s="72">
        <f t="shared" ref="AC34" si="21">IFERROR(N34/N30-1, "n/a")</f>
        <v>-2.6729855599183172E-2</v>
      </c>
      <c r="AD34" s="72">
        <f t="shared" ref="AD34" si="22">IFERROR(O34/O30-1, "n/a")</f>
        <v>0.11795971762265633</v>
      </c>
      <c r="AE34" s="72"/>
      <c r="AF34" s="72">
        <f t="shared" ref="AF34" si="23">IFERROR(B34/B33-1, "n/a")</f>
        <v>5.3634649641584486E-2</v>
      </c>
      <c r="AG34" s="72">
        <f t="shared" ref="AG34" si="24">IFERROR(C34/C33-1, "n/a")</f>
        <v>0.23228294381886183</v>
      </c>
      <c r="AH34" s="72">
        <f t="shared" ref="AH34" si="25">IFERROR(D34/D33-1, "n/a")</f>
        <v>0.11078613036925411</v>
      </c>
      <c r="AI34" s="72">
        <f t="shared" ref="AI34" si="26">IFERROR(E34/E33-1, "n/a")</f>
        <v>0.14130168029422951</v>
      </c>
      <c r="AJ34" s="72"/>
      <c r="AK34" s="72">
        <f t="shared" ref="AK34" si="27">IFERROR(G34/G33-1, "n/a")</f>
        <v>0.33214891383348144</v>
      </c>
      <c r="AL34" s="72">
        <f t="shared" ref="AL34" si="28">IFERROR(H34/H33-1, "n/a")</f>
        <v>0.30795129165224489</v>
      </c>
      <c r="AM34" s="72">
        <f t="shared" ref="AM34" si="29">IFERROR(I34/I33-1, "n/a")</f>
        <v>0.68494191727282594</v>
      </c>
      <c r="AN34" s="72">
        <f t="shared" ref="AN34" si="30">IFERROR(J34/J33-1, "n/a")</f>
        <v>0.17850555878052199</v>
      </c>
      <c r="AO34" s="72">
        <f t="shared" ref="AO34" si="31">IFERROR(K34/K33-1, "n/a")</f>
        <v>0.20076162169693035</v>
      </c>
      <c r="AP34" s="72">
        <f t="shared" ref="AP34" si="32">IFERROR(L34/L33-1, "n/a")</f>
        <v>0.26749779130264062</v>
      </c>
      <c r="AQ34" s="72">
        <f t="shared" ref="AQ34" si="33">IFERROR(M34/M33-1, "n/a")</f>
        <v>0.25145330113435738</v>
      </c>
      <c r="AR34" s="72">
        <f t="shared" ref="AR34" si="34">IFERROR(N34/N33-1, "n/a")</f>
        <v>0.16297758413048991</v>
      </c>
      <c r="AS34" s="72">
        <f t="shared" ref="AS34" si="35">IFERROR(O34/O33-1, "n/a")</f>
        <v>0.31518731699931402</v>
      </c>
    </row>
    <row r="35" spans="1:45" x14ac:dyDescent="0.35">
      <c r="A35" s="57" t="s">
        <v>145</v>
      </c>
      <c r="B35" s="75">
        <v>633.73015873015868</v>
      </c>
      <c r="C35" s="75">
        <v>3610.3650793650795</v>
      </c>
      <c r="D35" s="75">
        <v>7428.4920634920636</v>
      </c>
      <c r="E35" s="75">
        <v>11672.587301587302</v>
      </c>
      <c r="F35" s="108"/>
      <c r="G35" s="75">
        <v>12.158730158730158</v>
      </c>
      <c r="H35" s="75">
        <v>133.22222222222223</v>
      </c>
      <c r="I35" s="75">
        <v>9.4761904761904763</v>
      </c>
      <c r="J35" s="75">
        <v>229.71428571428572</v>
      </c>
      <c r="K35" s="75">
        <v>4.4444444444444446</v>
      </c>
      <c r="L35" s="75">
        <v>393.25396825396825</v>
      </c>
      <c r="M35" s="75">
        <v>782.26984126984132</v>
      </c>
      <c r="N35" s="75">
        <v>319.71428571428572</v>
      </c>
      <c r="O35" s="75">
        <v>462.55555555555554</v>
      </c>
      <c r="P35" s="40"/>
      <c r="Q35" s="72">
        <f t="shared" ref="Q35" si="36">IFERROR(B35/B31-1, "n/a")</f>
        <v>-0.27174725936194666</v>
      </c>
      <c r="R35" s="72">
        <f t="shared" ref="R35" si="37">IFERROR(C35/C31-1, "n/a")</f>
        <v>5.8098100147001341E-2</v>
      </c>
      <c r="S35" s="72">
        <f t="shared" ref="S35" si="38">IFERROR(D35/D31-1, "n/a")</f>
        <v>-3.6174726089463705E-2</v>
      </c>
      <c r="T35" s="72">
        <f t="shared" ref="T35" si="39">IFERROR(E35/E31-1, "n/a")</f>
        <v>-2.6443475647616177E-2</v>
      </c>
      <c r="U35" s="72"/>
      <c r="V35" s="72">
        <f t="shared" ref="V35" si="40">IFERROR(G35/G31-1, "n/a")</f>
        <v>0.2216905901116426</v>
      </c>
      <c r="W35" s="72">
        <f t="shared" ref="W35" si="41">IFERROR(H35/H31-1, "n/a")</f>
        <v>-9.0485478977026412E-2</v>
      </c>
      <c r="X35" s="72">
        <f t="shared" ref="X35" si="42">IFERROR(I35/I31-1, "n/a")</f>
        <v>-5.0000000000000044E-3</v>
      </c>
      <c r="Y35" s="72">
        <f t="shared" ref="Y35" si="43">IFERROR(J35/J31-1, "n/a")</f>
        <v>-5.3746567281286683E-2</v>
      </c>
      <c r="Z35" s="72">
        <f t="shared" ref="Z35" si="44">IFERROR(K35/K31-1, "n/a")</f>
        <v>-0.32203389830508466</v>
      </c>
      <c r="AA35" s="72">
        <f t="shared" ref="AA35" si="45">IFERROR(L35/L31-1, "n/a")</f>
        <v>2.8776679677767536E-2</v>
      </c>
      <c r="AB35" s="72">
        <f t="shared" ref="AB35" si="46">IFERROR(M35/M31-1, "n/a")</f>
        <v>-1.9126661889976804E-2</v>
      </c>
      <c r="AC35" s="72">
        <f t="shared" ref="AC35" si="47">IFERROR(N35/N31-1, "n/a")</f>
        <v>-0.15220136375115745</v>
      </c>
      <c r="AD35" s="72">
        <f t="shared" ref="AD35" si="48">IFERROR(O35/O31-1, "n/a")</f>
        <v>0.10024163709129352</v>
      </c>
      <c r="AE35" s="72"/>
      <c r="AF35" s="72">
        <f t="shared" ref="AF35" si="49">IFERROR(B35/B34-1, "n/a")</f>
        <v>-0.13985404439980242</v>
      </c>
      <c r="AG35" s="72">
        <f t="shared" ref="AG35" si="50">IFERROR(C35/C34-1, "n/a")</f>
        <v>-7.1267185191075666E-2</v>
      </c>
      <c r="AH35" s="72">
        <f t="shared" ref="AH35" si="51">IFERROR(D35/D34-1, "n/a")</f>
        <v>-9.5852331864758722E-2</v>
      </c>
      <c r="AI35" s="72">
        <f t="shared" ref="AI35" si="52">IFERROR(E35/E34-1, "n/a")</f>
        <v>-9.0933919866370672E-2</v>
      </c>
      <c r="AJ35" s="72"/>
      <c r="AK35" s="72">
        <f t="shared" ref="AK35" si="53">IFERROR(G35/G34-1, "n/a")</f>
        <v>-0.28061829322741072</v>
      </c>
      <c r="AL35" s="72">
        <f t="shared" ref="AL35" si="54">IFERROR(H35/H34-1, "n/a")</f>
        <v>-0.10628444346689137</v>
      </c>
      <c r="AM35" s="72">
        <f t="shared" ref="AM35" si="55">IFERROR(I35/I34-1, "n/a")</f>
        <v>0.19185076092292586</v>
      </c>
      <c r="AN35" s="72">
        <f t="shared" ref="AN35" si="56">IFERROR(J35/J34-1, "n/a")</f>
        <v>-6.8065214912780725E-2</v>
      </c>
      <c r="AO35" s="72">
        <f t="shared" ref="AO35" si="57">IFERROR(K35/K34-1, "n/a")</f>
        <v>-0.32893289328932895</v>
      </c>
      <c r="AP35" s="72">
        <f t="shared" ref="AP35" si="58">IFERROR(L35/L34-1, "n/a")</f>
        <v>-0.1742911997971891</v>
      </c>
      <c r="AQ35" s="72">
        <f t="shared" ref="AQ35" si="59">IFERROR(M35/M34-1, "n/a")</f>
        <v>-0.13398195463856699</v>
      </c>
      <c r="AR35" s="72">
        <f t="shared" ref="AR35" si="60">IFERROR(N35/N34-1, "n/a")</f>
        <v>-9.0407563613104314E-2</v>
      </c>
      <c r="AS35" s="72">
        <f t="shared" ref="AS35" si="61">IFERROR(O35/O34-1, "n/a")</f>
        <v>-0.16173829801280792</v>
      </c>
    </row>
    <row r="36" spans="1:45" x14ac:dyDescent="0.35">
      <c r="B36" s="108"/>
      <c r="C36" s="108"/>
      <c r="D36" s="108"/>
      <c r="E36" s="108"/>
      <c r="F36" s="108"/>
      <c r="G36" s="108"/>
      <c r="H36" s="108"/>
      <c r="I36" s="108"/>
      <c r="J36" s="108"/>
      <c r="K36" s="108"/>
      <c r="L36" s="108"/>
      <c r="M36" s="108"/>
      <c r="N36" s="108"/>
      <c r="O36" s="108"/>
      <c r="P36" s="40"/>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row>
    <row r="37" spans="1:45" x14ac:dyDescent="0.35">
      <c r="A37" s="59">
        <v>43466</v>
      </c>
      <c r="B37" s="75">
        <v>936.85714285714289</v>
      </c>
      <c r="C37" s="75">
        <v>3123.6190476190477</v>
      </c>
      <c r="D37" s="75">
        <v>8333.1428571428569</v>
      </c>
      <c r="E37" s="75">
        <v>12393.619047619048</v>
      </c>
      <c r="F37" s="108"/>
      <c r="G37" s="75">
        <v>6</v>
      </c>
      <c r="H37" s="75">
        <v>130.1904761904762</v>
      </c>
      <c r="I37" s="75">
        <v>7.8095238095238093</v>
      </c>
      <c r="J37" s="75">
        <v>221.95238095238096</v>
      </c>
      <c r="K37" s="75">
        <v>6.2380952380952381</v>
      </c>
      <c r="L37" s="75">
        <v>439.57142857142856</v>
      </c>
      <c r="M37" s="75">
        <v>811.76190476190482</v>
      </c>
      <c r="N37" s="75">
        <v>335.85714285714283</v>
      </c>
      <c r="O37" s="75">
        <v>475.90476190476193</v>
      </c>
      <c r="P37" s="40"/>
      <c r="Q37" s="72" t="s">
        <v>116</v>
      </c>
      <c r="R37" s="72" t="s">
        <v>116</v>
      </c>
      <c r="S37" s="72" t="s">
        <v>116</v>
      </c>
      <c r="T37" s="72" t="s">
        <v>116</v>
      </c>
      <c r="U37" s="72"/>
      <c r="V37" s="72" t="s">
        <v>116</v>
      </c>
      <c r="W37" s="72" t="s">
        <v>116</v>
      </c>
      <c r="X37" s="72" t="s">
        <v>116</v>
      </c>
      <c r="Y37" s="72" t="s">
        <v>116</v>
      </c>
      <c r="Z37" s="72" t="s">
        <v>116</v>
      </c>
      <c r="AA37" s="72" t="s">
        <v>116</v>
      </c>
      <c r="AB37" s="72" t="s">
        <v>116</v>
      </c>
      <c r="AC37" s="72" t="s">
        <v>116</v>
      </c>
      <c r="AD37" s="72" t="s">
        <v>116</v>
      </c>
      <c r="AE37" s="72"/>
      <c r="AF37" s="72" t="s">
        <v>116</v>
      </c>
      <c r="AG37" s="72" t="s">
        <v>116</v>
      </c>
      <c r="AH37" s="72" t="s">
        <v>116</v>
      </c>
      <c r="AI37" s="72" t="s">
        <v>116</v>
      </c>
      <c r="AJ37" s="72"/>
      <c r="AK37" s="72" t="s">
        <v>116</v>
      </c>
      <c r="AL37" s="72" t="s">
        <v>116</v>
      </c>
      <c r="AM37" s="72" t="s">
        <v>116</v>
      </c>
      <c r="AN37" s="72" t="s">
        <v>116</v>
      </c>
      <c r="AO37" s="72" t="s">
        <v>116</v>
      </c>
      <c r="AP37" s="72" t="s">
        <v>116</v>
      </c>
      <c r="AQ37" s="72" t="s">
        <v>116</v>
      </c>
      <c r="AR37" s="72" t="s">
        <v>116</v>
      </c>
      <c r="AS37" s="72" t="s">
        <v>116</v>
      </c>
    </row>
    <row r="38" spans="1:45" x14ac:dyDescent="0.35">
      <c r="A38" s="59">
        <v>43497</v>
      </c>
      <c r="B38" s="75">
        <v>905.0526315789474</v>
      </c>
      <c r="C38" s="75">
        <v>3234.8947368421054</v>
      </c>
      <c r="D38" s="75">
        <v>8055.3684210526317</v>
      </c>
      <c r="E38" s="75">
        <v>12195.315789473685</v>
      </c>
      <c r="F38" s="108"/>
      <c r="G38" s="75">
        <v>15.578947368421053</v>
      </c>
      <c r="H38" s="75">
        <v>130.15789473684211</v>
      </c>
      <c r="I38" s="75">
        <v>10.421052631578947</v>
      </c>
      <c r="J38" s="75">
        <v>207.78947368421052</v>
      </c>
      <c r="K38" s="75">
        <v>1.7894736842105263</v>
      </c>
      <c r="L38" s="75">
        <v>445.5263157894737</v>
      </c>
      <c r="M38" s="75">
        <v>811.26315789473688</v>
      </c>
      <c r="N38" s="75">
        <v>333.42105263157896</v>
      </c>
      <c r="O38" s="75">
        <v>477.84210526315792</v>
      </c>
      <c r="P38" s="40"/>
      <c r="Q38" s="72" t="s">
        <v>116</v>
      </c>
      <c r="R38" s="72" t="s">
        <v>116</v>
      </c>
      <c r="S38" s="72" t="s">
        <v>116</v>
      </c>
      <c r="T38" s="72" t="s">
        <v>116</v>
      </c>
      <c r="U38" s="72"/>
      <c r="V38" s="72" t="s">
        <v>116</v>
      </c>
      <c r="W38" s="72" t="s">
        <v>116</v>
      </c>
      <c r="X38" s="72" t="s">
        <v>116</v>
      </c>
      <c r="Y38" s="72" t="s">
        <v>116</v>
      </c>
      <c r="Z38" s="72" t="s">
        <v>116</v>
      </c>
      <c r="AA38" s="72" t="s">
        <v>116</v>
      </c>
      <c r="AB38" s="72" t="s">
        <v>116</v>
      </c>
      <c r="AC38" s="72" t="s">
        <v>116</v>
      </c>
      <c r="AD38" s="72" t="s">
        <v>116</v>
      </c>
      <c r="AE38" s="72"/>
      <c r="AF38" s="72">
        <f>IFERROR(B38/B37-1, "n/a")</f>
        <v>-3.3948090720855251E-2</v>
      </c>
      <c r="AG38" s="72">
        <f t="shared" ref="AG38:AS53" si="62">IFERROR(C38/C37-1, "n/a")</f>
        <v>3.562396295024417E-2</v>
      </c>
      <c r="AH38" s="72">
        <f t="shared" si="62"/>
        <v>-3.3333694243838363E-2</v>
      </c>
      <c r="AI38" s="72">
        <f t="shared" si="62"/>
        <v>-1.6000431946749161E-2</v>
      </c>
      <c r="AJ38" s="72"/>
      <c r="AK38" s="72">
        <f t="shared" si="62"/>
        <v>1.5964912280701755</v>
      </c>
      <c r="AL38" s="72">
        <f t="shared" si="62"/>
        <v>-2.5025988526550247E-4</v>
      </c>
      <c r="AM38" s="72">
        <f t="shared" si="62"/>
        <v>0.33440308087291393</v>
      </c>
      <c r="AN38" s="72">
        <f t="shared" si="62"/>
        <v>-6.3810566966655102E-2</v>
      </c>
      <c r="AO38" s="72">
        <f t="shared" si="62"/>
        <v>-0.71313780634793089</v>
      </c>
      <c r="AP38" s="72">
        <f t="shared" si="62"/>
        <v>1.354702974530908E-2</v>
      </c>
      <c r="AQ38" s="72">
        <f t="shared" si="62"/>
        <v>-6.1440043471150396E-4</v>
      </c>
      <c r="AR38" s="72">
        <f t="shared" si="62"/>
        <v>-7.2533524368129099E-3</v>
      </c>
      <c r="AS38" s="72">
        <f t="shared" si="62"/>
        <v>4.0708635707740193E-3</v>
      </c>
    </row>
    <row r="39" spans="1:45" x14ac:dyDescent="0.35">
      <c r="A39" s="59">
        <v>43525</v>
      </c>
      <c r="B39" s="75">
        <v>1000.5714285714286</v>
      </c>
      <c r="C39" s="75">
        <v>3069.8095238095239</v>
      </c>
      <c r="D39" s="75">
        <v>8662.2380952380954</v>
      </c>
      <c r="E39" s="75">
        <v>12732.619047619048</v>
      </c>
      <c r="F39" s="108"/>
      <c r="G39" s="75">
        <v>14.571428571428571</v>
      </c>
      <c r="H39" s="75">
        <v>147.1904761904762</v>
      </c>
      <c r="I39" s="75">
        <v>8.1428571428571423</v>
      </c>
      <c r="J39" s="75">
        <v>237.76190476190476</v>
      </c>
      <c r="K39" s="75">
        <v>5.4761904761904763</v>
      </c>
      <c r="L39" s="75">
        <v>436.23809523809524</v>
      </c>
      <c r="M39" s="75">
        <v>849.38095238095241</v>
      </c>
      <c r="N39" s="75">
        <v>341.61904761904759</v>
      </c>
      <c r="O39" s="75">
        <v>507.76190476190476</v>
      </c>
      <c r="P39" s="40"/>
      <c r="Q39" s="72" t="s">
        <v>116</v>
      </c>
      <c r="R39" s="72" t="s">
        <v>116</v>
      </c>
      <c r="S39" s="72" t="s">
        <v>116</v>
      </c>
      <c r="T39" s="72" t="s">
        <v>116</v>
      </c>
      <c r="U39" s="72"/>
      <c r="V39" s="72" t="s">
        <v>116</v>
      </c>
      <c r="W39" s="72" t="s">
        <v>116</v>
      </c>
      <c r="X39" s="72" t="s">
        <v>116</v>
      </c>
      <c r="Y39" s="72" t="s">
        <v>116</v>
      </c>
      <c r="Z39" s="72" t="s">
        <v>116</v>
      </c>
      <c r="AA39" s="72" t="s">
        <v>116</v>
      </c>
      <c r="AB39" s="72" t="s">
        <v>116</v>
      </c>
      <c r="AC39" s="72" t="s">
        <v>116</v>
      </c>
      <c r="AD39" s="72" t="s">
        <v>116</v>
      </c>
      <c r="AE39" s="72"/>
      <c r="AF39" s="72">
        <f t="shared" ref="AF39:AI60" si="63">IFERROR(B39/B38-1, "n/a")</f>
        <v>0.10553949423453957</v>
      </c>
      <c r="AG39" s="72">
        <f t="shared" si="62"/>
        <v>-5.1032638296520716E-2</v>
      </c>
      <c r="AH39" s="72">
        <f t="shared" si="62"/>
        <v>7.5337295883254107E-2</v>
      </c>
      <c r="AI39" s="72">
        <f t="shared" si="62"/>
        <v>4.4058166874951565E-2</v>
      </c>
      <c r="AJ39" s="72"/>
      <c r="AK39" s="72">
        <f t="shared" si="62"/>
        <v>-6.4671814671814709E-2</v>
      </c>
      <c r="AL39" s="72">
        <f t="shared" si="62"/>
        <v>0.13086091695068647</v>
      </c>
      <c r="AM39" s="72">
        <f t="shared" si="62"/>
        <v>-0.2186147186147186</v>
      </c>
      <c r="AN39" s="72">
        <f t="shared" si="62"/>
        <v>0.14424422251169977</v>
      </c>
      <c r="AO39" s="72">
        <f t="shared" si="62"/>
        <v>2.0602240896358546</v>
      </c>
      <c r="AP39" s="72">
        <f t="shared" si="62"/>
        <v>-2.0847748431918611E-2</v>
      </c>
      <c r="AQ39" s="72">
        <f t="shared" si="62"/>
        <v>4.6985733439606436E-2</v>
      </c>
      <c r="AR39" s="72">
        <f t="shared" si="62"/>
        <v>2.4587514563836566E-2</v>
      </c>
      <c r="AS39" s="72">
        <f t="shared" si="62"/>
        <v>6.2614405824010344E-2</v>
      </c>
    </row>
    <row r="40" spans="1:45" x14ac:dyDescent="0.35">
      <c r="A40" s="59">
        <v>43556</v>
      </c>
      <c r="B40" s="75">
        <v>935.71428571428567</v>
      </c>
      <c r="C40" s="75">
        <v>2735.2380952380954</v>
      </c>
      <c r="D40" s="75">
        <v>8347.9523809523816</v>
      </c>
      <c r="E40" s="75">
        <v>12018.904761904761</v>
      </c>
      <c r="F40" s="108"/>
      <c r="G40" s="75">
        <v>8</v>
      </c>
      <c r="H40" s="75">
        <v>139.52380952380952</v>
      </c>
      <c r="I40" s="75">
        <v>6.333333333333333</v>
      </c>
      <c r="J40" s="75">
        <v>206.52380952380952</v>
      </c>
      <c r="K40" s="75">
        <v>5.7142857142857144</v>
      </c>
      <c r="L40" s="75">
        <v>421.38095238095241</v>
      </c>
      <c r="M40" s="75">
        <v>787.47619047619048</v>
      </c>
      <c r="N40" s="75">
        <v>308.90476190476193</v>
      </c>
      <c r="O40" s="75">
        <v>478.57142857142856</v>
      </c>
      <c r="P40" s="40"/>
      <c r="Q40" s="72" t="s">
        <v>116</v>
      </c>
      <c r="R40" s="72" t="s">
        <v>116</v>
      </c>
      <c r="S40" s="72" t="s">
        <v>116</v>
      </c>
      <c r="T40" s="72" t="s">
        <v>116</v>
      </c>
      <c r="U40" s="72"/>
      <c r="V40" s="72" t="s">
        <v>116</v>
      </c>
      <c r="W40" s="72" t="s">
        <v>116</v>
      </c>
      <c r="X40" s="72" t="s">
        <v>116</v>
      </c>
      <c r="Y40" s="72" t="s">
        <v>116</v>
      </c>
      <c r="Z40" s="72" t="s">
        <v>116</v>
      </c>
      <c r="AA40" s="72" t="s">
        <v>116</v>
      </c>
      <c r="AB40" s="72" t="s">
        <v>116</v>
      </c>
      <c r="AC40" s="72" t="s">
        <v>116</v>
      </c>
      <c r="AD40" s="72" t="s">
        <v>116</v>
      </c>
      <c r="AE40" s="72"/>
      <c r="AF40" s="72">
        <f t="shared" si="63"/>
        <v>-6.4820102798401003E-2</v>
      </c>
      <c r="AG40" s="72">
        <f t="shared" si="62"/>
        <v>-0.10898768343002507</v>
      </c>
      <c r="AH40" s="72">
        <f t="shared" si="62"/>
        <v>-3.628227610812107E-2</v>
      </c>
      <c r="AI40" s="72">
        <f t="shared" si="62"/>
        <v>-5.6054004525309953E-2</v>
      </c>
      <c r="AJ40" s="72"/>
      <c r="AK40" s="72">
        <f t="shared" si="62"/>
        <v>-0.4509803921568627</v>
      </c>
      <c r="AL40" s="72">
        <f t="shared" si="62"/>
        <v>-5.2086703332255069E-2</v>
      </c>
      <c r="AM40" s="72">
        <f t="shared" si="62"/>
        <v>-0.22222222222222221</v>
      </c>
      <c r="AN40" s="72">
        <f t="shared" si="62"/>
        <v>-0.13138393751251753</v>
      </c>
      <c r="AO40" s="72">
        <f t="shared" si="62"/>
        <v>4.3478260869565188E-2</v>
      </c>
      <c r="AP40" s="72">
        <f t="shared" si="62"/>
        <v>-3.4057417312520433E-2</v>
      </c>
      <c r="AQ40" s="72">
        <f t="shared" si="62"/>
        <v>-7.288221113415938E-2</v>
      </c>
      <c r="AR40" s="72">
        <f t="shared" si="62"/>
        <v>-9.5762475606356201E-2</v>
      </c>
      <c r="AS40" s="72">
        <f t="shared" si="62"/>
        <v>-5.7488511675888643E-2</v>
      </c>
    </row>
    <row r="41" spans="1:45" x14ac:dyDescent="0.35">
      <c r="A41" s="59">
        <v>43586</v>
      </c>
      <c r="B41" s="75">
        <v>996.09090909090912</v>
      </c>
      <c r="C41" s="75">
        <v>3041.5</v>
      </c>
      <c r="D41" s="75">
        <v>8650.863636363636</v>
      </c>
      <c r="E41" s="75">
        <v>12688.454545454546</v>
      </c>
      <c r="F41" s="108"/>
      <c r="G41" s="75">
        <v>9.1363636363636367</v>
      </c>
      <c r="H41" s="75">
        <v>165.90909090909091</v>
      </c>
      <c r="I41" s="75">
        <v>15.909090909090908</v>
      </c>
      <c r="J41" s="75">
        <v>215.68181818181819</v>
      </c>
      <c r="K41" s="75">
        <v>2.8181818181818183</v>
      </c>
      <c r="L41" s="75">
        <v>439.45454545454544</v>
      </c>
      <c r="M41" s="75">
        <v>848.90909090909088</v>
      </c>
      <c r="N41" s="75">
        <v>346.72727272727275</v>
      </c>
      <c r="O41" s="75">
        <v>502.18181818181819</v>
      </c>
      <c r="P41" s="40"/>
      <c r="Q41" s="72" t="s">
        <v>116</v>
      </c>
      <c r="R41" s="72" t="s">
        <v>116</v>
      </c>
      <c r="S41" s="72" t="s">
        <v>116</v>
      </c>
      <c r="T41" s="72" t="s">
        <v>116</v>
      </c>
      <c r="U41" s="72"/>
      <c r="V41" s="72" t="s">
        <v>116</v>
      </c>
      <c r="W41" s="72" t="s">
        <v>116</v>
      </c>
      <c r="X41" s="72" t="s">
        <v>116</v>
      </c>
      <c r="Y41" s="72" t="s">
        <v>116</v>
      </c>
      <c r="Z41" s="72" t="s">
        <v>116</v>
      </c>
      <c r="AA41" s="72" t="s">
        <v>116</v>
      </c>
      <c r="AB41" s="72" t="s">
        <v>116</v>
      </c>
      <c r="AC41" s="72" t="s">
        <v>116</v>
      </c>
      <c r="AD41" s="72" t="s">
        <v>116</v>
      </c>
      <c r="AE41" s="72"/>
      <c r="AF41" s="72">
        <f t="shared" si="63"/>
        <v>6.4524635669674035E-2</v>
      </c>
      <c r="AG41" s="72">
        <f t="shared" si="62"/>
        <v>0.11196901114206126</v>
      </c>
      <c r="AH41" s="72">
        <f t="shared" si="62"/>
        <v>3.6285695172676213E-2</v>
      </c>
      <c r="AI41" s="72">
        <f t="shared" si="62"/>
        <v>5.5708053005960823E-2</v>
      </c>
      <c r="AJ41" s="72"/>
      <c r="AK41" s="72">
        <f t="shared" si="62"/>
        <v>0.14204545454545459</v>
      </c>
      <c r="AL41" s="72">
        <f t="shared" si="62"/>
        <v>0.18910952528699965</v>
      </c>
      <c r="AM41" s="72">
        <f t="shared" si="62"/>
        <v>1.5119617224880382</v>
      </c>
      <c r="AN41" s="72">
        <f t="shared" si="62"/>
        <v>4.4343597375647192E-2</v>
      </c>
      <c r="AO41" s="72">
        <f t="shared" si="62"/>
        <v>-0.50681818181818183</v>
      </c>
      <c r="AP41" s="72">
        <f t="shared" si="62"/>
        <v>4.2891338517962785E-2</v>
      </c>
      <c r="AQ41" s="72">
        <f t="shared" si="62"/>
        <v>7.8012390947022281E-2</v>
      </c>
      <c r="AR41" s="72">
        <f t="shared" si="62"/>
        <v>0.12244068556693799</v>
      </c>
      <c r="AS41" s="72">
        <f t="shared" si="62"/>
        <v>4.9335142469470794E-2</v>
      </c>
    </row>
    <row r="42" spans="1:45" x14ac:dyDescent="0.35">
      <c r="A42" s="59">
        <v>43617</v>
      </c>
      <c r="B42" s="75">
        <v>987.3</v>
      </c>
      <c r="C42" s="75">
        <v>3225.95</v>
      </c>
      <c r="D42" s="75">
        <v>9888.15</v>
      </c>
      <c r="E42" s="75">
        <v>14101.4</v>
      </c>
      <c r="F42" s="108"/>
      <c r="G42" s="75">
        <v>11.4</v>
      </c>
      <c r="H42" s="75">
        <v>163.9</v>
      </c>
      <c r="I42" s="75">
        <v>9.85</v>
      </c>
      <c r="J42" s="75">
        <v>189.3</v>
      </c>
      <c r="K42" s="75">
        <v>4</v>
      </c>
      <c r="L42" s="75">
        <v>434.55</v>
      </c>
      <c r="M42" s="75">
        <v>813</v>
      </c>
      <c r="N42" s="75">
        <v>326.45</v>
      </c>
      <c r="O42" s="75">
        <v>486.55</v>
      </c>
      <c r="P42" s="40"/>
      <c r="Q42" s="72" t="s">
        <v>116</v>
      </c>
      <c r="R42" s="72" t="s">
        <v>116</v>
      </c>
      <c r="S42" s="72" t="s">
        <v>116</v>
      </c>
      <c r="T42" s="72" t="s">
        <v>116</v>
      </c>
      <c r="U42" s="72"/>
      <c r="V42" s="72" t="s">
        <v>116</v>
      </c>
      <c r="W42" s="72" t="s">
        <v>116</v>
      </c>
      <c r="X42" s="72" t="s">
        <v>116</v>
      </c>
      <c r="Y42" s="72" t="s">
        <v>116</v>
      </c>
      <c r="Z42" s="72" t="s">
        <v>116</v>
      </c>
      <c r="AA42" s="72" t="s">
        <v>116</v>
      </c>
      <c r="AB42" s="72" t="s">
        <v>116</v>
      </c>
      <c r="AC42" s="72" t="s">
        <v>116</v>
      </c>
      <c r="AD42" s="72" t="s">
        <v>116</v>
      </c>
      <c r="AE42" s="72"/>
      <c r="AF42" s="72">
        <f t="shared" si="63"/>
        <v>-8.8254084147121326E-3</v>
      </c>
      <c r="AG42" s="72">
        <f t="shared" si="62"/>
        <v>6.0644418872267014E-2</v>
      </c>
      <c r="AH42" s="72">
        <f t="shared" si="62"/>
        <v>0.14302460605614775</v>
      </c>
      <c r="AI42" s="72">
        <f t="shared" si="62"/>
        <v>0.11135678103931279</v>
      </c>
      <c r="AJ42" s="72"/>
      <c r="AK42" s="72">
        <f t="shared" si="62"/>
        <v>0.24776119402985075</v>
      </c>
      <c r="AL42" s="72">
        <f t="shared" si="62"/>
        <v>-1.2109589041095825E-2</v>
      </c>
      <c r="AM42" s="72">
        <f t="shared" si="62"/>
        <v>-0.38085714285714289</v>
      </c>
      <c r="AN42" s="72">
        <f t="shared" si="62"/>
        <v>-0.12231822971549</v>
      </c>
      <c r="AO42" s="72">
        <f t="shared" si="62"/>
        <v>0.41935483870967727</v>
      </c>
      <c r="AP42" s="72">
        <f t="shared" si="62"/>
        <v>-1.1160529582126544E-2</v>
      </c>
      <c r="AQ42" s="72">
        <f t="shared" si="62"/>
        <v>-4.2300278432212401E-2</v>
      </c>
      <c r="AR42" s="72">
        <f t="shared" si="62"/>
        <v>-5.8481908757210377E-2</v>
      </c>
      <c r="AS42" s="72">
        <f t="shared" si="62"/>
        <v>-3.1127805937726238E-2</v>
      </c>
    </row>
    <row r="43" spans="1:45" x14ac:dyDescent="0.35">
      <c r="A43" s="59">
        <v>43647</v>
      </c>
      <c r="B43" s="75">
        <v>950.27272727272725</v>
      </c>
      <c r="C43" s="75">
        <v>3005.2272727272725</v>
      </c>
      <c r="D43" s="75">
        <v>8584.045454545454</v>
      </c>
      <c r="E43" s="75">
        <v>12539.545454545454</v>
      </c>
      <c r="F43" s="108"/>
      <c r="G43" s="75">
        <v>8.1363636363636367</v>
      </c>
      <c r="H43" s="75">
        <v>137.90909090909091</v>
      </c>
      <c r="I43" s="75">
        <v>11.772727272727273</v>
      </c>
      <c r="J43" s="75">
        <v>162.54545454545453</v>
      </c>
      <c r="K43" s="75">
        <v>3.3636363636363638</v>
      </c>
      <c r="L43" s="75">
        <v>407.09090909090907</v>
      </c>
      <c r="M43" s="75">
        <v>730.81818181818187</v>
      </c>
      <c r="N43" s="75">
        <v>282.68181818181819</v>
      </c>
      <c r="O43" s="75">
        <v>448.13636363636363</v>
      </c>
      <c r="P43" s="40"/>
      <c r="Q43" s="72" t="s">
        <v>116</v>
      </c>
      <c r="R43" s="72" t="s">
        <v>116</v>
      </c>
      <c r="S43" s="72" t="s">
        <v>116</v>
      </c>
      <c r="T43" s="72" t="s">
        <v>116</v>
      </c>
      <c r="U43" s="72"/>
      <c r="V43" s="72" t="s">
        <v>116</v>
      </c>
      <c r="W43" s="72" t="s">
        <v>116</v>
      </c>
      <c r="X43" s="72" t="s">
        <v>116</v>
      </c>
      <c r="Y43" s="72" t="s">
        <v>116</v>
      </c>
      <c r="Z43" s="72" t="s">
        <v>116</v>
      </c>
      <c r="AA43" s="72" t="s">
        <v>116</v>
      </c>
      <c r="AB43" s="72" t="s">
        <v>116</v>
      </c>
      <c r="AC43" s="72" t="s">
        <v>116</v>
      </c>
      <c r="AD43" s="72" t="s">
        <v>116</v>
      </c>
      <c r="AE43" s="72"/>
      <c r="AF43" s="72">
        <f t="shared" si="63"/>
        <v>-3.7503568041398427E-2</v>
      </c>
      <c r="AG43" s="72">
        <f t="shared" si="62"/>
        <v>-6.8421000720013447E-2</v>
      </c>
      <c r="AH43" s="72">
        <f t="shared" si="62"/>
        <v>-0.13188559492468721</v>
      </c>
      <c r="AI43" s="72">
        <f t="shared" si="62"/>
        <v>-0.11075882858826402</v>
      </c>
      <c r="AJ43" s="72"/>
      <c r="AK43" s="72">
        <f t="shared" si="62"/>
        <v>-0.28628389154704947</v>
      </c>
      <c r="AL43" s="72">
        <f t="shared" si="62"/>
        <v>-0.15857784680237397</v>
      </c>
      <c r="AM43" s="72">
        <f t="shared" si="62"/>
        <v>0.1952007383479466</v>
      </c>
      <c r="AN43" s="72">
        <f t="shared" si="62"/>
        <v>-0.14133410171445049</v>
      </c>
      <c r="AO43" s="72">
        <f t="shared" si="62"/>
        <v>-0.15909090909090906</v>
      </c>
      <c r="AP43" s="72">
        <f t="shared" si="62"/>
        <v>-6.3189715588749196E-2</v>
      </c>
      <c r="AQ43" s="72">
        <f t="shared" si="62"/>
        <v>-0.10108464721010835</v>
      </c>
      <c r="AR43" s="72">
        <f t="shared" si="62"/>
        <v>-0.13407315612860105</v>
      </c>
      <c r="AS43" s="72">
        <f t="shared" si="62"/>
        <v>-7.895105613736797E-2</v>
      </c>
    </row>
    <row r="44" spans="1:45" x14ac:dyDescent="0.35">
      <c r="A44" s="59">
        <v>43678</v>
      </c>
      <c r="B44" s="75">
        <v>995.68181818181813</v>
      </c>
      <c r="C44" s="75">
        <v>3092.5454545454545</v>
      </c>
      <c r="D44" s="75">
        <v>9747.5909090909099</v>
      </c>
      <c r="E44" s="75">
        <v>13835.818181818182</v>
      </c>
      <c r="F44" s="108"/>
      <c r="G44" s="75">
        <v>6.5909090909090908</v>
      </c>
      <c r="H44" s="75">
        <v>133.68181818181819</v>
      </c>
      <c r="I44" s="75">
        <v>6.6363636363636367</v>
      </c>
      <c r="J44" s="75">
        <v>158.86363636363637</v>
      </c>
      <c r="K44" s="75">
        <v>2.4545454545454546</v>
      </c>
      <c r="L44" s="75">
        <v>347.63636363636363</v>
      </c>
      <c r="M44" s="75">
        <v>655.86363636363637</v>
      </c>
      <c r="N44" s="75">
        <v>269.18181818181819</v>
      </c>
      <c r="O44" s="75">
        <v>386.68181818181819</v>
      </c>
      <c r="P44" s="40"/>
      <c r="Q44" s="72" t="s">
        <v>116</v>
      </c>
      <c r="R44" s="72" t="s">
        <v>116</v>
      </c>
      <c r="S44" s="72" t="s">
        <v>116</v>
      </c>
      <c r="T44" s="72" t="s">
        <v>116</v>
      </c>
      <c r="U44" s="72"/>
      <c r="V44" s="72" t="s">
        <v>116</v>
      </c>
      <c r="W44" s="72" t="s">
        <v>116</v>
      </c>
      <c r="X44" s="72" t="s">
        <v>116</v>
      </c>
      <c r="Y44" s="72" t="s">
        <v>116</v>
      </c>
      <c r="Z44" s="72" t="s">
        <v>116</v>
      </c>
      <c r="AA44" s="72" t="s">
        <v>116</v>
      </c>
      <c r="AB44" s="72" t="s">
        <v>116</v>
      </c>
      <c r="AC44" s="72" t="s">
        <v>116</v>
      </c>
      <c r="AD44" s="72" t="s">
        <v>116</v>
      </c>
      <c r="AE44" s="72"/>
      <c r="AF44" s="72">
        <f t="shared" si="63"/>
        <v>4.778532478714248E-2</v>
      </c>
      <c r="AG44" s="72">
        <f t="shared" si="62"/>
        <v>2.9055433713983225E-2</v>
      </c>
      <c r="AH44" s="72">
        <f t="shared" si="62"/>
        <v>0.13554744796106966</v>
      </c>
      <c r="AI44" s="72">
        <f t="shared" si="62"/>
        <v>0.10337477797513328</v>
      </c>
      <c r="AJ44" s="72"/>
      <c r="AK44" s="72">
        <f t="shared" si="62"/>
        <v>-0.18994413407821231</v>
      </c>
      <c r="AL44" s="72">
        <f t="shared" si="62"/>
        <v>-3.0652603823335456E-2</v>
      </c>
      <c r="AM44" s="72">
        <f t="shared" si="62"/>
        <v>-0.43629343629343631</v>
      </c>
      <c r="AN44" s="72">
        <f t="shared" si="62"/>
        <v>-2.2651006711409294E-2</v>
      </c>
      <c r="AO44" s="72">
        <f t="shared" si="62"/>
        <v>-0.27027027027027029</v>
      </c>
      <c r="AP44" s="72">
        <f t="shared" si="62"/>
        <v>-0.14604734256364449</v>
      </c>
      <c r="AQ44" s="72">
        <f t="shared" si="62"/>
        <v>-0.10256250777459885</v>
      </c>
      <c r="AR44" s="72">
        <f t="shared" si="62"/>
        <v>-4.7756874095513768E-2</v>
      </c>
      <c r="AS44" s="72">
        <f t="shared" si="62"/>
        <v>-0.13713358352774108</v>
      </c>
    </row>
    <row r="45" spans="1:45" x14ac:dyDescent="0.35">
      <c r="A45" s="59">
        <v>43709</v>
      </c>
      <c r="B45" s="75">
        <v>1101.4000000000001</v>
      </c>
      <c r="C45" s="75">
        <v>3003.75</v>
      </c>
      <c r="D45" s="75">
        <v>9708</v>
      </c>
      <c r="E45" s="75">
        <v>13813.15</v>
      </c>
      <c r="F45" s="108"/>
      <c r="G45" s="75">
        <v>13.25</v>
      </c>
      <c r="H45" s="75">
        <v>142.44999999999999</v>
      </c>
      <c r="I45" s="75">
        <v>14.35</v>
      </c>
      <c r="J45" s="75">
        <v>180.65</v>
      </c>
      <c r="K45" s="75">
        <v>4.55</v>
      </c>
      <c r="L45" s="75">
        <v>362.55</v>
      </c>
      <c r="M45" s="75">
        <v>717.8</v>
      </c>
      <c r="N45" s="75">
        <v>303.85000000000002</v>
      </c>
      <c r="O45" s="75">
        <v>413.95</v>
      </c>
      <c r="P45" s="40"/>
      <c r="Q45" s="72" t="s">
        <v>116</v>
      </c>
      <c r="R45" s="72" t="s">
        <v>116</v>
      </c>
      <c r="S45" s="72" t="s">
        <v>116</v>
      </c>
      <c r="T45" s="72" t="s">
        <v>116</v>
      </c>
      <c r="U45" s="72"/>
      <c r="V45" s="72" t="s">
        <v>116</v>
      </c>
      <c r="W45" s="72" t="s">
        <v>116</v>
      </c>
      <c r="X45" s="72" t="s">
        <v>116</v>
      </c>
      <c r="Y45" s="72" t="s">
        <v>116</v>
      </c>
      <c r="Z45" s="72" t="s">
        <v>116</v>
      </c>
      <c r="AA45" s="72" t="s">
        <v>116</v>
      </c>
      <c r="AB45" s="72" t="s">
        <v>116</v>
      </c>
      <c r="AC45" s="72" t="s">
        <v>116</v>
      </c>
      <c r="AD45" s="72" t="s">
        <v>116</v>
      </c>
      <c r="AE45" s="72"/>
      <c r="AF45" s="72">
        <f t="shared" si="63"/>
        <v>0.10617667199269598</v>
      </c>
      <c r="AG45" s="72">
        <f t="shared" si="62"/>
        <v>-2.8712740313951435E-2</v>
      </c>
      <c r="AH45" s="72">
        <f t="shared" si="62"/>
        <v>-4.0616096284863401E-3</v>
      </c>
      <c r="AI45" s="72">
        <f t="shared" si="62"/>
        <v>-1.6383694495184509E-3</v>
      </c>
      <c r="AJ45" s="72"/>
      <c r="AK45" s="72">
        <f t="shared" si="62"/>
        <v>1.010344827586207</v>
      </c>
      <c r="AL45" s="72">
        <f t="shared" si="62"/>
        <v>6.5589935396123566E-2</v>
      </c>
      <c r="AM45" s="72">
        <f t="shared" si="62"/>
        <v>1.1623287671232876</v>
      </c>
      <c r="AN45" s="72">
        <f t="shared" si="62"/>
        <v>0.1371387696709585</v>
      </c>
      <c r="AO45" s="72">
        <f t="shared" si="62"/>
        <v>0.85370370370370363</v>
      </c>
      <c r="AP45" s="72">
        <f t="shared" si="62"/>
        <v>4.2900104602510591E-2</v>
      </c>
      <c r="AQ45" s="72">
        <f t="shared" si="62"/>
        <v>9.4434818767759277E-2</v>
      </c>
      <c r="AR45" s="72">
        <f t="shared" si="62"/>
        <v>0.12879094900371513</v>
      </c>
      <c r="AS45" s="72">
        <f t="shared" si="62"/>
        <v>7.0518396614552614E-2</v>
      </c>
    </row>
    <row r="46" spans="1:45" x14ac:dyDescent="0.35">
      <c r="A46" s="59">
        <v>43739</v>
      </c>
      <c r="B46" s="75">
        <v>843.6521739130435</v>
      </c>
      <c r="C46" s="75">
        <v>2992.4347826086955</v>
      </c>
      <c r="D46" s="75">
        <v>8642.217391304348</v>
      </c>
      <c r="E46" s="75">
        <v>12478.304347826086</v>
      </c>
      <c r="F46" s="108"/>
      <c r="G46" s="75">
        <v>9.9565217391304355</v>
      </c>
      <c r="H46" s="75">
        <v>113.95652173913044</v>
      </c>
      <c r="I46" s="75">
        <v>9.6086956521739122</v>
      </c>
      <c r="J46" s="75">
        <v>195.04347826086956</v>
      </c>
      <c r="K46" s="75">
        <v>5</v>
      </c>
      <c r="L46" s="75">
        <v>371.78260869565219</v>
      </c>
      <c r="M46" s="75">
        <v>705.3478260869565</v>
      </c>
      <c r="N46" s="75">
        <v>292.08695652173913</v>
      </c>
      <c r="O46" s="75">
        <v>413.26086956521738</v>
      </c>
      <c r="P46" s="40"/>
      <c r="Q46" s="72" t="s">
        <v>116</v>
      </c>
      <c r="R46" s="72" t="s">
        <v>116</v>
      </c>
      <c r="S46" s="72" t="s">
        <v>116</v>
      </c>
      <c r="T46" s="72" t="s">
        <v>116</v>
      </c>
      <c r="U46" s="72"/>
      <c r="V46" s="72" t="s">
        <v>116</v>
      </c>
      <c r="W46" s="72" t="s">
        <v>116</v>
      </c>
      <c r="X46" s="72" t="s">
        <v>116</v>
      </c>
      <c r="Y46" s="72" t="s">
        <v>116</v>
      </c>
      <c r="Z46" s="72" t="s">
        <v>116</v>
      </c>
      <c r="AA46" s="72" t="s">
        <v>116</v>
      </c>
      <c r="AB46" s="72" t="s">
        <v>116</v>
      </c>
      <c r="AC46" s="72" t="s">
        <v>116</v>
      </c>
      <c r="AD46" s="72" t="s">
        <v>116</v>
      </c>
      <c r="AE46" s="72"/>
      <c r="AF46" s="72">
        <f t="shared" si="63"/>
        <v>-0.2340183639794412</v>
      </c>
      <c r="AG46" s="72">
        <f t="shared" si="62"/>
        <v>-3.7670303425066942E-3</v>
      </c>
      <c r="AH46" s="72">
        <f t="shared" si="62"/>
        <v>-0.10978395227602511</v>
      </c>
      <c r="AI46" s="72">
        <f t="shared" si="62"/>
        <v>-9.6635861637201725E-2</v>
      </c>
      <c r="AJ46" s="72"/>
      <c r="AK46" s="72">
        <f t="shared" si="62"/>
        <v>-0.24856439704675959</v>
      </c>
      <c r="AL46" s="72">
        <f t="shared" si="62"/>
        <v>-0.20002441741572163</v>
      </c>
      <c r="AM46" s="72">
        <f t="shared" si="62"/>
        <v>-0.33040448416906532</v>
      </c>
      <c r="AN46" s="72">
        <f t="shared" si="62"/>
        <v>7.9676049049928421E-2</v>
      </c>
      <c r="AO46" s="72">
        <f t="shared" si="62"/>
        <v>9.8901098901098994E-2</v>
      </c>
      <c r="AP46" s="72">
        <f t="shared" si="62"/>
        <v>2.5465752849682E-2</v>
      </c>
      <c r="AQ46" s="72">
        <f t="shared" si="62"/>
        <v>-1.7347692829539518E-2</v>
      </c>
      <c r="AR46" s="72">
        <f t="shared" si="62"/>
        <v>-3.8713323937011324E-2</v>
      </c>
      <c r="AS46" s="72">
        <f t="shared" si="62"/>
        <v>-1.6647673264467144E-3</v>
      </c>
    </row>
    <row r="47" spans="1:45" x14ac:dyDescent="0.35">
      <c r="A47" s="59">
        <v>43770</v>
      </c>
      <c r="B47" s="75">
        <v>1010.9</v>
      </c>
      <c r="C47" s="75">
        <v>2932.8</v>
      </c>
      <c r="D47" s="75">
        <v>7965.25</v>
      </c>
      <c r="E47" s="75">
        <v>11908.95</v>
      </c>
      <c r="F47" s="108"/>
      <c r="G47" s="75">
        <v>10.7</v>
      </c>
      <c r="H47" s="75">
        <v>110.4</v>
      </c>
      <c r="I47" s="75">
        <v>8.9499999999999993</v>
      </c>
      <c r="J47" s="75">
        <v>169.05</v>
      </c>
      <c r="K47" s="75">
        <v>3.9</v>
      </c>
      <c r="L47" s="75">
        <v>393.1</v>
      </c>
      <c r="M47" s="75">
        <v>696.1</v>
      </c>
      <c r="N47" s="75">
        <v>282</v>
      </c>
      <c r="O47" s="75">
        <v>414.1</v>
      </c>
      <c r="P47" s="40"/>
      <c r="Q47" s="72" t="s">
        <v>116</v>
      </c>
      <c r="R47" s="72" t="s">
        <v>116</v>
      </c>
      <c r="S47" s="72" t="s">
        <v>116</v>
      </c>
      <c r="T47" s="72" t="s">
        <v>116</v>
      </c>
      <c r="U47" s="72"/>
      <c r="V47" s="72" t="s">
        <v>116</v>
      </c>
      <c r="W47" s="72" t="s">
        <v>116</v>
      </c>
      <c r="X47" s="72" t="s">
        <v>116</v>
      </c>
      <c r="Y47" s="72" t="s">
        <v>116</v>
      </c>
      <c r="Z47" s="72" t="s">
        <v>116</v>
      </c>
      <c r="AA47" s="72" t="s">
        <v>116</v>
      </c>
      <c r="AB47" s="72" t="s">
        <v>116</v>
      </c>
      <c r="AC47" s="72" t="s">
        <v>116</v>
      </c>
      <c r="AD47" s="72" t="s">
        <v>116</v>
      </c>
      <c r="AE47" s="72"/>
      <c r="AF47" s="72">
        <f t="shared" si="63"/>
        <v>0.1982426303854874</v>
      </c>
      <c r="AG47" s="72">
        <f t="shared" si="62"/>
        <v>-1.9928515386626988E-2</v>
      </c>
      <c r="AH47" s="72">
        <f t="shared" si="62"/>
        <v>-7.8332603850662319E-2</v>
      </c>
      <c r="AI47" s="72">
        <f t="shared" si="62"/>
        <v>-4.5627541367451507E-2</v>
      </c>
      <c r="AJ47" s="72"/>
      <c r="AK47" s="72">
        <f t="shared" si="62"/>
        <v>7.4672489082969307E-2</v>
      </c>
      <c r="AL47" s="72">
        <f t="shared" si="62"/>
        <v>-3.1209462037390279E-2</v>
      </c>
      <c r="AM47" s="72">
        <f t="shared" si="62"/>
        <v>-6.8552036199095001E-2</v>
      </c>
      <c r="AN47" s="72">
        <f t="shared" si="62"/>
        <v>-0.13327017387427542</v>
      </c>
      <c r="AO47" s="72">
        <f t="shared" si="62"/>
        <v>-0.21999999999999997</v>
      </c>
      <c r="AP47" s="72">
        <f t="shared" si="62"/>
        <v>5.7338323003157443E-2</v>
      </c>
      <c r="AQ47" s="72">
        <f t="shared" si="62"/>
        <v>-1.311101522529734E-2</v>
      </c>
      <c r="AR47" s="72">
        <f t="shared" si="62"/>
        <v>-3.4534087526049362E-2</v>
      </c>
      <c r="AS47" s="72">
        <f t="shared" si="62"/>
        <v>2.0305102577591327E-3</v>
      </c>
    </row>
    <row r="48" spans="1:45" x14ac:dyDescent="0.35">
      <c r="A48" s="59">
        <v>43800</v>
      </c>
      <c r="B48" s="75">
        <v>938.80952380952385</v>
      </c>
      <c r="C48" s="75">
        <v>2879.1904761904761</v>
      </c>
      <c r="D48" s="75">
        <v>7352.9047619047615</v>
      </c>
      <c r="E48" s="75">
        <v>11170.904761904761</v>
      </c>
      <c r="F48" s="108"/>
      <c r="G48" s="75">
        <v>6.7142857142857144</v>
      </c>
      <c r="H48" s="75">
        <v>137.76190476190476</v>
      </c>
      <c r="I48" s="75">
        <v>4.0952380952380949</v>
      </c>
      <c r="J48" s="75">
        <v>175.52380952380952</v>
      </c>
      <c r="K48" s="75">
        <v>5.2857142857142856</v>
      </c>
      <c r="L48" s="75">
        <v>383.66666666666669</v>
      </c>
      <c r="M48" s="75">
        <v>713.04761904761904</v>
      </c>
      <c r="N48" s="75">
        <v>291.04761904761904</v>
      </c>
      <c r="O48" s="75">
        <v>422</v>
      </c>
      <c r="P48" s="40"/>
      <c r="Q48" s="72" t="s">
        <v>116</v>
      </c>
      <c r="R48" s="72" t="s">
        <v>116</v>
      </c>
      <c r="S48" s="72" t="s">
        <v>116</v>
      </c>
      <c r="T48" s="72" t="s">
        <v>116</v>
      </c>
      <c r="U48" s="72"/>
      <c r="V48" s="72" t="s">
        <v>116</v>
      </c>
      <c r="W48" s="72" t="s">
        <v>116</v>
      </c>
      <c r="X48" s="72" t="s">
        <v>116</v>
      </c>
      <c r="Y48" s="72" t="s">
        <v>116</v>
      </c>
      <c r="Z48" s="72" t="s">
        <v>116</v>
      </c>
      <c r="AA48" s="72" t="s">
        <v>116</v>
      </c>
      <c r="AB48" s="72" t="s">
        <v>116</v>
      </c>
      <c r="AC48" s="72" t="s">
        <v>116</v>
      </c>
      <c r="AD48" s="72" t="s">
        <v>116</v>
      </c>
      <c r="AE48" s="72"/>
      <c r="AF48" s="72">
        <f t="shared" si="63"/>
        <v>-7.1313162716862277E-2</v>
      </c>
      <c r="AG48" s="72">
        <f t="shared" si="62"/>
        <v>-1.8279297534616767E-2</v>
      </c>
      <c r="AH48" s="72">
        <f t="shared" si="62"/>
        <v>-7.6877089619941441E-2</v>
      </c>
      <c r="AI48" s="72">
        <f t="shared" si="62"/>
        <v>-6.1973997547662862E-2</v>
      </c>
      <c r="AJ48" s="72"/>
      <c r="AK48" s="72">
        <f t="shared" si="62"/>
        <v>-0.3724966622162883</v>
      </c>
      <c r="AL48" s="72">
        <f t="shared" si="62"/>
        <v>0.24784334023464449</v>
      </c>
      <c r="AM48" s="72">
        <f t="shared" si="62"/>
        <v>-0.54243149773876032</v>
      </c>
      <c r="AN48" s="72">
        <f t="shared" si="62"/>
        <v>3.8295235278376305E-2</v>
      </c>
      <c r="AO48" s="72">
        <f t="shared" si="62"/>
        <v>0.35531135531135538</v>
      </c>
      <c r="AP48" s="72">
        <f t="shared" si="62"/>
        <v>-2.3997286525905159E-2</v>
      </c>
      <c r="AQ48" s="72">
        <f t="shared" si="62"/>
        <v>2.4346529302713638E-2</v>
      </c>
      <c r="AR48" s="72">
        <f t="shared" si="62"/>
        <v>3.2083755488010679E-2</v>
      </c>
      <c r="AS48" s="72">
        <f t="shared" si="62"/>
        <v>1.9077517507848363E-2</v>
      </c>
    </row>
    <row r="49" spans="1:45" x14ac:dyDescent="0.35">
      <c r="A49" s="59">
        <v>43831</v>
      </c>
      <c r="B49" s="75">
        <v>1067.5714285714287</v>
      </c>
      <c r="C49" s="75">
        <v>3041.5238095238096</v>
      </c>
      <c r="D49" s="75">
        <v>9203.0952380952385</v>
      </c>
      <c r="E49" s="75">
        <v>13312.190476190477</v>
      </c>
      <c r="F49" s="108"/>
      <c r="G49" s="75">
        <v>13.142857142857142</v>
      </c>
      <c r="H49" s="75">
        <v>139.85714285714286</v>
      </c>
      <c r="I49" s="75">
        <v>17.476190476190474</v>
      </c>
      <c r="J49" s="75">
        <v>203.0952380952381</v>
      </c>
      <c r="K49" s="75">
        <v>2.3333333333333335</v>
      </c>
      <c r="L49" s="75">
        <v>467.85714285714283</v>
      </c>
      <c r="M49" s="75">
        <v>843.76190476190482</v>
      </c>
      <c r="N49" s="75">
        <v>342.38095238095241</v>
      </c>
      <c r="O49" s="75">
        <v>501.38095238095241</v>
      </c>
      <c r="P49" s="40"/>
      <c r="Q49" s="72">
        <f>IFERROR(B49/B37-1, "n/a")</f>
        <v>0.13952424519670648</v>
      </c>
      <c r="R49" s="72">
        <f t="shared" ref="R49:T60" si="64">IFERROR(C49/C37-1, "n/a")</f>
        <v>-2.6282090371364086E-2</v>
      </c>
      <c r="S49" s="72">
        <f t="shared" si="64"/>
        <v>0.10439667192392976</v>
      </c>
      <c r="T49" s="72">
        <f t="shared" si="64"/>
        <v>7.4116480831149634E-2</v>
      </c>
      <c r="U49" s="72"/>
      <c r="V49" s="72">
        <f>IFERROR(G49/G37-1, "n/a")</f>
        <v>1.1904761904761902</v>
      </c>
      <c r="W49" s="72">
        <f t="shared" ref="W49:AD60" si="65">IFERROR(H49/H37-1, "n/a")</f>
        <v>7.4250182882223736E-2</v>
      </c>
      <c r="X49" s="72">
        <f t="shared" si="65"/>
        <v>1.2378048780487805</v>
      </c>
      <c r="Y49" s="72">
        <f t="shared" si="65"/>
        <v>-8.4960308946578023E-2</v>
      </c>
      <c r="Z49" s="72">
        <f t="shared" si="65"/>
        <v>-0.62595419847328237</v>
      </c>
      <c r="AA49" s="72">
        <f t="shared" si="65"/>
        <v>6.4348391290217632E-2</v>
      </c>
      <c r="AB49" s="72">
        <f t="shared" si="65"/>
        <v>3.9420425881386834E-2</v>
      </c>
      <c r="AC49" s="72">
        <f t="shared" si="65"/>
        <v>1.9424358429037447E-2</v>
      </c>
      <c r="AD49" s="72">
        <f t="shared" si="65"/>
        <v>5.3532119271562983E-2</v>
      </c>
      <c r="AE49" s="72"/>
      <c r="AF49" s="72">
        <f t="shared" si="63"/>
        <v>0.13715445092569123</v>
      </c>
      <c r="AG49" s="72">
        <f t="shared" si="62"/>
        <v>5.6381588740221256E-2</v>
      </c>
      <c r="AH49" s="72">
        <f t="shared" si="62"/>
        <v>0.25162715091541421</v>
      </c>
      <c r="AI49" s="72">
        <f t="shared" si="62"/>
        <v>0.19168417956511186</v>
      </c>
      <c r="AJ49" s="72"/>
      <c r="AK49" s="72">
        <f t="shared" si="62"/>
        <v>0.95744680851063824</v>
      </c>
      <c r="AL49" s="72">
        <f t="shared" si="62"/>
        <v>1.5209125475285301E-2</v>
      </c>
      <c r="AM49" s="72">
        <f t="shared" si="62"/>
        <v>3.2674418604651159</v>
      </c>
      <c r="AN49" s="72">
        <f t="shared" si="62"/>
        <v>0.15708084644601206</v>
      </c>
      <c r="AO49" s="72">
        <f t="shared" si="62"/>
        <v>-0.55855855855855852</v>
      </c>
      <c r="AP49" s="72">
        <f t="shared" si="62"/>
        <v>0.21943651483182314</v>
      </c>
      <c r="AQ49" s="72">
        <f t="shared" si="62"/>
        <v>0.18331775076799794</v>
      </c>
      <c r="AR49" s="72">
        <f t="shared" si="62"/>
        <v>0.17637434554973841</v>
      </c>
      <c r="AS49" s="72">
        <f t="shared" si="62"/>
        <v>0.18810652222974511</v>
      </c>
    </row>
    <row r="50" spans="1:45" x14ac:dyDescent="0.35">
      <c r="A50" s="59">
        <v>43862</v>
      </c>
      <c r="B50" s="75">
        <v>1043.2631578947369</v>
      </c>
      <c r="C50" s="75">
        <v>3459</v>
      </c>
      <c r="D50" s="75">
        <v>10060.736842105263</v>
      </c>
      <c r="E50" s="75">
        <v>14563</v>
      </c>
      <c r="F50" s="108"/>
      <c r="G50" s="75">
        <v>14</v>
      </c>
      <c r="H50" s="75">
        <v>143.47368421052633</v>
      </c>
      <c r="I50" s="75">
        <v>20.789473684210527</v>
      </c>
      <c r="J50" s="75">
        <v>204</v>
      </c>
      <c r="K50" s="75">
        <v>1.4210526315789473</v>
      </c>
      <c r="L50" s="75">
        <v>400.84210526315792</v>
      </c>
      <c r="M50" s="75">
        <v>784.52631578947364</v>
      </c>
      <c r="N50" s="75">
        <v>334.15789473684208</v>
      </c>
      <c r="O50" s="75">
        <v>450.36842105263156</v>
      </c>
      <c r="P50" s="40"/>
      <c r="Q50" s="72">
        <f t="shared" ref="Q50:Q60" si="66">IFERROR(B50/B38-1, "n/a")</f>
        <v>0.15270993254245169</v>
      </c>
      <c r="R50" s="72">
        <f t="shared" si="64"/>
        <v>6.9277451474871077E-2</v>
      </c>
      <c r="S50" s="72">
        <f t="shared" si="64"/>
        <v>0.24894806993701479</v>
      </c>
      <c r="T50" s="72">
        <f t="shared" si="64"/>
        <v>0.19414701934737666</v>
      </c>
      <c r="U50" s="72"/>
      <c r="V50" s="72">
        <f t="shared" ref="V50:V60" si="67">IFERROR(G50/G38-1, "n/a")</f>
        <v>-0.10135135135135143</v>
      </c>
      <c r="W50" s="72">
        <f t="shared" si="65"/>
        <v>0.10230489284270128</v>
      </c>
      <c r="X50" s="72">
        <f t="shared" si="65"/>
        <v>0.99494949494949525</v>
      </c>
      <c r="Y50" s="72">
        <f t="shared" si="65"/>
        <v>-1.8237082066869248E-2</v>
      </c>
      <c r="Z50" s="72">
        <f t="shared" si="65"/>
        <v>-0.20588235294117652</v>
      </c>
      <c r="AA50" s="72">
        <f t="shared" si="65"/>
        <v>-0.10029533372711164</v>
      </c>
      <c r="AB50" s="72">
        <f t="shared" si="65"/>
        <v>-3.2957052030621603E-2</v>
      </c>
      <c r="AC50" s="72">
        <f t="shared" si="65"/>
        <v>2.2099447513810322E-3</v>
      </c>
      <c r="AD50" s="72">
        <f t="shared" si="65"/>
        <v>-5.7495318867716749E-2</v>
      </c>
      <c r="AE50" s="72"/>
      <c r="AF50" s="72">
        <f t="shared" si="63"/>
        <v>-2.276969018290409E-2</v>
      </c>
      <c r="AG50" s="72">
        <f t="shared" si="62"/>
        <v>0.13725889278557113</v>
      </c>
      <c r="AH50" s="72">
        <f t="shared" si="62"/>
        <v>9.3190560547489198E-2</v>
      </c>
      <c r="AI50" s="72">
        <f t="shared" si="62"/>
        <v>9.3959707536235948E-2</v>
      </c>
      <c r="AJ50" s="72"/>
      <c r="AK50" s="72">
        <f t="shared" si="62"/>
        <v>6.5217391304347894E-2</v>
      </c>
      <c r="AL50" s="72">
        <f t="shared" si="62"/>
        <v>2.5858824794365853E-2</v>
      </c>
      <c r="AM50" s="72">
        <f t="shared" si="62"/>
        <v>0.18958841244801405</v>
      </c>
      <c r="AN50" s="72">
        <f t="shared" si="62"/>
        <v>4.4548651817115648E-3</v>
      </c>
      <c r="AO50" s="72">
        <f t="shared" si="62"/>
        <v>-0.39097744360902265</v>
      </c>
      <c r="AP50" s="72">
        <f t="shared" si="62"/>
        <v>-0.14323824829248688</v>
      </c>
      <c r="AQ50" s="72">
        <f t="shared" si="62"/>
        <v>-7.0204151951072546E-2</v>
      </c>
      <c r="AR50" s="72">
        <f t="shared" si="62"/>
        <v>-2.401727545567689E-2</v>
      </c>
      <c r="AS50" s="72">
        <f t="shared" si="62"/>
        <v>-0.10174405526590724</v>
      </c>
    </row>
    <row r="51" spans="1:45" x14ac:dyDescent="0.35">
      <c r="A51" s="59">
        <v>43891</v>
      </c>
      <c r="B51" s="75">
        <v>1006.0454545454545</v>
      </c>
      <c r="C51" s="75">
        <v>4010.6363636363635</v>
      </c>
      <c r="D51" s="75">
        <v>10157.318181818182</v>
      </c>
      <c r="E51" s="75">
        <v>15174</v>
      </c>
      <c r="F51" s="108"/>
      <c r="G51" s="75">
        <v>13.318181818181818</v>
      </c>
      <c r="H51" s="75">
        <v>181.72727272727272</v>
      </c>
      <c r="I51" s="75">
        <v>10.272727272727273</v>
      </c>
      <c r="J51" s="75">
        <v>233</v>
      </c>
      <c r="K51" s="75">
        <v>8.7727272727272734</v>
      </c>
      <c r="L51" s="75">
        <v>478.72727272727275</v>
      </c>
      <c r="M51" s="75">
        <v>925.81818181818187</v>
      </c>
      <c r="N51" s="75">
        <v>402.36363636363637</v>
      </c>
      <c r="O51" s="75">
        <v>523.4545454545455</v>
      </c>
      <c r="P51" s="40"/>
      <c r="Q51" s="72">
        <f t="shared" si="66"/>
        <v>5.4708997455998887E-3</v>
      </c>
      <c r="R51" s="72">
        <f t="shared" si="64"/>
        <v>0.30647726920180607</v>
      </c>
      <c r="S51" s="72">
        <f t="shared" si="64"/>
        <v>0.17259743615243961</v>
      </c>
      <c r="T51" s="72">
        <f t="shared" si="64"/>
        <v>0.19174224432933773</v>
      </c>
      <c r="U51" s="72"/>
      <c r="V51" s="72">
        <f t="shared" si="67"/>
        <v>-8.600713012477712E-2</v>
      </c>
      <c r="W51" s="72">
        <f t="shared" si="65"/>
        <v>0.23464015764242219</v>
      </c>
      <c r="X51" s="72">
        <f t="shared" si="65"/>
        <v>0.26156299840510377</v>
      </c>
      <c r="Y51" s="72">
        <f t="shared" si="65"/>
        <v>-2.0028039254956886E-2</v>
      </c>
      <c r="Z51" s="72">
        <f t="shared" si="65"/>
        <v>0.60197628458498031</v>
      </c>
      <c r="AA51" s="72">
        <f t="shared" si="65"/>
        <v>9.7399053299064287E-2</v>
      </c>
      <c r="AB51" s="72">
        <f t="shared" si="65"/>
        <v>8.999169244726235E-2</v>
      </c>
      <c r="AC51" s="72">
        <f t="shared" si="65"/>
        <v>0.17781382264237022</v>
      </c>
      <c r="AD51" s="72">
        <f t="shared" si="65"/>
        <v>3.0905510132744674E-2</v>
      </c>
      <c r="AE51" s="72"/>
      <c r="AF51" s="72">
        <f t="shared" si="63"/>
        <v>-3.5674319626494033E-2</v>
      </c>
      <c r="AG51" s="72">
        <f t="shared" si="62"/>
        <v>0.15947856711083075</v>
      </c>
      <c r="AH51" s="72">
        <f t="shared" si="62"/>
        <v>9.5998276496722657E-3</v>
      </c>
      <c r="AI51" s="72">
        <f t="shared" si="62"/>
        <v>4.195564100803395E-2</v>
      </c>
      <c r="AJ51" s="72"/>
      <c r="AK51" s="72">
        <f t="shared" si="62"/>
        <v>-4.870129870129869E-2</v>
      </c>
      <c r="AL51" s="72">
        <f t="shared" si="62"/>
        <v>0.26662442473154124</v>
      </c>
      <c r="AM51" s="72">
        <f t="shared" si="62"/>
        <v>-0.50586881472957423</v>
      </c>
      <c r="AN51" s="72">
        <f t="shared" si="62"/>
        <v>0.14215686274509798</v>
      </c>
      <c r="AO51" s="72">
        <f t="shared" si="62"/>
        <v>5.1734006734006739</v>
      </c>
      <c r="AP51" s="72">
        <f t="shared" si="62"/>
        <v>0.19430385790679905</v>
      </c>
      <c r="AQ51" s="72">
        <f t="shared" si="62"/>
        <v>0.18009831306490387</v>
      </c>
      <c r="AR51" s="72">
        <f t="shared" si="62"/>
        <v>0.20411231546843456</v>
      </c>
      <c r="AS51" s="72">
        <f t="shared" si="62"/>
        <v>0.16228074835063278</v>
      </c>
    </row>
    <row r="52" spans="1:45" x14ac:dyDescent="0.35">
      <c r="A52" s="59">
        <v>43922</v>
      </c>
      <c r="B52" s="75">
        <v>902.57142857142856</v>
      </c>
      <c r="C52" s="75">
        <v>3973</v>
      </c>
      <c r="D52" s="75">
        <v>7667.1904761904761</v>
      </c>
      <c r="E52" s="75">
        <v>12542.761904761905</v>
      </c>
      <c r="F52" s="108"/>
      <c r="G52" s="75">
        <v>8.4285714285714288</v>
      </c>
      <c r="H52" s="75">
        <v>153.23809523809524</v>
      </c>
      <c r="I52" s="75">
        <v>11.666666666666666</v>
      </c>
      <c r="J52" s="75">
        <v>247.42857142857142</v>
      </c>
      <c r="K52" s="75">
        <v>7.7142857142857144</v>
      </c>
      <c r="L52" s="75">
        <v>459.66666666666669</v>
      </c>
      <c r="M52" s="75">
        <v>888.14285714285711</v>
      </c>
      <c r="N52" s="75">
        <v>413.04761904761904</v>
      </c>
      <c r="O52" s="75">
        <v>475.09523809523807</v>
      </c>
      <c r="P52" s="40"/>
      <c r="Q52" s="72">
        <f t="shared" si="66"/>
        <v>-3.5419847328244214E-2</v>
      </c>
      <c r="R52" s="72">
        <f t="shared" si="64"/>
        <v>0.45252437325905293</v>
      </c>
      <c r="S52" s="72">
        <f t="shared" si="64"/>
        <v>-8.1548369431910905E-2</v>
      </c>
      <c r="T52" s="72">
        <f t="shared" si="64"/>
        <v>4.3586096506693872E-2</v>
      </c>
      <c r="U52" s="72"/>
      <c r="V52" s="72">
        <f t="shared" si="67"/>
        <v>5.3571428571428603E-2</v>
      </c>
      <c r="W52" s="72">
        <f t="shared" si="65"/>
        <v>9.8293515358361727E-2</v>
      </c>
      <c r="X52" s="72">
        <f t="shared" si="65"/>
        <v>0.84210526315789469</v>
      </c>
      <c r="Y52" s="72">
        <f t="shared" si="65"/>
        <v>0.19806317731150558</v>
      </c>
      <c r="Z52" s="72">
        <f t="shared" si="65"/>
        <v>0.35000000000000009</v>
      </c>
      <c r="AA52" s="72">
        <f t="shared" si="65"/>
        <v>9.0857724036614185E-2</v>
      </c>
      <c r="AB52" s="72">
        <f t="shared" si="65"/>
        <v>0.12783455282094702</v>
      </c>
      <c r="AC52" s="72">
        <f t="shared" si="65"/>
        <v>0.33713581008170168</v>
      </c>
      <c r="AD52" s="72">
        <f t="shared" si="65"/>
        <v>-7.2636815920398279E-3</v>
      </c>
      <c r="AE52" s="72"/>
      <c r="AF52" s="72">
        <f t="shared" si="63"/>
        <v>-0.10285223744763794</v>
      </c>
      <c r="AG52" s="72">
        <f t="shared" si="62"/>
        <v>-9.3841376340185745E-3</v>
      </c>
      <c r="AH52" s="72">
        <f t="shared" si="62"/>
        <v>-0.24515602062019559</v>
      </c>
      <c r="AI52" s="72">
        <f t="shared" si="62"/>
        <v>-0.17340438218255538</v>
      </c>
      <c r="AJ52" s="72"/>
      <c r="AK52" s="72">
        <f t="shared" si="62"/>
        <v>-0.36713798147245247</v>
      </c>
      <c r="AL52" s="72">
        <f t="shared" si="62"/>
        <v>-0.15676886062078654</v>
      </c>
      <c r="AM52" s="72">
        <f t="shared" si="62"/>
        <v>0.13569321533923295</v>
      </c>
      <c r="AN52" s="72">
        <f t="shared" si="62"/>
        <v>6.1925199264255104E-2</v>
      </c>
      <c r="AO52" s="72">
        <f t="shared" si="62"/>
        <v>-0.1206513693560326</v>
      </c>
      <c r="AP52" s="72">
        <f t="shared" si="62"/>
        <v>-3.9815166476769193E-2</v>
      </c>
      <c r="AQ52" s="72">
        <f t="shared" si="62"/>
        <v>-4.0694085961171633E-2</v>
      </c>
      <c r="AR52" s="72">
        <f t="shared" si="62"/>
        <v>2.6553052309943315E-2</v>
      </c>
      <c r="AS52" s="72">
        <f t="shared" si="62"/>
        <v>-9.2384922013265314E-2</v>
      </c>
    </row>
    <row r="53" spans="1:45" x14ac:dyDescent="0.35">
      <c r="A53" s="59">
        <v>43952</v>
      </c>
      <c r="B53" s="75">
        <v>803.15</v>
      </c>
      <c r="C53" s="75">
        <v>3371.95</v>
      </c>
      <c r="D53" s="75">
        <v>8283.6</v>
      </c>
      <c r="E53" s="75">
        <v>12458.7</v>
      </c>
      <c r="F53" s="108"/>
      <c r="G53" s="75">
        <v>14.4</v>
      </c>
      <c r="H53" s="75">
        <v>136.6</v>
      </c>
      <c r="I53" s="75">
        <v>7.75</v>
      </c>
      <c r="J53" s="75">
        <v>245.5</v>
      </c>
      <c r="K53" s="75">
        <v>9.0500000000000007</v>
      </c>
      <c r="L53" s="75">
        <v>355.45</v>
      </c>
      <c r="M53" s="75">
        <v>768.75</v>
      </c>
      <c r="N53" s="75">
        <v>358.85</v>
      </c>
      <c r="O53" s="75">
        <v>409.9</v>
      </c>
      <c r="P53" s="40"/>
      <c r="Q53" s="72">
        <f t="shared" si="66"/>
        <v>-0.1936980925435795</v>
      </c>
      <c r="R53" s="72">
        <f t="shared" si="64"/>
        <v>0.10864704915337819</v>
      </c>
      <c r="S53" s="72">
        <f t="shared" si="64"/>
        <v>-4.2453985151245988E-2</v>
      </c>
      <c r="T53" s="72">
        <f t="shared" si="64"/>
        <v>-1.8107370336669648E-2</v>
      </c>
      <c r="U53" s="72"/>
      <c r="V53" s="72">
        <f t="shared" si="67"/>
        <v>0.57611940298507469</v>
      </c>
      <c r="W53" s="72">
        <f t="shared" si="65"/>
        <v>-0.17665753424657538</v>
      </c>
      <c r="X53" s="72">
        <f t="shared" si="65"/>
        <v>-0.5128571428571429</v>
      </c>
      <c r="Y53" s="72">
        <f t="shared" si="65"/>
        <v>0.13825079030558474</v>
      </c>
      <c r="Z53" s="72">
        <f t="shared" si="65"/>
        <v>2.2112903225806453</v>
      </c>
      <c r="AA53" s="72">
        <f t="shared" si="65"/>
        <v>-0.19115639222176251</v>
      </c>
      <c r="AB53" s="72">
        <f t="shared" si="65"/>
        <v>-9.4426001285071726E-2</v>
      </c>
      <c r="AC53" s="72">
        <f t="shared" si="65"/>
        <v>3.4963293130571671E-2</v>
      </c>
      <c r="AD53" s="72">
        <f t="shared" si="65"/>
        <v>-0.18376176683562639</v>
      </c>
      <c r="AE53" s="72"/>
      <c r="AF53" s="72">
        <f t="shared" si="63"/>
        <v>-0.11015352959797409</v>
      </c>
      <c r="AG53" s="72">
        <f t="shared" si="62"/>
        <v>-0.15128366473697463</v>
      </c>
      <c r="AH53" s="72">
        <f t="shared" si="62"/>
        <v>8.0395749358739499E-2</v>
      </c>
      <c r="AI53" s="72">
        <f t="shared" si="62"/>
        <v>-6.7020250723239805E-3</v>
      </c>
      <c r="AJ53" s="72"/>
      <c r="AK53" s="72">
        <f t="shared" si="62"/>
        <v>0.70847457627118637</v>
      </c>
      <c r="AL53" s="72">
        <f t="shared" si="62"/>
        <v>-0.10857675574891246</v>
      </c>
      <c r="AM53" s="72">
        <f t="shared" si="62"/>
        <v>-0.33571428571428563</v>
      </c>
      <c r="AN53" s="72">
        <f t="shared" si="62"/>
        <v>-7.7944572748267493E-3</v>
      </c>
      <c r="AO53" s="72">
        <f t="shared" si="62"/>
        <v>0.17314814814814827</v>
      </c>
      <c r="AP53" s="72">
        <f t="shared" si="62"/>
        <v>-0.22672226250906458</v>
      </c>
      <c r="AQ53" s="72">
        <f t="shared" si="62"/>
        <v>-0.13442978928743765</v>
      </c>
      <c r="AR53" s="72">
        <f t="shared" si="62"/>
        <v>-0.13121397279225266</v>
      </c>
      <c r="AS53" s="72">
        <f t="shared" si="62"/>
        <v>-0.13722561892352414</v>
      </c>
    </row>
    <row r="54" spans="1:45" x14ac:dyDescent="0.35">
      <c r="A54" s="59">
        <v>43983</v>
      </c>
      <c r="B54" s="75">
        <v>900.27272727272725</v>
      </c>
      <c r="C54" s="75">
        <v>2913.2727272727275</v>
      </c>
      <c r="D54" s="75">
        <v>7221.681818181818</v>
      </c>
      <c r="E54" s="75">
        <v>11035.227272727272</v>
      </c>
      <c r="F54" s="108"/>
      <c r="G54" s="75">
        <v>7.3636363636363633</v>
      </c>
      <c r="H54" s="75">
        <v>149</v>
      </c>
      <c r="I54" s="75">
        <v>9.0909090909090917</v>
      </c>
      <c r="J54" s="75">
        <v>235.81818181818181</v>
      </c>
      <c r="K54" s="75">
        <v>3.1818181818181817</v>
      </c>
      <c r="L54" s="75">
        <v>332.72727272727275</v>
      </c>
      <c r="M54" s="75">
        <v>737.18181818181813</v>
      </c>
      <c r="N54" s="75">
        <v>359.40909090909093</v>
      </c>
      <c r="O54" s="75">
        <v>377.77272727272725</v>
      </c>
      <c r="P54" s="40"/>
      <c r="Q54" s="72">
        <f t="shared" si="66"/>
        <v>-8.8146736278003401E-2</v>
      </c>
      <c r="R54" s="72">
        <f t="shared" si="64"/>
        <v>-9.6925641354414172E-2</v>
      </c>
      <c r="S54" s="72">
        <f t="shared" si="64"/>
        <v>-0.26966299882366085</v>
      </c>
      <c r="T54" s="72">
        <f t="shared" si="64"/>
        <v>-0.21743746913588213</v>
      </c>
      <c r="U54" s="72"/>
      <c r="V54" s="72">
        <f t="shared" si="67"/>
        <v>-0.35406698564593309</v>
      </c>
      <c r="W54" s="72">
        <f t="shared" si="65"/>
        <v>-9.0909090909090939E-2</v>
      </c>
      <c r="X54" s="72">
        <f t="shared" si="65"/>
        <v>-7.7065066912782587E-2</v>
      </c>
      <c r="Y54" s="72">
        <f t="shared" si="65"/>
        <v>0.24573788599145163</v>
      </c>
      <c r="Z54" s="72">
        <f t="shared" si="65"/>
        <v>-0.20454545454545459</v>
      </c>
      <c r="AA54" s="72">
        <f t="shared" si="65"/>
        <v>-0.23431763266074623</v>
      </c>
      <c r="AB54" s="72">
        <f t="shared" si="65"/>
        <v>-9.3257296209325768E-2</v>
      </c>
      <c r="AC54" s="72">
        <f t="shared" si="65"/>
        <v>0.10096214093763511</v>
      </c>
      <c r="AD54" s="72">
        <f t="shared" si="65"/>
        <v>-0.22356853915789288</v>
      </c>
      <c r="AE54" s="72"/>
      <c r="AF54" s="72">
        <f t="shared" si="63"/>
        <v>0.12092725801248494</v>
      </c>
      <c r="AG54" s="72">
        <f t="shared" si="63"/>
        <v>-0.13602730548414788</v>
      </c>
      <c r="AH54" s="72">
        <f t="shared" si="63"/>
        <v>-0.12819525107660712</v>
      </c>
      <c r="AI54" s="72">
        <f t="shared" si="63"/>
        <v>-0.11425531775166975</v>
      </c>
      <c r="AJ54" s="72"/>
      <c r="AK54" s="72">
        <f t="shared" ref="AK54:AS60" si="68">IFERROR(G54/G53-1, "n/a")</f>
        <v>-0.48863636363636365</v>
      </c>
      <c r="AL54" s="72">
        <f t="shared" si="68"/>
        <v>9.07759882869692E-2</v>
      </c>
      <c r="AM54" s="72">
        <f t="shared" si="68"/>
        <v>0.17302052785923761</v>
      </c>
      <c r="AN54" s="72">
        <f t="shared" si="68"/>
        <v>-3.9437141270135201E-2</v>
      </c>
      <c r="AO54" s="72">
        <f t="shared" si="68"/>
        <v>-0.64841788046207938</v>
      </c>
      <c r="AP54" s="72">
        <f t="shared" si="68"/>
        <v>-6.3926648678371722E-2</v>
      </c>
      <c r="AQ54" s="72">
        <f t="shared" si="68"/>
        <v>-4.1064301552106497E-2</v>
      </c>
      <c r="AR54" s="72">
        <f t="shared" si="68"/>
        <v>1.5580072707006565E-3</v>
      </c>
      <c r="AS54" s="72">
        <f t="shared" si="68"/>
        <v>-7.8378318436869265E-2</v>
      </c>
    </row>
    <row r="55" spans="1:45" x14ac:dyDescent="0.35">
      <c r="A55" s="59">
        <v>44013</v>
      </c>
      <c r="B55" s="75">
        <v>714.31818181818187</v>
      </c>
      <c r="C55" s="75">
        <v>2753.5454545454545</v>
      </c>
      <c r="D55" s="75">
        <v>7300.954545454545</v>
      </c>
      <c r="E55" s="75">
        <v>10768.818181818182</v>
      </c>
      <c r="F55" s="108"/>
      <c r="G55" s="75">
        <v>11.227272727272727</v>
      </c>
      <c r="H55" s="75">
        <v>128.72727272727272</v>
      </c>
      <c r="I55" s="75">
        <v>8.454545454545455</v>
      </c>
      <c r="J55" s="75">
        <v>194.31818181818181</v>
      </c>
      <c r="K55" s="75">
        <v>12.636363636363637</v>
      </c>
      <c r="L55" s="75">
        <v>331.59090909090907</v>
      </c>
      <c r="M55" s="75">
        <v>686.9545454545455</v>
      </c>
      <c r="N55" s="75">
        <v>307.5</v>
      </c>
      <c r="O55" s="75">
        <v>379.45454545454544</v>
      </c>
      <c r="P55" s="40"/>
      <c r="Q55" s="72">
        <f t="shared" si="66"/>
        <v>-0.24830192289294928</v>
      </c>
      <c r="R55" s="72">
        <f t="shared" si="64"/>
        <v>-8.3748014822657479E-2</v>
      </c>
      <c r="S55" s="72">
        <f t="shared" si="64"/>
        <v>-0.14947391831569135</v>
      </c>
      <c r="T55" s="72">
        <f t="shared" si="64"/>
        <v>-0.14121144017109499</v>
      </c>
      <c r="U55" s="72"/>
      <c r="V55" s="72">
        <f t="shared" si="67"/>
        <v>0.3798882681564244</v>
      </c>
      <c r="W55" s="72">
        <f t="shared" si="65"/>
        <v>-6.6578773895847099E-2</v>
      </c>
      <c r="X55" s="72">
        <f t="shared" si="65"/>
        <v>-0.28185328185328185</v>
      </c>
      <c r="Y55" s="72">
        <f t="shared" si="65"/>
        <v>0.19546979865771807</v>
      </c>
      <c r="Z55" s="72">
        <f t="shared" si="65"/>
        <v>2.7567567567567566</v>
      </c>
      <c r="AA55" s="72">
        <f t="shared" si="65"/>
        <v>-0.18546225993747212</v>
      </c>
      <c r="AB55" s="72">
        <f t="shared" si="65"/>
        <v>-6.0019902973006634E-2</v>
      </c>
      <c r="AC55" s="72">
        <f t="shared" si="65"/>
        <v>8.7795465508924142E-2</v>
      </c>
      <c r="AD55" s="72">
        <f t="shared" si="65"/>
        <v>-0.1532609798153971</v>
      </c>
      <c r="AE55" s="72"/>
      <c r="AF55" s="72">
        <f t="shared" si="63"/>
        <v>-0.20655356962536597</v>
      </c>
      <c r="AG55" s="72">
        <f t="shared" si="63"/>
        <v>-5.4827435561380589E-2</v>
      </c>
      <c r="AH55" s="72">
        <f t="shared" si="63"/>
        <v>1.0977045135545094E-2</v>
      </c>
      <c r="AI55" s="72">
        <f t="shared" si="63"/>
        <v>-2.4141694985068352E-2</v>
      </c>
      <c r="AJ55" s="72"/>
      <c r="AK55" s="72">
        <f t="shared" si="68"/>
        <v>0.52469135802469125</v>
      </c>
      <c r="AL55" s="72">
        <f t="shared" si="68"/>
        <v>-0.13605857230018314</v>
      </c>
      <c r="AM55" s="72">
        <f t="shared" si="68"/>
        <v>-7.0000000000000062E-2</v>
      </c>
      <c r="AN55" s="72">
        <f t="shared" si="68"/>
        <v>-0.17598303777949109</v>
      </c>
      <c r="AO55" s="72">
        <f t="shared" si="68"/>
        <v>2.9714285714285715</v>
      </c>
      <c r="AP55" s="72">
        <f t="shared" si="68"/>
        <v>-3.41530054644823E-3</v>
      </c>
      <c r="AQ55" s="72">
        <f t="shared" si="68"/>
        <v>-6.8134171907756724E-2</v>
      </c>
      <c r="AR55" s="72">
        <f t="shared" si="68"/>
        <v>-0.14442898697356776</v>
      </c>
      <c r="AS55" s="72">
        <f t="shared" si="68"/>
        <v>4.4519311755504276E-3</v>
      </c>
    </row>
    <row r="56" spans="1:45" x14ac:dyDescent="0.35">
      <c r="A56" s="59">
        <v>44044</v>
      </c>
      <c r="B56" s="75">
        <v>660.57142857142856</v>
      </c>
      <c r="C56" s="75">
        <v>2820.7619047619046</v>
      </c>
      <c r="D56" s="75">
        <v>8173.0476190476193</v>
      </c>
      <c r="E56" s="75">
        <v>11654.380952380952</v>
      </c>
      <c r="F56" s="108"/>
      <c r="G56" s="75">
        <v>10.142857142857142</v>
      </c>
      <c r="H56" s="75">
        <v>103.57142857142857</v>
      </c>
      <c r="I56" s="75">
        <v>5.9047619047619051</v>
      </c>
      <c r="J56" s="75">
        <v>192.42857142857142</v>
      </c>
      <c r="K56" s="75">
        <v>4.8095238095238093</v>
      </c>
      <c r="L56" s="75">
        <v>317.71428571428572</v>
      </c>
      <c r="M56" s="75">
        <v>634.57142857142856</v>
      </c>
      <c r="N56" s="75">
        <v>296.1904761904762</v>
      </c>
      <c r="O56" s="75">
        <v>338.38095238095241</v>
      </c>
      <c r="P56" s="40"/>
      <c r="Q56" s="72">
        <f t="shared" si="66"/>
        <v>-0.3365637330029021</v>
      </c>
      <c r="R56" s="72">
        <f t="shared" si="64"/>
        <v>-8.7883445458846743E-2</v>
      </c>
      <c r="S56" s="72">
        <f t="shared" si="64"/>
        <v>-0.16153153171157619</v>
      </c>
      <c r="T56" s="72">
        <f t="shared" si="64"/>
        <v>-0.15766593639571547</v>
      </c>
      <c r="U56" s="72"/>
      <c r="V56" s="72">
        <f t="shared" si="67"/>
        <v>0.5389162561576355</v>
      </c>
      <c r="W56" s="72">
        <f t="shared" si="65"/>
        <v>-0.22523922863943269</v>
      </c>
      <c r="X56" s="72">
        <f t="shared" si="65"/>
        <v>-0.11024135681669922</v>
      </c>
      <c r="Y56" s="72">
        <f t="shared" si="65"/>
        <v>0.21128142244022063</v>
      </c>
      <c r="Z56" s="72">
        <f t="shared" si="65"/>
        <v>0.95943562610229272</v>
      </c>
      <c r="AA56" s="72">
        <f t="shared" si="65"/>
        <v>-8.6072922893006498E-2</v>
      </c>
      <c r="AB56" s="72">
        <f t="shared" si="65"/>
        <v>-3.2464382246071954E-2</v>
      </c>
      <c r="AC56" s="72">
        <f t="shared" si="65"/>
        <v>0.10033611553368393</v>
      </c>
      <c r="AD56" s="72">
        <f t="shared" si="65"/>
        <v>-0.1249111376065648</v>
      </c>
      <c r="AE56" s="72"/>
      <c r="AF56" s="72">
        <f t="shared" si="63"/>
        <v>-7.52420344529795E-2</v>
      </c>
      <c r="AG56" s="72">
        <f t="shared" si="63"/>
        <v>2.4410873663077481E-2</v>
      </c>
      <c r="AH56" s="72">
        <f t="shared" si="63"/>
        <v>0.11944918546795025</v>
      </c>
      <c r="AI56" s="72">
        <f t="shared" si="63"/>
        <v>8.2233979217694708E-2</v>
      </c>
      <c r="AJ56" s="72"/>
      <c r="AK56" s="72">
        <f t="shared" si="68"/>
        <v>-9.6587622903412385E-2</v>
      </c>
      <c r="AL56" s="72">
        <f t="shared" si="68"/>
        <v>-0.19541969330104925</v>
      </c>
      <c r="AM56" s="72">
        <f t="shared" si="68"/>
        <v>-0.30158730158730163</v>
      </c>
      <c r="AN56" s="72">
        <f t="shared" si="68"/>
        <v>-9.7243107769423576E-3</v>
      </c>
      <c r="AO56" s="72">
        <f t="shared" si="68"/>
        <v>-0.61939020212401508</v>
      </c>
      <c r="AP56" s="72">
        <f t="shared" si="68"/>
        <v>-4.1848624302359694E-2</v>
      </c>
      <c r="AQ56" s="72">
        <f t="shared" si="68"/>
        <v>-7.6254123696722909E-2</v>
      </c>
      <c r="AR56" s="72">
        <f t="shared" si="68"/>
        <v>-3.6778939217963602E-2</v>
      </c>
      <c r="AS56" s="72">
        <f t="shared" si="68"/>
        <v>-0.10824377666735108</v>
      </c>
    </row>
    <row r="57" spans="1:45" x14ac:dyDescent="0.35">
      <c r="A57" s="59">
        <v>44075</v>
      </c>
      <c r="B57" s="75">
        <v>688.85714285714289</v>
      </c>
      <c r="C57" s="75">
        <v>3008.1428571428573</v>
      </c>
      <c r="D57" s="75">
        <v>6819.4285714285716</v>
      </c>
      <c r="E57" s="75">
        <v>10516.428571428571</v>
      </c>
      <c r="F57" s="108"/>
      <c r="G57" s="75">
        <v>9.0952380952380949</v>
      </c>
      <c r="H57" s="75">
        <v>104.38095238095238</v>
      </c>
      <c r="I57" s="75">
        <v>7</v>
      </c>
      <c r="J57" s="75">
        <v>200.85714285714286</v>
      </c>
      <c r="K57" s="75">
        <v>7.666666666666667</v>
      </c>
      <c r="L57" s="75">
        <v>367.1904761904762</v>
      </c>
      <c r="M57" s="75">
        <v>696.19047619047615</v>
      </c>
      <c r="N57" s="75">
        <v>304.76190476190476</v>
      </c>
      <c r="O57" s="75">
        <v>391.42857142857144</v>
      </c>
      <c r="P57" s="40"/>
      <c r="Q57" s="72">
        <f t="shared" si="66"/>
        <v>-0.37456224545383798</v>
      </c>
      <c r="R57" s="72">
        <f t="shared" si="64"/>
        <v>1.4624576422330726E-3</v>
      </c>
      <c r="S57" s="72">
        <f t="shared" si="64"/>
        <v>-0.29754547059862257</v>
      </c>
      <c r="T57" s="72">
        <f t="shared" si="64"/>
        <v>-0.23866543319745526</v>
      </c>
      <c r="U57" s="72"/>
      <c r="V57" s="72">
        <f t="shared" si="67"/>
        <v>-0.31356693620844567</v>
      </c>
      <c r="W57" s="72">
        <f t="shared" si="65"/>
        <v>-0.26724498153069576</v>
      </c>
      <c r="X57" s="72">
        <f t="shared" si="65"/>
        <v>-0.51219512195121952</v>
      </c>
      <c r="Y57" s="72">
        <f t="shared" si="65"/>
        <v>0.1118579731920446</v>
      </c>
      <c r="Z57" s="72">
        <f t="shared" si="65"/>
        <v>0.68498168498168521</v>
      </c>
      <c r="AA57" s="72">
        <f t="shared" si="65"/>
        <v>1.2799548173979325E-2</v>
      </c>
      <c r="AB57" s="72">
        <f t="shared" si="65"/>
        <v>-3.0105215672226016E-2</v>
      </c>
      <c r="AC57" s="72">
        <f t="shared" si="65"/>
        <v>3.0011675560466244E-3</v>
      </c>
      <c r="AD57" s="72">
        <f t="shared" si="65"/>
        <v>-5.4406156713198595E-2</v>
      </c>
      <c r="AE57" s="72"/>
      <c r="AF57" s="72">
        <f t="shared" si="63"/>
        <v>4.2820069204152267E-2</v>
      </c>
      <c r="AG57" s="72">
        <f t="shared" si="63"/>
        <v>6.6429198460395744E-2</v>
      </c>
      <c r="AH57" s="72">
        <f t="shared" si="63"/>
        <v>-0.16561986552780916</v>
      </c>
      <c r="AI57" s="72">
        <f t="shared" si="63"/>
        <v>-9.7641598091050996E-2</v>
      </c>
      <c r="AJ57" s="72"/>
      <c r="AK57" s="72">
        <f t="shared" si="68"/>
        <v>-0.10328638497652576</v>
      </c>
      <c r="AL57" s="72">
        <f t="shared" si="68"/>
        <v>7.8160919540228857E-3</v>
      </c>
      <c r="AM57" s="72">
        <f t="shared" si="68"/>
        <v>0.18548387096774177</v>
      </c>
      <c r="AN57" s="72">
        <f t="shared" si="68"/>
        <v>4.3801039346696546E-2</v>
      </c>
      <c r="AO57" s="72">
        <f t="shared" si="68"/>
        <v>0.59405940594059414</v>
      </c>
      <c r="AP57" s="72">
        <f t="shared" si="68"/>
        <v>0.15572541966426856</v>
      </c>
      <c r="AQ57" s="72">
        <f t="shared" si="68"/>
        <v>9.7103406873780607E-2</v>
      </c>
      <c r="AR57" s="72">
        <f t="shared" si="68"/>
        <v>2.8938906752411508E-2</v>
      </c>
      <c r="AS57" s="72">
        <f t="shared" si="68"/>
        <v>0.15676892766676054</v>
      </c>
    </row>
    <row r="58" spans="1:45" x14ac:dyDescent="0.35">
      <c r="A58" s="59">
        <v>44105</v>
      </c>
      <c r="B58" s="75">
        <v>718.90909090909088</v>
      </c>
      <c r="C58" s="75">
        <v>2941</v>
      </c>
      <c r="D58" s="75">
        <v>7477.818181818182</v>
      </c>
      <c r="E58" s="75">
        <v>11137.727272727272</v>
      </c>
      <c r="F58" s="108"/>
      <c r="G58" s="75">
        <v>12.863636363636363</v>
      </c>
      <c r="H58" s="75">
        <v>104.40909090909091</v>
      </c>
      <c r="I58" s="75">
        <v>5.0454545454545459</v>
      </c>
      <c r="J58" s="75">
        <v>206.77272727272728</v>
      </c>
      <c r="K58" s="75">
        <v>2.0454545454545454</v>
      </c>
      <c r="L58" s="75">
        <v>393.31818181818181</v>
      </c>
      <c r="M58" s="75">
        <v>724.4545454545455</v>
      </c>
      <c r="N58" s="75">
        <v>287.77272727272725</v>
      </c>
      <c r="O58" s="75">
        <v>436.68181818181819</v>
      </c>
      <c r="P58" s="40"/>
      <c r="Q58" s="72">
        <f t="shared" si="66"/>
        <v>-0.14786079721144663</v>
      </c>
      <c r="R58" s="72">
        <f t="shared" si="64"/>
        <v>-1.7188271874001071E-2</v>
      </c>
      <c r="S58" s="72">
        <f t="shared" si="64"/>
        <v>-0.13473384859049775</v>
      </c>
      <c r="T58" s="72">
        <f t="shared" si="64"/>
        <v>-0.1074326316886447</v>
      </c>
      <c r="U58" s="72"/>
      <c r="V58" s="72">
        <f t="shared" si="67"/>
        <v>0.29198094481937265</v>
      </c>
      <c r="W58" s="72">
        <f t="shared" si="65"/>
        <v>-8.3781346467344253E-2</v>
      </c>
      <c r="X58" s="72">
        <f t="shared" si="65"/>
        <v>-0.47490744549568065</v>
      </c>
      <c r="Y58" s="72">
        <f t="shared" si="65"/>
        <v>6.0136586552101523E-2</v>
      </c>
      <c r="Z58" s="72">
        <f t="shared" si="65"/>
        <v>-0.59090909090909094</v>
      </c>
      <c r="AA58" s="72">
        <f t="shared" si="65"/>
        <v>5.7925176215434693E-2</v>
      </c>
      <c r="AB58" s="72">
        <f t="shared" si="65"/>
        <v>2.7088365003670622E-2</v>
      </c>
      <c r="AC58" s="72">
        <f t="shared" si="65"/>
        <v>-1.477035914368463E-2</v>
      </c>
      <c r="AD58" s="72">
        <f t="shared" si="65"/>
        <v>5.6673521113289604E-2</v>
      </c>
      <c r="AE58" s="72"/>
      <c r="AF58" s="72">
        <f t="shared" si="63"/>
        <v>4.3625805965084252E-2</v>
      </c>
      <c r="AG58" s="72">
        <f t="shared" si="63"/>
        <v>-2.2320368523531475E-2</v>
      </c>
      <c r="AH58" s="72">
        <f t="shared" si="63"/>
        <v>9.6546155369684694E-2</v>
      </c>
      <c r="AI58" s="72">
        <f t="shared" si="63"/>
        <v>5.9078868560631825E-2</v>
      </c>
      <c r="AJ58" s="72"/>
      <c r="AK58" s="72">
        <f t="shared" si="68"/>
        <v>0.41432651118514996</v>
      </c>
      <c r="AL58" s="72">
        <f t="shared" si="68"/>
        <v>2.6957531519578026E-4</v>
      </c>
      <c r="AM58" s="72">
        <f t="shared" si="68"/>
        <v>-0.27922077922077915</v>
      </c>
      <c r="AN58" s="72">
        <f t="shared" si="68"/>
        <v>2.945170050433199E-2</v>
      </c>
      <c r="AO58" s="72">
        <f t="shared" si="68"/>
        <v>-0.73320158102766797</v>
      </c>
      <c r="AP58" s="72">
        <f t="shared" si="68"/>
        <v>7.1155727944730573E-2</v>
      </c>
      <c r="AQ58" s="72">
        <f t="shared" si="68"/>
        <v>4.0598184305434826E-2</v>
      </c>
      <c r="AR58" s="72">
        <f t="shared" si="68"/>
        <v>-5.5745738636363673E-2</v>
      </c>
      <c r="AS58" s="72">
        <f t="shared" si="68"/>
        <v>0.11561048440610477</v>
      </c>
    </row>
    <row r="59" spans="1:45" x14ac:dyDescent="0.35">
      <c r="A59" s="59">
        <v>44136</v>
      </c>
      <c r="B59" s="75">
        <v>707.55</v>
      </c>
      <c r="C59" s="75">
        <v>3253.7</v>
      </c>
      <c r="D59" s="75">
        <v>8123.1</v>
      </c>
      <c r="E59" s="75">
        <v>12084.35</v>
      </c>
      <c r="F59" s="108"/>
      <c r="G59" s="75">
        <v>11.45</v>
      </c>
      <c r="H59" s="75">
        <v>109.25</v>
      </c>
      <c r="I59" s="75">
        <v>3.9</v>
      </c>
      <c r="J59" s="75">
        <v>182.65</v>
      </c>
      <c r="K59" s="75">
        <v>3.4</v>
      </c>
      <c r="L59" s="75">
        <v>360.45</v>
      </c>
      <c r="M59" s="75">
        <v>671.1</v>
      </c>
      <c r="N59" s="75">
        <v>285.14999999999998</v>
      </c>
      <c r="O59" s="75">
        <v>385.95</v>
      </c>
      <c r="P59" s="40"/>
      <c r="Q59" s="72">
        <f t="shared" si="66"/>
        <v>-0.30007913740231484</v>
      </c>
      <c r="R59" s="72">
        <f t="shared" si="64"/>
        <v>0.10941762138570632</v>
      </c>
      <c r="S59" s="72">
        <f t="shared" si="64"/>
        <v>1.9817331533850124E-2</v>
      </c>
      <c r="T59" s="72">
        <f t="shared" si="64"/>
        <v>1.4728418542356847E-2</v>
      </c>
      <c r="U59" s="72"/>
      <c r="V59" s="72">
        <f t="shared" si="67"/>
        <v>7.0093457943925186E-2</v>
      </c>
      <c r="W59" s="72">
        <f t="shared" si="65"/>
        <v>-1.0416666666666741E-2</v>
      </c>
      <c r="X59" s="72">
        <f t="shared" si="65"/>
        <v>-0.56424581005586583</v>
      </c>
      <c r="Y59" s="72">
        <f t="shared" si="65"/>
        <v>8.0449571132800823E-2</v>
      </c>
      <c r="Z59" s="72">
        <f t="shared" si="65"/>
        <v>-0.12820512820512819</v>
      </c>
      <c r="AA59" s="72">
        <f t="shared" si="65"/>
        <v>-8.3057746120580034E-2</v>
      </c>
      <c r="AB59" s="72">
        <f t="shared" si="65"/>
        <v>-3.5914380117799127E-2</v>
      </c>
      <c r="AC59" s="72">
        <f t="shared" si="65"/>
        <v>1.1170212765957421E-2</v>
      </c>
      <c r="AD59" s="72">
        <f t="shared" si="65"/>
        <v>-6.7978749094421698E-2</v>
      </c>
      <c r="AE59" s="72"/>
      <c r="AF59" s="72">
        <f t="shared" si="63"/>
        <v>-1.5800455235204902E-2</v>
      </c>
      <c r="AG59" s="72">
        <f t="shared" si="63"/>
        <v>0.10632437946276774</v>
      </c>
      <c r="AH59" s="72">
        <f t="shared" si="63"/>
        <v>8.6292793230889009E-2</v>
      </c>
      <c r="AI59" s="72">
        <f t="shared" si="63"/>
        <v>8.4992449904093492E-2</v>
      </c>
      <c r="AJ59" s="72"/>
      <c r="AK59" s="72">
        <f t="shared" si="68"/>
        <v>-0.10989399293286217</v>
      </c>
      <c r="AL59" s="72">
        <f t="shared" si="68"/>
        <v>4.6364823683064937E-2</v>
      </c>
      <c r="AM59" s="72">
        <f t="shared" si="68"/>
        <v>-0.22702702702702715</v>
      </c>
      <c r="AN59" s="72">
        <f t="shared" si="68"/>
        <v>-0.11666300285777098</v>
      </c>
      <c r="AO59" s="72">
        <f t="shared" si="68"/>
        <v>0.66222222222222227</v>
      </c>
      <c r="AP59" s="72">
        <f t="shared" si="68"/>
        <v>-8.3566393158442165E-2</v>
      </c>
      <c r="AQ59" s="72">
        <f t="shared" si="68"/>
        <v>-7.3647885556531567E-2</v>
      </c>
      <c r="AR59" s="72">
        <f t="shared" si="68"/>
        <v>-9.1138840625493156E-3</v>
      </c>
      <c r="AS59" s="72">
        <f t="shared" si="68"/>
        <v>-0.11617570521494747</v>
      </c>
    </row>
    <row r="60" spans="1:45" x14ac:dyDescent="0.35">
      <c r="A60" s="59">
        <v>44166</v>
      </c>
      <c r="B60" s="75">
        <v>672.09090909090912</v>
      </c>
      <c r="C60" s="75">
        <v>3278.2272727272725</v>
      </c>
      <c r="D60" s="75">
        <v>6654.863636363636</v>
      </c>
      <c r="E60" s="75">
        <v>10605.181818181818</v>
      </c>
      <c r="F60" s="108"/>
      <c r="G60" s="75">
        <v>13.636363636363637</v>
      </c>
      <c r="H60" s="75">
        <v>127.81818181818181</v>
      </c>
      <c r="I60" s="75">
        <v>5.1363636363636367</v>
      </c>
      <c r="J60" s="75">
        <v>235.63636363636363</v>
      </c>
      <c r="K60" s="75">
        <v>10.909090909090908</v>
      </c>
      <c r="L60" s="75">
        <v>372.09090909090907</v>
      </c>
      <c r="M60" s="75">
        <v>765.22727272727275</v>
      </c>
      <c r="N60" s="75">
        <v>332.22727272727275</v>
      </c>
      <c r="O60" s="75">
        <v>433</v>
      </c>
      <c r="P60" s="40"/>
      <c r="Q60" s="72">
        <f t="shared" si="66"/>
        <v>-0.28410301339543031</v>
      </c>
      <c r="R60" s="72">
        <f t="shared" si="64"/>
        <v>0.13859339972003903</v>
      </c>
      <c r="S60" s="72">
        <f t="shared" si="64"/>
        <v>-9.4934063223239495E-2</v>
      </c>
      <c r="T60" s="72">
        <f t="shared" si="64"/>
        <v>-5.0642535746270312E-2</v>
      </c>
      <c r="U60" s="72"/>
      <c r="V60" s="72">
        <f t="shared" si="67"/>
        <v>1.0309477756286265</v>
      </c>
      <c r="W60" s="72">
        <f t="shared" si="65"/>
        <v>-7.2180498381673619E-2</v>
      </c>
      <c r="X60" s="72">
        <f t="shared" si="65"/>
        <v>0.25422832980972543</v>
      </c>
      <c r="Y60" s="72">
        <f t="shared" si="65"/>
        <v>0.34247521333793718</v>
      </c>
      <c r="Z60" s="72">
        <f t="shared" si="65"/>
        <v>1.0638820638820636</v>
      </c>
      <c r="AA60" s="72">
        <f t="shared" si="65"/>
        <v>-3.0171392465050295E-2</v>
      </c>
      <c r="AB60" s="72">
        <f t="shared" si="65"/>
        <v>7.3178357638087776E-2</v>
      </c>
      <c r="AC60" s="72">
        <f t="shared" si="65"/>
        <v>0.14148768443598292</v>
      </c>
      <c r="AD60" s="72">
        <f t="shared" si="65"/>
        <v>2.6066350710900466E-2</v>
      </c>
      <c r="AE60" s="72"/>
      <c r="AF60" s="72">
        <f t="shared" si="63"/>
        <v>-5.0115314690256318E-2</v>
      </c>
      <c r="AG60" s="72">
        <f t="shared" si="63"/>
        <v>7.5382711151221748E-3</v>
      </c>
      <c r="AH60" s="72">
        <f t="shared" si="63"/>
        <v>-0.18074828127640485</v>
      </c>
      <c r="AI60" s="72">
        <f t="shared" si="63"/>
        <v>-0.12240361970798452</v>
      </c>
      <c r="AJ60" s="72"/>
      <c r="AK60" s="72">
        <f t="shared" si="68"/>
        <v>0.19094878920206448</v>
      </c>
      <c r="AL60" s="72">
        <f t="shared" si="68"/>
        <v>0.1699604743083003</v>
      </c>
      <c r="AM60" s="72">
        <f t="shared" si="68"/>
        <v>0.31701631701631716</v>
      </c>
      <c r="AN60" s="72">
        <f t="shared" si="68"/>
        <v>0.29009780255331852</v>
      </c>
      <c r="AO60" s="72">
        <f t="shared" si="68"/>
        <v>2.2085561497326203</v>
      </c>
      <c r="AP60" s="72">
        <f t="shared" si="68"/>
        <v>3.2295489224328122E-2</v>
      </c>
      <c r="AQ60" s="72">
        <f t="shared" si="68"/>
        <v>0.14025819211335522</v>
      </c>
      <c r="AR60" s="72">
        <f t="shared" si="68"/>
        <v>0.16509652017279608</v>
      </c>
      <c r="AS60" s="72">
        <f t="shared" si="68"/>
        <v>0.12190698276978895</v>
      </c>
    </row>
    <row r="61" spans="1:45" x14ac:dyDescent="0.35">
      <c r="A61" s="59">
        <v>44197</v>
      </c>
      <c r="B61" s="75">
        <v>734.63157894736844</v>
      </c>
      <c r="C61" s="75">
        <v>3753.3157894736842</v>
      </c>
      <c r="D61" s="75">
        <v>8309.1578947368416</v>
      </c>
      <c r="E61" s="75">
        <v>12797.105263157895</v>
      </c>
      <c r="F61" s="108"/>
      <c r="G61" s="75">
        <v>17.368421052631579</v>
      </c>
      <c r="H61" s="75">
        <v>153.05263157894737</v>
      </c>
      <c r="I61" s="75">
        <v>5.0526315789473681</v>
      </c>
      <c r="J61" s="75">
        <v>281.63157894736844</v>
      </c>
      <c r="K61" s="75">
        <v>2.1578947368421053</v>
      </c>
      <c r="L61" s="75">
        <v>442.57894736842104</v>
      </c>
      <c r="M61" s="75">
        <v>901.84210526315792</v>
      </c>
      <c r="N61" s="75">
        <v>384.4736842105263</v>
      </c>
      <c r="O61" s="75">
        <v>517.36842105263156</v>
      </c>
      <c r="P61" s="40"/>
      <c r="Q61" s="72">
        <f t="shared" ref="Q61" si="69">IFERROR(B61/B49-1, "n/a")</f>
        <v>-0.31186657933472783</v>
      </c>
      <c r="R61" s="72">
        <f t="shared" ref="R61" si="70">IFERROR(C61/C49-1, "n/a")</f>
        <v>0.23402479300706669</v>
      </c>
      <c r="S61" s="72">
        <f t="shared" ref="S61" si="71">IFERROR(D61/D49-1, "n/a")</f>
        <v>-9.7134422738345494E-2</v>
      </c>
      <c r="T61" s="72">
        <f t="shared" ref="T61" si="72">IFERROR(E61/E49-1, "n/a")</f>
        <v>-3.8692746618510188E-2</v>
      </c>
      <c r="U61" s="72"/>
      <c r="V61" s="72">
        <f t="shared" ref="V61" si="73">IFERROR(G61/G49-1, "n/a")</f>
        <v>0.32151029748283766</v>
      </c>
      <c r="W61" s="72">
        <f t="shared" ref="W61" si="74">IFERROR(H61/H49-1, "n/a")</f>
        <v>9.4349766141605285E-2</v>
      </c>
      <c r="X61" s="72">
        <f t="shared" ref="X61" si="75">IFERROR(I61/I49-1, "n/a")</f>
        <v>-0.71088484153162201</v>
      </c>
      <c r="Y61" s="72">
        <f t="shared" ref="Y61" si="76">IFERROR(J61/J49-1, "n/a")</f>
        <v>0.38669710618868391</v>
      </c>
      <c r="Z61" s="72">
        <f t="shared" ref="Z61" si="77">IFERROR(K61/K49-1, "n/a")</f>
        <v>-7.5187969924812026E-2</v>
      </c>
      <c r="AA61" s="72">
        <f t="shared" ref="AA61" si="78">IFERROR(L61/L49-1, "n/a")</f>
        <v>-5.4029730815588595E-2</v>
      </c>
      <c r="AB61" s="72">
        <f t="shared" ref="AB61" si="79">IFERROR(M61/M49-1, "n/a")</f>
        <v>6.8834821972250992E-2</v>
      </c>
      <c r="AC61" s="72">
        <f t="shared" ref="AC61" si="80">IFERROR(N61/N49-1, "n/a")</f>
        <v>0.122941219530049</v>
      </c>
      <c r="AD61" s="72">
        <f t="shared" ref="AD61" si="81">IFERROR(O61/O49-1, "n/a")</f>
        <v>3.1886868848443495E-2</v>
      </c>
      <c r="AE61" s="72"/>
      <c r="AF61" s="72">
        <f t="shared" ref="AF61" si="82">IFERROR(B61/B60-1, "n/a")</f>
        <v>9.305388454227681E-2</v>
      </c>
      <c r="AG61" s="72">
        <f t="shared" ref="AG61" si="83">IFERROR(C61/C60-1, "n/a")</f>
        <v>0.14492238555235026</v>
      </c>
      <c r="AH61" s="72">
        <f t="shared" ref="AH61" si="84">IFERROR(D61/D60-1, "n/a")</f>
        <v>0.24858424586399908</v>
      </c>
      <c r="AI61" s="72">
        <f t="shared" ref="AI61" si="85">IFERROR(E61/E60-1, "n/a")</f>
        <v>0.20668419293087292</v>
      </c>
      <c r="AJ61" s="72"/>
      <c r="AK61" s="72">
        <f t="shared" ref="AK61" si="86">IFERROR(G61/G60-1, "n/a")</f>
        <v>0.27368421052631575</v>
      </c>
      <c r="AL61" s="72">
        <f t="shared" ref="AL61" si="87">IFERROR(H61/H60-1, "n/a")</f>
        <v>0.19742457138579028</v>
      </c>
      <c r="AM61" s="72">
        <f t="shared" ref="AM61" si="88">IFERROR(I61/I60-1, "n/a")</f>
        <v>-1.6301816488123122E-2</v>
      </c>
      <c r="AN61" s="72">
        <f t="shared" ref="AN61" si="89">IFERROR(J61/J60-1, "n/a")</f>
        <v>0.19519574398960371</v>
      </c>
      <c r="AO61" s="72">
        <f t="shared" ref="AO61" si="90">IFERROR(K61/K60-1, "n/a")</f>
        <v>-0.80219298245614035</v>
      </c>
      <c r="AP61" s="72">
        <f t="shared" ref="AP61" si="91">IFERROR(L61/L60-1, "n/a")</f>
        <v>0.18943767922126353</v>
      </c>
      <c r="AQ61" s="72">
        <f t="shared" ref="AQ61" si="92">IFERROR(M61/M60-1, "n/a")</f>
        <v>0.17852844168633641</v>
      </c>
      <c r="AR61" s="72">
        <f t="shared" ref="AR61" si="93">IFERROR(N61/N60-1, "n/a")</f>
        <v>0.15726105522391265</v>
      </c>
      <c r="AS61" s="72">
        <f t="shared" ref="AS61" si="94">IFERROR(O61/O60-1, "n/a")</f>
        <v>0.19484623799683964</v>
      </c>
    </row>
    <row r="62" spans="1:45" x14ac:dyDescent="0.35">
      <c r="A62" s="59">
        <v>44228</v>
      </c>
      <c r="B62" s="75">
        <v>766.84210526315792</v>
      </c>
      <c r="C62" s="75">
        <v>3999.5789473684213</v>
      </c>
      <c r="D62" s="75">
        <v>8321.8421052631584</v>
      </c>
      <c r="E62" s="75">
        <v>13088.263157894737</v>
      </c>
      <c r="F62" s="108"/>
      <c r="G62" s="75">
        <v>25</v>
      </c>
      <c r="H62" s="75">
        <v>136.10526315789474</v>
      </c>
      <c r="I62" s="75">
        <v>9.3157894736842106</v>
      </c>
      <c r="J62" s="75">
        <v>237.15789473684211</v>
      </c>
      <c r="K62" s="75">
        <v>3.8947368421052633</v>
      </c>
      <c r="L62" s="75">
        <v>511.10526315789474</v>
      </c>
      <c r="M62" s="75">
        <v>922.57894736842104</v>
      </c>
      <c r="N62" s="75">
        <v>343.15789473684208</v>
      </c>
      <c r="O62" s="75">
        <v>579.42105263157896</v>
      </c>
      <c r="P62" s="40"/>
      <c r="Q62" s="72">
        <f t="shared" ref="Q62" si="95">IFERROR(B62/B50-1, "n/a")</f>
        <v>-0.26495812733326607</v>
      </c>
      <c r="R62" s="72">
        <f t="shared" ref="R62" si="96">IFERROR(C62/C50-1, "n/a")</f>
        <v>0.1562818581579708</v>
      </c>
      <c r="S62" s="72">
        <f t="shared" ref="S62" si="97">IFERROR(D62/D50-1, "n/a")</f>
        <v>-0.1728396999278069</v>
      </c>
      <c r="T62" s="72">
        <f t="shared" ref="T62" si="98">IFERROR(E62/E50-1, "n/a")</f>
        <v>-0.10126600577527045</v>
      </c>
      <c r="U62" s="72"/>
      <c r="V62" s="72">
        <f t="shared" ref="V62" si="99">IFERROR(G62/G50-1, "n/a")</f>
        <v>0.78571428571428581</v>
      </c>
      <c r="W62" s="72">
        <f t="shared" ref="W62" si="100">IFERROR(H62/H50-1, "n/a")</f>
        <v>-5.1357300073367584E-2</v>
      </c>
      <c r="X62" s="72">
        <f t="shared" ref="X62" si="101">IFERROR(I62/I50-1, "n/a")</f>
        <v>-0.55189873417721524</v>
      </c>
      <c r="Y62" s="72">
        <f t="shared" ref="Y62" si="102">IFERROR(J62/J50-1, "n/a")</f>
        <v>0.16253869969040258</v>
      </c>
      <c r="Z62" s="72">
        <f t="shared" ref="Z62" si="103">IFERROR(K62/K50-1, "n/a")</f>
        <v>1.7407407407407409</v>
      </c>
      <c r="AA62" s="72">
        <f t="shared" ref="AA62" si="104">IFERROR(L62/L50-1, "n/a")</f>
        <v>0.27507878151260501</v>
      </c>
      <c r="AB62" s="72">
        <f t="shared" ref="AB62" si="105">IFERROR(M62/M50-1, "n/a")</f>
        <v>0.17596940829196295</v>
      </c>
      <c r="AC62" s="72">
        <f t="shared" ref="AC62" si="106">IFERROR(N62/N50-1, "n/a")</f>
        <v>2.6933375334698306E-2</v>
      </c>
      <c r="AD62" s="72">
        <f t="shared" ref="AD62" si="107">IFERROR(O62/O50-1, "n/a")</f>
        <v>0.28654902419072115</v>
      </c>
      <c r="AE62" s="72"/>
      <c r="AF62" s="72">
        <f t="shared" ref="AF62" si="108">IFERROR(B62/B61-1, "n/a")</f>
        <v>4.3845823183837229E-2</v>
      </c>
      <c r="AG62" s="72">
        <f t="shared" ref="AG62" si="109">IFERROR(C62/C61-1, "n/a")</f>
        <v>6.5612160475649661E-2</v>
      </c>
      <c r="AH62" s="72">
        <f t="shared" ref="AH62" si="110">IFERROR(D62/D61-1, "n/a")</f>
        <v>1.5265338181082999E-3</v>
      </c>
      <c r="AI62" s="72">
        <f t="shared" ref="AI62" si="111">IFERROR(E62/E61-1, "n/a")</f>
        <v>2.2751855888461625E-2</v>
      </c>
      <c r="AJ62" s="72"/>
      <c r="AK62" s="72">
        <f t="shared" ref="AK62" si="112">IFERROR(G62/G61-1, "n/a")</f>
        <v>0.43939393939393945</v>
      </c>
      <c r="AL62" s="72">
        <f t="shared" ref="AL62" si="113">IFERROR(H62/H61-1, "n/a")</f>
        <v>-0.11072902338376889</v>
      </c>
      <c r="AM62" s="72">
        <f t="shared" ref="AM62" si="114">IFERROR(I62/I61-1, "n/a")</f>
        <v>0.84375000000000022</v>
      </c>
      <c r="AN62" s="72">
        <f t="shared" ref="AN62" si="115">IFERROR(J62/J61-1, "n/a")</f>
        <v>-0.15791440852177163</v>
      </c>
      <c r="AO62" s="72">
        <f t="shared" ref="AO62" si="116">IFERROR(K62/K61-1, "n/a")</f>
        <v>0.80487804878048785</v>
      </c>
      <c r="AP62" s="72">
        <f t="shared" ref="AP62" si="117">IFERROR(L62/L61-1, "n/a")</f>
        <v>0.15483410631466299</v>
      </c>
      <c r="AQ62" s="72">
        <f t="shared" ref="AQ62" si="118">IFERROR(M62/M61-1, "n/a")</f>
        <v>2.2993872191421127E-2</v>
      </c>
      <c r="AR62" s="72">
        <f t="shared" ref="AR62" si="119">IFERROR(N62/N61-1, "n/a")</f>
        <v>-0.107460643394935</v>
      </c>
      <c r="AS62" s="72">
        <f t="shared" ref="AS62" si="120">IFERROR(O62/O61-1, "n/a")</f>
        <v>0.11993896236012214</v>
      </c>
    </row>
    <row r="63" spans="1:45" x14ac:dyDescent="0.35">
      <c r="A63" s="59">
        <v>44256</v>
      </c>
      <c r="B63" s="75">
        <v>713.695652173913</v>
      </c>
      <c r="C63" s="75">
        <v>3905.521739130435</v>
      </c>
      <c r="D63" s="75">
        <v>8051.652173913043</v>
      </c>
      <c r="E63" s="75">
        <v>12670.869565217392</v>
      </c>
      <c r="F63" s="108"/>
      <c r="G63" s="75">
        <v>9.8260869565217384</v>
      </c>
      <c r="H63" s="75">
        <v>156.47826086956522</v>
      </c>
      <c r="I63" s="75">
        <v>9.2173913043478262</v>
      </c>
      <c r="J63" s="75">
        <v>225.17391304347825</v>
      </c>
      <c r="K63" s="75">
        <v>12.565217391304348</v>
      </c>
      <c r="L63" s="75">
        <v>475.30434782608694</v>
      </c>
      <c r="M63" s="75">
        <v>888.56521739130437</v>
      </c>
      <c r="N63" s="75">
        <v>331.13043478260869</v>
      </c>
      <c r="O63" s="75">
        <v>557.43478260869563</v>
      </c>
      <c r="P63" s="40"/>
      <c r="Q63" s="72">
        <f t="shared" ref="Q63" si="121">IFERROR(B63/B51-1, "n/a")</f>
        <v>-0.29059303538489645</v>
      </c>
      <c r="R63" s="72">
        <f t="shared" ref="R63" si="122">IFERROR(C63/C51-1, "n/a")</f>
        <v>-2.6208964108285104E-2</v>
      </c>
      <c r="S63" s="72">
        <f t="shared" ref="S63" si="123">IFERROR(D63/D51-1, "n/a")</f>
        <v>-0.20730531132462959</v>
      </c>
      <c r="T63" s="72">
        <f t="shared" ref="T63" si="124">IFERROR(E63/E51-1, "n/a")</f>
        <v>-0.16496180537647342</v>
      </c>
      <c r="U63" s="72"/>
      <c r="V63" s="72">
        <f t="shared" ref="V63" si="125">IFERROR(G63/G51-1, "n/a")</f>
        <v>-0.26220507493693435</v>
      </c>
      <c r="W63" s="72">
        <f t="shared" ref="W63" si="126">IFERROR(H63/H51-1, "n/a")</f>
        <v>-0.13893903473475866</v>
      </c>
      <c r="X63" s="72">
        <f t="shared" ref="X63" si="127">IFERROR(I63/I51-1, "n/a")</f>
        <v>-0.10273181993074265</v>
      </c>
      <c r="Y63" s="72">
        <f t="shared" ref="Y63" si="128">IFERROR(J63/J51-1, "n/a")</f>
        <v>-3.3588356036574063E-2</v>
      </c>
      <c r="Z63" s="72">
        <f t="shared" ref="Z63" si="129">IFERROR(K63/K51-1, "n/a")</f>
        <v>0.43230457310204984</v>
      </c>
      <c r="AA63" s="72">
        <f t="shared" ref="AA63" si="130">IFERROR(L63/L51-1, "n/a")</f>
        <v>-7.1500520153899849E-3</v>
      </c>
      <c r="AB63" s="72">
        <f t="shared" ref="AB63" si="131">IFERROR(M63/M51-1, "n/a")</f>
        <v>-4.0237883807507147E-2</v>
      </c>
      <c r="AC63" s="72">
        <f t="shared" ref="AC63" si="132">IFERROR(N63/N51-1, "n/a")</f>
        <v>-0.17703687695239601</v>
      </c>
      <c r="AD63" s="72">
        <f t="shared" ref="AD63" si="133">IFERROR(O63/O51-1, "n/a")</f>
        <v>6.4915354063155961E-2</v>
      </c>
      <c r="AE63" s="72"/>
      <c r="AF63" s="72">
        <f t="shared" ref="AF63" si="134">IFERROR(B63/B62-1, "n/a")</f>
        <v>-6.9305601145892459E-2</v>
      </c>
      <c r="AG63" s="72">
        <f t="shared" ref="AG63" si="135">IFERROR(C63/C62-1, "n/a")</f>
        <v>-2.3516777509760778E-2</v>
      </c>
      <c r="AH63" s="72">
        <f t="shared" ref="AH63" si="136">IFERROR(D63/D62-1, "n/a")</f>
        <v>-3.2467562822326768E-2</v>
      </c>
      <c r="AI63" s="72">
        <f t="shared" ref="AI63" si="137">IFERROR(E63/E62-1, "n/a")</f>
        <v>-3.1890678514175264E-2</v>
      </c>
      <c r="AJ63" s="72"/>
      <c r="AK63" s="72">
        <f t="shared" ref="AK63" si="138">IFERROR(G63/G62-1, "n/a")</f>
        <v>-0.60695652173913039</v>
      </c>
      <c r="AL63" s="72">
        <f t="shared" ref="AL63" si="139">IFERROR(H63/H62-1, "n/a")</f>
        <v>0.14968559803624859</v>
      </c>
      <c r="AM63" s="72">
        <f t="shared" ref="AM63" si="140">IFERROR(I63/I62-1, "n/a")</f>
        <v>-1.0562515352493196E-2</v>
      </c>
      <c r="AN63" s="72">
        <f t="shared" ref="AN63" si="141">IFERROR(J63/J62-1, "n/a")</f>
        <v>-5.0531658272062407E-2</v>
      </c>
      <c r="AO63" s="72">
        <f t="shared" ref="AO63" si="142">IFERROR(K63/K62-1, "n/a")</f>
        <v>2.2262044653349</v>
      </c>
      <c r="AP63" s="72">
        <f t="shared" ref="AP63" si="143">IFERROR(L63/L62-1, "n/a")</f>
        <v>-7.0046070569905083E-2</v>
      </c>
      <c r="AQ63" s="72">
        <f t="shared" ref="AQ63" si="144">IFERROR(M63/M62-1, "n/a")</f>
        <v>-3.6868096843243547E-2</v>
      </c>
      <c r="AR63" s="72">
        <f t="shared" ref="AR63" si="145">IFERROR(N63/N62-1, "n/a")</f>
        <v>-3.5049346492397881E-2</v>
      </c>
      <c r="AS63" s="72">
        <f t="shared" ref="AS63" si="146">IFERROR(O63/O62-1, "n/a")</f>
        <v>-3.7945238480768806E-2</v>
      </c>
    </row>
    <row r="64" spans="1:45" x14ac:dyDescent="0.35">
      <c r="A64" s="59">
        <v>44287</v>
      </c>
      <c r="B64" s="75">
        <v>627.85714285714289</v>
      </c>
      <c r="C64" s="75">
        <v>3604.2380952380954</v>
      </c>
      <c r="D64" s="75">
        <v>7322.4761904761908</v>
      </c>
      <c r="E64" s="75">
        <v>11554.571428571429</v>
      </c>
      <c r="F64" s="108"/>
      <c r="G64" s="75">
        <v>10.333333333333334</v>
      </c>
      <c r="H64" s="75">
        <v>143.1904761904762</v>
      </c>
      <c r="I64" s="75">
        <v>7.0476190476190474</v>
      </c>
      <c r="J64" s="75">
        <v>224.47619047619048</v>
      </c>
      <c r="K64" s="75">
        <v>5.2857142857142856</v>
      </c>
      <c r="L64" s="75">
        <v>420.57142857142856</v>
      </c>
      <c r="M64" s="75">
        <v>810.90476190476193</v>
      </c>
      <c r="N64" s="75">
        <v>315.61904761904759</v>
      </c>
      <c r="O64" s="75">
        <v>495.28571428571428</v>
      </c>
      <c r="P64" s="40"/>
      <c r="Q64" s="72">
        <f t="shared" ref="Q64" si="147">IFERROR(B64/B52-1, "n/a")</f>
        <v>-0.30436847103513764</v>
      </c>
      <c r="R64" s="72">
        <f t="shared" ref="R64" si="148">IFERROR(C64/C52-1, "n/a")</f>
        <v>-9.2816990878908823E-2</v>
      </c>
      <c r="S64" s="72">
        <f t="shared" ref="S64" si="149">IFERROR(D64/D52-1, "n/a")</f>
        <v>-4.4959661141164231E-2</v>
      </c>
      <c r="T64" s="72">
        <f t="shared" ref="T64" si="150">IFERROR(E64/E52-1, "n/a")</f>
        <v>-7.8785715912801035E-2</v>
      </c>
      <c r="U64" s="72"/>
      <c r="V64" s="72">
        <f t="shared" ref="V64" si="151">IFERROR(G64/G52-1, "n/a")</f>
        <v>0.22598870056497189</v>
      </c>
      <c r="W64" s="72">
        <f t="shared" ref="W64" si="152">IFERROR(H64/H52-1, "n/a")</f>
        <v>-6.556867619639517E-2</v>
      </c>
      <c r="X64" s="72">
        <f t="shared" ref="X64" si="153">IFERROR(I64/I52-1, "n/a")</f>
        <v>-0.39591836734693875</v>
      </c>
      <c r="Y64" s="72">
        <f t="shared" ref="Y64" si="154">IFERROR(J64/J52-1, "n/a")</f>
        <v>-9.2763664357197739E-2</v>
      </c>
      <c r="Z64" s="72">
        <f t="shared" ref="Z64" si="155">IFERROR(K64/K52-1, "n/a")</f>
        <v>-0.31481481481481488</v>
      </c>
      <c r="AA64" s="72">
        <f t="shared" ref="AA64" si="156">IFERROR(L64/L52-1, "n/a")</f>
        <v>-8.5051279395006785E-2</v>
      </c>
      <c r="AB64" s="72">
        <f t="shared" ref="AB64" si="157">IFERROR(M64/M52-1, "n/a")</f>
        <v>-8.6965846335317121E-2</v>
      </c>
      <c r="AC64" s="72">
        <f t="shared" ref="AC64" si="158">IFERROR(N64/N52-1, "n/a")</f>
        <v>-0.23587733456306204</v>
      </c>
      <c r="AD64" s="72">
        <f t="shared" ref="AD64" si="159">IFERROR(O64/O52-1, "n/a")</f>
        <v>4.2497744813070115E-2</v>
      </c>
      <c r="AE64" s="72"/>
      <c r="AF64" s="72">
        <f t="shared" ref="AF64" si="160">IFERROR(B64/B63-1, "n/a")</f>
        <v>-0.120273269222401</v>
      </c>
      <c r="AG64" s="72">
        <f t="shared" ref="AG64" si="161">IFERROR(C64/C63-1, "n/a")</f>
        <v>-7.7142994973936729E-2</v>
      </c>
      <c r="AH64" s="72">
        <f t="shared" ref="AH64" si="162">IFERROR(D64/D63-1, "n/a")</f>
        <v>-9.056228059619198E-2</v>
      </c>
      <c r="AI64" s="72">
        <f t="shared" ref="AI64" si="163">IFERROR(E64/E63-1, "n/a")</f>
        <v>-8.8099568139371809E-2</v>
      </c>
      <c r="AJ64" s="72"/>
      <c r="AK64" s="72">
        <f t="shared" ref="AK64" si="164">IFERROR(G64/G63-1, "n/a")</f>
        <v>5.1622418879056164E-2</v>
      </c>
      <c r="AL64" s="72">
        <f t="shared" ref="AL64" si="165">IFERROR(H64/H63-1, "n/a")</f>
        <v>-8.4917768163114027E-2</v>
      </c>
      <c r="AM64" s="72">
        <f t="shared" ref="AM64" si="166">IFERROR(I64/I63-1, "n/a")</f>
        <v>-0.23539982030548068</v>
      </c>
      <c r="AN64" s="72">
        <f t="shared" ref="AN64" si="167">IFERROR(J64/J63-1, "n/a")</f>
        <v>-3.0985941393355532E-3</v>
      </c>
      <c r="AO64" s="72">
        <f t="shared" ref="AO64" si="168">IFERROR(K64/K63-1, "n/a")</f>
        <v>-0.57933761739990119</v>
      </c>
      <c r="AP64" s="72">
        <f t="shared" ref="AP64" si="169">IFERROR(L64/L63-1, "n/a")</f>
        <v>-0.11515341592180228</v>
      </c>
      <c r="AQ64" s="72">
        <f t="shared" ref="AQ64" si="170">IFERROR(M64/M63-1, "n/a")</f>
        <v>-8.7399837363139166E-2</v>
      </c>
      <c r="AR64" s="72">
        <f t="shared" ref="AR64" si="171">IFERROR(N64/N63-1, "n/a")</f>
        <v>-4.6843737494998039E-2</v>
      </c>
      <c r="AS64" s="72">
        <f t="shared" ref="AS64" si="172">IFERROR(O64/O63-1, "n/a")</f>
        <v>-0.1114911919061361</v>
      </c>
    </row>
    <row r="65" spans="1:45" x14ac:dyDescent="0.35">
      <c r="A65" s="59">
        <v>44317</v>
      </c>
      <c r="B65" s="75">
        <v>617.04999999999995</v>
      </c>
      <c r="C65" s="75">
        <v>3559.95</v>
      </c>
      <c r="D65" s="75">
        <v>7510.3</v>
      </c>
      <c r="E65" s="75">
        <v>11687.3</v>
      </c>
      <c r="F65" s="108"/>
      <c r="G65" s="75">
        <v>14.6</v>
      </c>
      <c r="H65" s="75">
        <v>116.2</v>
      </c>
      <c r="I65" s="75">
        <v>7.45</v>
      </c>
      <c r="J65" s="75">
        <v>217.2</v>
      </c>
      <c r="K65" s="75">
        <v>2.15</v>
      </c>
      <c r="L65" s="75">
        <v>369.2</v>
      </c>
      <c r="M65" s="75">
        <v>726.8</v>
      </c>
      <c r="N65" s="75">
        <v>296.64999999999998</v>
      </c>
      <c r="O65" s="75">
        <v>430.15</v>
      </c>
      <c r="P65" s="40"/>
      <c r="Q65" s="72">
        <f t="shared" ref="Q65" si="173">IFERROR(B65/B53-1, "n/a")</f>
        <v>-0.23171263151341592</v>
      </c>
      <c r="R65" s="72">
        <f t="shared" ref="R65" si="174">IFERROR(C65/C53-1, "n/a")</f>
        <v>5.5754088880321406E-2</v>
      </c>
      <c r="S65" s="72">
        <f t="shared" ref="S65" si="175">IFERROR(D65/D53-1, "n/a")</f>
        <v>-9.3353131488724705E-2</v>
      </c>
      <c r="T65" s="72">
        <f t="shared" ref="T65" si="176">IFERROR(E65/E53-1, "n/a")</f>
        <v>-6.1916572355061206E-2</v>
      </c>
      <c r="U65" s="72"/>
      <c r="V65" s="72">
        <f t="shared" ref="V65" si="177">IFERROR(G65/G53-1, "n/a")</f>
        <v>1.388888888888884E-2</v>
      </c>
      <c r="W65" s="72">
        <f t="shared" ref="W65" si="178">IFERROR(H65/H53-1, "n/a")</f>
        <v>-0.14934114202049775</v>
      </c>
      <c r="X65" s="72">
        <f t="shared" ref="X65" si="179">IFERROR(I65/I53-1, "n/a")</f>
        <v>-3.8709677419354827E-2</v>
      </c>
      <c r="Y65" s="72">
        <f t="shared" ref="Y65" si="180">IFERROR(J65/J53-1, "n/a")</f>
        <v>-0.11527494908350311</v>
      </c>
      <c r="Z65" s="72">
        <f t="shared" ref="Z65" si="181">IFERROR(K65/K53-1, "n/a")</f>
        <v>-0.76243093922651939</v>
      </c>
      <c r="AA65" s="72">
        <f t="shared" ref="AA65" si="182">IFERROR(L65/L53-1, "n/a")</f>
        <v>3.8683359122239525E-2</v>
      </c>
      <c r="AB65" s="72">
        <f t="shared" ref="AB65" si="183">IFERROR(M65/M53-1, "n/a")</f>
        <v>-5.4569105691056996E-2</v>
      </c>
      <c r="AC65" s="72">
        <f t="shared" ref="AC65" si="184">IFERROR(N65/N53-1, "n/a")</f>
        <v>-0.17333147554688599</v>
      </c>
      <c r="AD65" s="72">
        <f t="shared" ref="AD65" si="185">IFERROR(O65/O53-1, "n/a")</f>
        <v>4.9402293242254203E-2</v>
      </c>
      <c r="AE65" s="72"/>
      <c r="AF65" s="72">
        <f t="shared" ref="AF65" si="186">IFERROR(B65/B64-1, "n/a")</f>
        <v>-1.7212741751991056E-2</v>
      </c>
      <c r="AG65" s="72">
        <f t="shared" ref="AG65" si="187">IFERROR(C65/C64-1, "n/a")</f>
        <v>-1.2287782901082123E-2</v>
      </c>
      <c r="AH65" s="72">
        <f t="shared" ref="AH65" si="188">IFERROR(D65/D64-1, "n/a")</f>
        <v>2.5650313451083484E-2</v>
      </c>
      <c r="AI65" s="72">
        <f t="shared" ref="AI65" si="189">IFERROR(E65/E64-1, "n/a")</f>
        <v>1.1487104671002113E-2</v>
      </c>
      <c r="AJ65" s="72"/>
      <c r="AK65" s="72">
        <f t="shared" ref="AK65" si="190">IFERROR(G65/G64-1, "n/a")</f>
        <v>0.41290322580645156</v>
      </c>
      <c r="AL65" s="72">
        <f t="shared" ref="AL65" si="191">IFERROR(H65/H64-1, "n/a")</f>
        <v>-0.18849351513136026</v>
      </c>
      <c r="AM65" s="72">
        <f t="shared" ref="AM65" si="192">IFERROR(I65/I64-1, "n/a")</f>
        <v>5.709459459459465E-2</v>
      </c>
      <c r="AN65" s="72">
        <f t="shared" ref="AN65" si="193">IFERROR(J65/J64-1, "n/a")</f>
        <v>-3.2414085702163864E-2</v>
      </c>
      <c r="AO65" s="72">
        <f t="shared" ref="AO65" si="194">IFERROR(K65/K64-1, "n/a")</f>
        <v>-0.59324324324324329</v>
      </c>
      <c r="AP65" s="72">
        <f t="shared" ref="AP65" si="195">IFERROR(L65/L64-1, "n/a")</f>
        <v>-0.12214673913043472</v>
      </c>
      <c r="AQ65" s="72">
        <f t="shared" ref="AQ65" si="196">IFERROR(M65/M64-1, "n/a")</f>
        <v>-0.10371718832579724</v>
      </c>
      <c r="AR65" s="72">
        <f t="shared" ref="AR65" si="197">IFERROR(N65/N64-1, "n/a")</f>
        <v>-6.0101086300543116E-2</v>
      </c>
      <c r="AS65" s="72">
        <f t="shared" ref="AS65" si="198">IFERROR(O65/O64-1, "n/a")</f>
        <v>-0.13151139313527549</v>
      </c>
    </row>
    <row r="66" spans="1:45" x14ac:dyDescent="0.35">
      <c r="A66" s="59">
        <v>44348</v>
      </c>
      <c r="B66" s="75">
        <v>654.5</v>
      </c>
      <c r="C66" s="75">
        <v>3662.0454545454545</v>
      </c>
      <c r="D66" s="75">
        <v>7455.318181818182</v>
      </c>
      <c r="E66" s="75">
        <v>11771.863636363636</v>
      </c>
      <c r="F66" s="108"/>
      <c r="G66" s="75">
        <v>11.681818181818182</v>
      </c>
      <c r="H66" s="75">
        <v>139.18181818181819</v>
      </c>
      <c r="I66" s="75">
        <v>13.636363636363637</v>
      </c>
      <c r="J66" s="75">
        <v>246.09090909090909</v>
      </c>
      <c r="K66" s="75">
        <v>5.7272727272727275</v>
      </c>
      <c r="L66" s="75">
        <v>389.04545454545456</v>
      </c>
      <c r="M66" s="75">
        <v>805.36363636363637</v>
      </c>
      <c r="N66" s="75">
        <v>344.59090909090907</v>
      </c>
      <c r="O66" s="75">
        <v>460.77272727272725</v>
      </c>
      <c r="P66" s="40"/>
      <c r="Q66" s="72">
        <f t="shared" ref="Q66" si="199">IFERROR(B66/B54-1, "n/a")</f>
        <v>-0.2729980813894779</v>
      </c>
      <c r="R66" s="72">
        <f t="shared" ref="R66" si="200">IFERROR(C66/C54-1, "n/a")</f>
        <v>0.25702115708668782</v>
      </c>
      <c r="S66" s="72">
        <f t="shared" ref="S66" si="201">IFERROR(D66/D54-1, "n/a")</f>
        <v>3.235207109902638E-2</v>
      </c>
      <c r="T66" s="72">
        <f t="shared" ref="T66" si="202">IFERROR(E66/E54-1, "n/a")</f>
        <v>6.6753166512202755E-2</v>
      </c>
      <c r="U66" s="72"/>
      <c r="V66" s="72">
        <f t="shared" ref="V66" si="203">IFERROR(G66/G54-1, "n/a")</f>
        <v>0.58641975308641969</v>
      </c>
      <c r="W66" s="72">
        <f t="shared" ref="W66" si="204">IFERROR(H66/H54-1, "n/a")</f>
        <v>-6.5893837705918168E-2</v>
      </c>
      <c r="X66" s="72">
        <f t="shared" ref="X66" si="205">IFERROR(I66/I54-1, "n/a")</f>
        <v>0.5</v>
      </c>
      <c r="Y66" s="72">
        <f t="shared" ref="Y66" si="206">IFERROR(J66/J54-1, "n/a")</f>
        <v>4.3562066306862102E-2</v>
      </c>
      <c r="Z66" s="72">
        <f t="shared" ref="Z66" si="207">IFERROR(K66/K54-1, "n/a")</f>
        <v>0.80000000000000027</v>
      </c>
      <c r="AA66" s="72">
        <f t="shared" ref="AA66" si="208">IFERROR(L66/L54-1, "n/a")</f>
        <v>0.16926229508196711</v>
      </c>
      <c r="AB66" s="72">
        <f t="shared" ref="AB66" si="209">IFERROR(M66/M54-1, "n/a")</f>
        <v>9.2489826119126928E-2</v>
      </c>
      <c r="AC66" s="72">
        <f t="shared" ref="AC66" si="210">IFERROR(N66/N54-1, "n/a")</f>
        <v>-4.1229290502086902E-2</v>
      </c>
      <c r="AD66" s="72">
        <f t="shared" ref="AD66" si="211">IFERROR(O66/O54-1, "n/a")</f>
        <v>0.21970881963662614</v>
      </c>
      <c r="AE66" s="72"/>
      <c r="AF66" s="72">
        <f t="shared" ref="AF66" si="212">IFERROR(B66/B65-1, "n/a")</f>
        <v>6.0692002268859957E-2</v>
      </c>
      <c r="AG66" s="72">
        <f t="shared" ref="AG66" si="213">IFERROR(C66/C65-1, "n/a")</f>
        <v>2.8678901261381284E-2</v>
      </c>
      <c r="AH66" s="72">
        <f t="shared" ref="AH66" si="214">IFERROR(D66/D65-1, "n/a")</f>
        <v>-7.3208551165490077E-3</v>
      </c>
      <c r="AI66" s="72">
        <f t="shared" ref="AI66" si="215">IFERROR(E66/E65-1, "n/a")</f>
        <v>7.2355151629235337E-3</v>
      </c>
      <c r="AJ66" s="72"/>
      <c r="AK66" s="72">
        <f t="shared" ref="AK66" si="216">IFERROR(G66/G65-1, "n/a")</f>
        <v>-0.19987546699875469</v>
      </c>
      <c r="AL66" s="72">
        <f t="shared" ref="AL66" si="217">IFERROR(H66/H65-1, "n/a")</f>
        <v>0.19777812548896878</v>
      </c>
      <c r="AM66" s="72">
        <f t="shared" ref="AM66" si="218">IFERROR(I66/I65-1, "n/a")</f>
        <v>0.83038438071995113</v>
      </c>
      <c r="AN66" s="72">
        <f t="shared" ref="AN66" si="219">IFERROR(J66/J65-1, "n/a")</f>
        <v>0.13301523522518011</v>
      </c>
      <c r="AO66" s="72">
        <f t="shared" ref="AO66" si="220">IFERROR(K66/K65-1, "n/a")</f>
        <v>1.6638477801268503</v>
      </c>
      <c r="AP66" s="72">
        <f t="shared" ref="AP66" si="221">IFERROR(L66/L65-1, "n/a")</f>
        <v>5.3752585442726319E-2</v>
      </c>
      <c r="AQ66" s="72">
        <f t="shared" ref="AQ66" si="222">IFERROR(M66/M65-1, "n/a")</f>
        <v>0.10809526192024821</v>
      </c>
      <c r="AR66" s="72">
        <f t="shared" ref="AR66" si="223">IFERROR(N66/N65-1, "n/a")</f>
        <v>0.16160764905076386</v>
      </c>
      <c r="AS66" s="72">
        <f t="shared" ref="AS66" si="224">IFERROR(O66/O65-1, "n/a")</f>
        <v>7.1190810816522676E-2</v>
      </c>
    </row>
    <row r="67" spans="1:45" x14ac:dyDescent="0.35">
      <c r="A67" s="59">
        <v>44378</v>
      </c>
      <c r="B67" s="75">
        <v>577.95238095238096</v>
      </c>
      <c r="C67" s="75">
        <v>3221.0952380952381</v>
      </c>
      <c r="D67" s="75">
        <v>7374.8571428571431</v>
      </c>
      <c r="E67" s="75">
        <v>11173.904761904761</v>
      </c>
      <c r="F67" s="108"/>
      <c r="G67" s="75">
        <v>16.61904761904762</v>
      </c>
      <c r="H67" s="75">
        <v>104.28571428571429</v>
      </c>
      <c r="I67" s="75">
        <v>10.952380952380953</v>
      </c>
      <c r="J67" s="75">
        <v>203.47619047619048</v>
      </c>
      <c r="K67" s="75">
        <v>3.4761904761904763</v>
      </c>
      <c r="L67" s="75">
        <v>335.71428571428572</v>
      </c>
      <c r="M67" s="75">
        <v>674.52380952380952</v>
      </c>
      <c r="N67" s="75">
        <v>275.85714285714283</v>
      </c>
      <c r="O67" s="75">
        <v>398.66666666666669</v>
      </c>
      <c r="P67" s="40"/>
      <c r="Q67" s="72">
        <f t="shared" ref="Q67" si="225">IFERROR(B67/B55-1, "n/a")</f>
        <v>-0.1909034437828584</v>
      </c>
      <c r="R67" s="72">
        <f t="shared" ref="R67" si="226">IFERROR(C67/C55-1, "n/a")</f>
        <v>0.16979918845282516</v>
      </c>
      <c r="S67" s="72">
        <f t="shared" ref="S67" si="227">IFERROR(D67/D55-1, "n/a")</f>
        <v>1.0122319888788978E-2</v>
      </c>
      <c r="T67" s="72">
        <f t="shared" ref="T67" si="228">IFERROR(E67/E55-1, "n/a")</f>
        <v>3.7616623592969356E-2</v>
      </c>
      <c r="U67" s="72"/>
      <c r="V67" s="72">
        <f t="shared" ref="V67" si="229">IFERROR(G67/G55-1, "n/a")</f>
        <v>0.48023905918642784</v>
      </c>
      <c r="W67" s="72">
        <f t="shared" ref="W67" si="230">IFERROR(H67/H55-1, "n/a")</f>
        <v>-0.18987086359967709</v>
      </c>
      <c r="X67" s="72">
        <f t="shared" ref="X67" si="231">IFERROR(I67/I55-1, "n/a")</f>
        <v>0.29544290834613407</v>
      </c>
      <c r="Y67" s="72">
        <f t="shared" ref="Y67" si="232">IFERROR(J67/J55-1, "n/a")</f>
        <v>4.7128933444722909E-2</v>
      </c>
      <c r="Z67" s="72">
        <f t="shared" ref="Z67" si="233">IFERROR(K67/K55-1, "n/a")</f>
        <v>-0.72490578965399111</v>
      </c>
      <c r="AA67" s="72">
        <f t="shared" ref="AA67" si="234">IFERROR(L67/L55-1, "n/a")</f>
        <v>1.2435131694898738E-2</v>
      </c>
      <c r="AB67" s="72">
        <f t="shared" ref="AB67" si="235">IFERROR(M67/M55-1, "n/a")</f>
        <v>-1.8095427147236887E-2</v>
      </c>
      <c r="AC67" s="72">
        <f t="shared" ref="AC67" si="236">IFERROR(N67/N55-1, "n/a")</f>
        <v>-0.10290360046457614</v>
      </c>
      <c r="AD67" s="72">
        <f t="shared" ref="AD67" si="237">IFERROR(O67/O55-1, "n/a")</f>
        <v>5.0630889634243781E-2</v>
      </c>
      <c r="AE67" s="72"/>
      <c r="AF67" s="72">
        <f t="shared" ref="AF67" si="238">IFERROR(B67/B66-1, "n/a")</f>
        <v>-0.11695587325839429</v>
      </c>
      <c r="AG67" s="72">
        <f t="shared" ref="AG67" si="239">IFERROR(C67/C66-1, "n/a")</f>
        <v>-0.12041090748966377</v>
      </c>
      <c r="AH67" s="72">
        <f t="shared" ref="AH67" si="240">IFERROR(D67/D66-1, "n/a")</f>
        <v>-1.0792435278921375E-2</v>
      </c>
      <c r="AI67" s="72">
        <f t="shared" ref="AI67" si="241">IFERROR(E67/E66-1, "n/a")</f>
        <v>-5.0795599824293047E-2</v>
      </c>
      <c r="AJ67" s="72"/>
      <c r="AK67" s="72">
        <f t="shared" ref="AK67" si="242">IFERROR(G67/G66-1, "n/a")</f>
        <v>0.42264220863442659</v>
      </c>
      <c r="AL67" s="72">
        <f t="shared" ref="AL67" si="243">IFERROR(H67/H66-1, "n/a")</f>
        <v>-0.250723150135299</v>
      </c>
      <c r="AM67" s="72">
        <f t="shared" ref="AM67" si="244">IFERROR(I67/I66-1, "n/a")</f>
        <v>-0.19682539682539679</v>
      </c>
      <c r="AN67" s="72">
        <f t="shared" ref="AN67" si="245">IFERROR(J67/J66-1, "n/a")</f>
        <v>-0.17316656991573876</v>
      </c>
      <c r="AO67" s="72">
        <f t="shared" ref="AO67" si="246">IFERROR(K67/K66-1, "n/a")</f>
        <v>-0.39304610733182166</v>
      </c>
      <c r="AP67" s="72">
        <f t="shared" ref="AP67" si="247">IFERROR(L67/L66-1, "n/a")</f>
        <v>-0.13708210238178697</v>
      </c>
      <c r="AQ67" s="72">
        <f t="shared" ref="AQ67" si="248">IFERROR(M67/M66-1, "n/a")</f>
        <v>-0.16246055934508352</v>
      </c>
      <c r="AR67" s="72">
        <f t="shared" ref="AR67" si="249">IFERROR(N67/N66-1, "n/a")</f>
        <v>-0.19946482748223948</v>
      </c>
      <c r="AS67" s="72">
        <f t="shared" ref="AS67" si="250">IFERROR(O67/O66-1, "n/a")</f>
        <v>-0.13478675479267366</v>
      </c>
    </row>
    <row r="68" spans="1:45" x14ac:dyDescent="0.35">
      <c r="A68" s="120"/>
      <c r="B68" s="75"/>
      <c r="C68" s="75"/>
      <c r="D68" s="75"/>
      <c r="E68" s="75"/>
      <c r="F68" s="108"/>
      <c r="G68" s="108"/>
      <c r="H68" s="108"/>
      <c r="I68" s="108"/>
      <c r="J68" s="108"/>
      <c r="K68" s="108"/>
      <c r="L68" s="108"/>
      <c r="M68" s="108"/>
      <c r="N68" s="108"/>
      <c r="O68" s="108"/>
      <c r="P68" s="40"/>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row>
    <row r="69" spans="1:45" x14ac:dyDescent="0.35">
      <c r="A69" s="96">
        <v>44378</v>
      </c>
      <c r="B69" s="75">
        <v>471</v>
      </c>
      <c r="C69" s="75">
        <v>2315</v>
      </c>
      <c r="D69" s="75">
        <v>6294</v>
      </c>
      <c r="E69" s="75">
        <v>9080</v>
      </c>
      <c r="G69" s="108">
        <v>16</v>
      </c>
      <c r="H69" s="108">
        <v>115</v>
      </c>
      <c r="I69" s="108">
        <v>7</v>
      </c>
      <c r="J69" s="108">
        <v>239</v>
      </c>
      <c r="K69" s="108">
        <v>6</v>
      </c>
      <c r="L69" s="108">
        <v>412</v>
      </c>
      <c r="M69" s="108">
        <v>795</v>
      </c>
      <c r="N69" s="108">
        <v>328</v>
      </c>
      <c r="O69" s="108">
        <v>467</v>
      </c>
      <c r="P69" s="40"/>
      <c r="Q69" s="72" t="s">
        <v>116</v>
      </c>
      <c r="R69" s="72" t="s">
        <v>116</v>
      </c>
      <c r="S69" s="72" t="s">
        <v>116</v>
      </c>
      <c r="T69" s="72" t="s">
        <v>116</v>
      </c>
      <c r="U69" s="72"/>
      <c r="V69" s="72" t="s">
        <v>116</v>
      </c>
      <c r="W69" s="72" t="s">
        <v>116</v>
      </c>
      <c r="X69" s="72" t="s">
        <v>116</v>
      </c>
      <c r="Y69" s="72" t="s">
        <v>116</v>
      </c>
      <c r="Z69" s="72" t="s">
        <v>116</v>
      </c>
      <c r="AA69" s="72" t="s">
        <v>116</v>
      </c>
      <c r="AB69" s="72" t="s">
        <v>116</v>
      </c>
      <c r="AC69" s="72" t="s">
        <v>116</v>
      </c>
      <c r="AD69" s="72" t="s">
        <v>116</v>
      </c>
      <c r="AE69" s="72"/>
      <c r="AF69" s="72" t="s">
        <v>116</v>
      </c>
      <c r="AG69" s="72" t="s">
        <v>116</v>
      </c>
      <c r="AH69" s="72" t="s">
        <v>116</v>
      </c>
      <c r="AI69" s="72" t="s">
        <v>116</v>
      </c>
      <c r="AJ69" s="72"/>
      <c r="AK69" s="72" t="s">
        <v>116</v>
      </c>
      <c r="AL69" s="72" t="s">
        <v>116</v>
      </c>
      <c r="AM69" s="72" t="s">
        <v>116</v>
      </c>
      <c r="AN69" s="72" t="s">
        <v>116</v>
      </c>
      <c r="AO69" s="72" t="s">
        <v>116</v>
      </c>
      <c r="AP69" s="72" t="s">
        <v>116</v>
      </c>
      <c r="AQ69" s="72" t="s">
        <v>116</v>
      </c>
      <c r="AR69" s="72" t="s">
        <v>116</v>
      </c>
      <c r="AS69" s="72" t="s">
        <v>116</v>
      </c>
    </row>
    <row r="70" spans="1:45" x14ac:dyDescent="0.35">
      <c r="A70" s="96">
        <v>44379</v>
      </c>
      <c r="B70" s="75">
        <v>207</v>
      </c>
      <c r="C70" s="75">
        <v>1016</v>
      </c>
      <c r="D70" s="75">
        <v>4311</v>
      </c>
      <c r="E70" s="75">
        <v>5534</v>
      </c>
      <c r="G70" s="108">
        <v>0</v>
      </c>
      <c r="H70" s="108">
        <v>50</v>
      </c>
      <c r="I70" s="108">
        <v>0</v>
      </c>
      <c r="J70" s="108">
        <v>63</v>
      </c>
      <c r="K70" s="108">
        <v>0</v>
      </c>
      <c r="L70" s="108">
        <v>73</v>
      </c>
      <c r="M70" s="108">
        <v>186</v>
      </c>
      <c r="N70" s="108">
        <v>85</v>
      </c>
      <c r="O70" s="108">
        <v>101</v>
      </c>
      <c r="P70" s="40"/>
      <c r="Q70" s="72" t="s">
        <v>116</v>
      </c>
      <c r="R70" s="72" t="s">
        <v>116</v>
      </c>
      <c r="S70" s="72" t="s">
        <v>116</v>
      </c>
      <c r="T70" s="72" t="s">
        <v>116</v>
      </c>
      <c r="U70" s="72"/>
      <c r="V70" s="72" t="s">
        <v>116</v>
      </c>
      <c r="W70" s="72" t="s">
        <v>116</v>
      </c>
      <c r="X70" s="72" t="s">
        <v>116</v>
      </c>
      <c r="Y70" s="72" t="s">
        <v>116</v>
      </c>
      <c r="Z70" s="72" t="s">
        <v>116</v>
      </c>
      <c r="AA70" s="72" t="s">
        <v>116</v>
      </c>
      <c r="AB70" s="72" t="s">
        <v>116</v>
      </c>
      <c r="AC70" s="72" t="s">
        <v>116</v>
      </c>
      <c r="AD70" s="72" t="s">
        <v>116</v>
      </c>
      <c r="AE70" s="72"/>
      <c r="AF70" s="72">
        <f t="shared" ref="AF70" si="251">IFERROR(B70/B69-1, "n/a")</f>
        <v>-0.56050955414012738</v>
      </c>
      <c r="AG70" s="72">
        <f t="shared" ref="AG70" si="252">IFERROR(C70/C69-1, "n/a")</f>
        <v>-0.56112311015118799</v>
      </c>
      <c r="AH70" s="72">
        <f t="shared" ref="AH70" si="253">IFERROR(D70/D69-1, "n/a")</f>
        <v>-0.31506196377502382</v>
      </c>
      <c r="AI70" s="72">
        <f t="shared" ref="AI70" si="254">IFERROR(E70/E69-1, "n/a")</f>
        <v>-0.39052863436123353</v>
      </c>
      <c r="AJ70" s="72"/>
      <c r="AK70" s="72">
        <f t="shared" ref="AK70:AK88" si="255">IFERROR(H70/H69-1, "n/a")</f>
        <v>-0.56521739130434789</v>
      </c>
      <c r="AL70" s="72">
        <f t="shared" ref="AL70:AL88" si="256">IFERROR(I70/I69-1, "n/a")</f>
        <v>-1</v>
      </c>
      <c r="AM70" s="72">
        <f t="shared" ref="AM70:AM88" si="257">IFERROR(J70/J69-1, "n/a")</f>
        <v>-0.73640167364016729</v>
      </c>
      <c r="AN70" s="72">
        <f t="shared" ref="AN70:AN88" si="258">IFERROR(K70/K69-1, "n/a")</f>
        <v>-1</v>
      </c>
      <c r="AO70" s="72">
        <f t="shared" ref="AO70:AO88" si="259">IFERROR(L70/L69-1, "n/a")</f>
        <v>-0.82281553398058249</v>
      </c>
      <c r="AP70" s="72">
        <f t="shared" ref="AP70:AP88" si="260">IFERROR(M70/M69-1, "n/a")</f>
        <v>-0.76603773584905666</v>
      </c>
      <c r="AQ70" s="72">
        <f t="shared" ref="AQ70:AQ88" si="261">IFERROR(N70/N69-1, "n/a")</f>
        <v>-0.74085365853658536</v>
      </c>
      <c r="AR70" s="72">
        <f t="shared" ref="AR70:AR88" si="262">IFERROR(O70/O69-1, "n/a")</f>
        <v>-0.78372591006423986</v>
      </c>
      <c r="AS70" s="72" t="str">
        <f>IFERROR(#REF!/#REF!-1, "n/a")</f>
        <v>n/a</v>
      </c>
    </row>
    <row r="71" spans="1:45" x14ac:dyDescent="0.35">
      <c r="A71" s="96">
        <v>44383</v>
      </c>
      <c r="B71" s="75">
        <v>548</v>
      </c>
      <c r="C71" s="75">
        <v>2974</v>
      </c>
      <c r="D71" s="75">
        <v>7687</v>
      </c>
      <c r="E71" s="75">
        <v>11209</v>
      </c>
      <c r="G71" s="108">
        <v>0</v>
      </c>
      <c r="H71" s="108">
        <v>73</v>
      </c>
      <c r="I71" s="108">
        <v>8</v>
      </c>
      <c r="J71" s="108">
        <v>160</v>
      </c>
      <c r="K71" s="108">
        <v>0</v>
      </c>
      <c r="L71" s="108">
        <v>269</v>
      </c>
      <c r="M71" s="108">
        <v>510</v>
      </c>
      <c r="N71" s="108">
        <v>201</v>
      </c>
      <c r="O71" s="108">
        <v>309</v>
      </c>
      <c r="P71" s="40"/>
      <c r="Q71" s="72" t="s">
        <v>116</v>
      </c>
      <c r="R71" s="72" t="s">
        <v>116</v>
      </c>
      <c r="S71" s="72" t="s">
        <v>116</v>
      </c>
      <c r="T71" s="72" t="s">
        <v>116</v>
      </c>
      <c r="U71" s="72"/>
      <c r="V71" s="72" t="s">
        <v>116</v>
      </c>
      <c r="W71" s="72" t="s">
        <v>116</v>
      </c>
      <c r="X71" s="72" t="s">
        <v>116</v>
      </c>
      <c r="Y71" s="72" t="s">
        <v>116</v>
      </c>
      <c r="Z71" s="72" t="s">
        <v>116</v>
      </c>
      <c r="AA71" s="72" t="s">
        <v>116</v>
      </c>
      <c r="AB71" s="72" t="s">
        <v>116</v>
      </c>
      <c r="AC71" s="72" t="s">
        <v>116</v>
      </c>
      <c r="AD71" s="72" t="s">
        <v>116</v>
      </c>
      <c r="AE71" s="72"/>
      <c r="AF71" s="72">
        <f t="shared" ref="AF71:AF87" si="263">IFERROR(B71/B70-1, "n/a")</f>
        <v>1.6473429951690823</v>
      </c>
      <c r="AG71" s="72">
        <f t="shared" ref="AG71:AG87" si="264">IFERROR(C71/C70-1, "n/a")</f>
        <v>1.9271653543307088</v>
      </c>
      <c r="AH71" s="72">
        <f t="shared" ref="AH71:AH87" si="265">IFERROR(D71/D70-1, "n/a")</f>
        <v>0.78311296682904197</v>
      </c>
      <c r="AI71" s="72">
        <f t="shared" ref="AI71:AI87" si="266">IFERROR(E71/E70-1, "n/a")</f>
        <v>1.0254788579689196</v>
      </c>
      <c r="AJ71" s="72"/>
      <c r="AK71" s="72">
        <f t="shared" si="255"/>
        <v>0.45999999999999996</v>
      </c>
      <c r="AL71" s="72" t="str">
        <f t="shared" si="256"/>
        <v>n/a</v>
      </c>
      <c r="AM71" s="72">
        <f t="shared" si="257"/>
        <v>1.5396825396825395</v>
      </c>
      <c r="AN71" s="72" t="str">
        <f t="shared" si="258"/>
        <v>n/a</v>
      </c>
      <c r="AO71" s="72">
        <f t="shared" si="259"/>
        <v>2.6849315068493151</v>
      </c>
      <c r="AP71" s="72">
        <f t="shared" si="260"/>
        <v>1.7419354838709675</v>
      </c>
      <c r="AQ71" s="72">
        <f t="shared" si="261"/>
        <v>1.3647058823529412</v>
      </c>
      <c r="AR71" s="72">
        <f t="shared" si="262"/>
        <v>2.0594059405940595</v>
      </c>
      <c r="AS71" s="72" t="str">
        <f>IFERROR(#REF!/#REF!-1, "n/a")</f>
        <v>n/a</v>
      </c>
    </row>
    <row r="72" spans="1:45" x14ac:dyDescent="0.35">
      <c r="A72" s="96">
        <v>44384</v>
      </c>
      <c r="B72" s="75">
        <v>565</v>
      </c>
      <c r="C72" s="75">
        <v>3213</v>
      </c>
      <c r="D72" s="75">
        <v>9360</v>
      </c>
      <c r="E72" s="75">
        <v>13138</v>
      </c>
      <c r="G72" s="108">
        <v>42</v>
      </c>
      <c r="H72" s="108">
        <v>128</v>
      </c>
      <c r="I72" s="108">
        <v>15</v>
      </c>
      <c r="J72" s="108">
        <v>276</v>
      </c>
      <c r="K72" s="108">
        <v>5</v>
      </c>
      <c r="L72" s="108">
        <v>270</v>
      </c>
      <c r="M72" s="108">
        <v>736</v>
      </c>
      <c r="N72" s="108">
        <v>352</v>
      </c>
      <c r="O72" s="108">
        <v>384</v>
      </c>
      <c r="P72" s="40"/>
      <c r="Q72" s="72" t="s">
        <v>116</v>
      </c>
      <c r="R72" s="72" t="s">
        <v>116</v>
      </c>
      <c r="S72" s="72" t="s">
        <v>116</v>
      </c>
      <c r="T72" s="72" t="s">
        <v>116</v>
      </c>
      <c r="U72" s="72"/>
      <c r="V72" s="72" t="s">
        <v>116</v>
      </c>
      <c r="W72" s="72" t="s">
        <v>116</v>
      </c>
      <c r="X72" s="72" t="s">
        <v>116</v>
      </c>
      <c r="Y72" s="72" t="s">
        <v>116</v>
      </c>
      <c r="Z72" s="72" t="s">
        <v>116</v>
      </c>
      <c r="AA72" s="72" t="s">
        <v>116</v>
      </c>
      <c r="AB72" s="72" t="s">
        <v>116</v>
      </c>
      <c r="AC72" s="72" t="s">
        <v>116</v>
      </c>
      <c r="AD72" s="72" t="s">
        <v>116</v>
      </c>
      <c r="AE72" s="72"/>
      <c r="AF72" s="72">
        <f t="shared" si="263"/>
        <v>3.1021897810219023E-2</v>
      </c>
      <c r="AG72" s="72">
        <f t="shared" si="264"/>
        <v>8.0363147276395486E-2</v>
      </c>
      <c r="AH72" s="72">
        <f t="shared" si="265"/>
        <v>0.21764017171848571</v>
      </c>
      <c r="AI72" s="72">
        <f t="shared" si="266"/>
        <v>0.17209385315371573</v>
      </c>
      <c r="AJ72" s="72"/>
      <c r="AK72" s="72">
        <f t="shared" si="255"/>
        <v>0.75342465753424648</v>
      </c>
      <c r="AL72" s="72">
        <f t="shared" si="256"/>
        <v>0.875</v>
      </c>
      <c r="AM72" s="72">
        <f t="shared" si="257"/>
        <v>0.72500000000000009</v>
      </c>
      <c r="AN72" s="72" t="str">
        <f t="shared" si="258"/>
        <v>n/a</v>
      </c>
      <c r="AO72" s="72">
        <f t="shared" si="259"/>
        <v>3.7174721189590088E-3</v>
      </c>
      <c r="AP72" s="72">
        <f t="shared" si="260"/>
        <v>0.44313725490196076</v>
      </c>
      <c r="AQ72" s="72">
        <f t="shared" si="261"/>
        <v>0.75124378109452739</v>
      </c>
      <c r="AR72" s="72">
        <f t="shared" si="262"/>
        <v>0.24271844660194164</v>
      </c>
      <c r="AS72" s="72" t="str">
        <f>IFERROR(#REF!/#REF!-1, "n/a")</f>
        <v>n/a</v>
      </c>
    </row>
    <row r="73" spans="1:45" x14ac:dyDescent="0.35">
      <c r="A73" s="96">
        <v>44385</v>
      </c>
      <c r="B73" s="75">
        <v>643</v>
      </c>
      <c r="C73" s="75">
        <v>4587</v>
      </c>
      <c r="D73" s="75">
        <v>10697</v>
      </c>
      <c r="E73" s="75">
        <v>15927</v>
      </c>
      <c r="G73" s="108">
        <v>21</v>
      </c>
      <c r="H73" s="108">
        <v>53</v>
      </c>
      <c r="I73" s="108">
        <v>40</v>
      </c>
      <c r="J73" s="108">
        <v>248</v>
      </c>
      <c r="K73" s="108">
        <v>0</v>
      </c>
      <c r="L73" s="108">
        <v>459</v>
      </c>
      <c r="M73" s="108">
        <v>821</v>
      </c>
      <c r="N73" s="108">
        <v>301</v>
      </c>
      <c r="O73" s="108">
        <v>520</v>
      </c>
      <c r="P73" s="40"/>
      <c r="Q73" s="72" t="s">
        <v>116</v>
      </c>
      <c r="R73" s="72" t="s">
        <v>116</v>
      </c>
      <c r="S73" s="72" t="s">
        <v>116</v>
      </c>
      <c r="T73" s="72" t="s">
        <v>116</v>
      </c>
      <c r="U73" s="72"/>
      <c r="V73" s="72" t="s">
        <v>116</v>
      </c>
      <c r="W73" s="72" t="s">
        <v>116</v>
      </c>
      <c r="X73" s="72" t="s">
        <v>116</v>
      </c>
      <c r="Y73" s="72" t="s">
        <v>116</v>
      </c>
      <c r="Z73" s="72" t="s">
        <v>116</v>
      </c>
      <c r="AA73" s="72" t="s">
        <v>116</v>
      </c>
      <c r="AB73" s="72" t="s">
        <v>116</v>
      </c>
      <c r="AC73" s="72" t="s">
        <v>116</v>
      </c>
      <c r="AD73" s="72" t="s">
        <v>116</v>
      </c>
      <c r="AE73" s="72"/>
      <c r="AF73" s="72">
        <f t="shared" si="263"/>
        <v>0.13805309734513282</v>
      </c>
      <c r="AG73" s="72">
        <f t="shared" si="264"/>
        <v>0.42763772175536885</v>
      </c>
      <c r="AH73" s="72">
        <f t="shared" si="265"/>
        <v>0.14284188034188028</v>
      </c>
      <c r="AI73" s="72">
        <f t="shared" si="266"/>
        <v>0.21228497488202169</v>
      </c>
      <c r="AJ73" s="72"/>
      <c r="AK73" s="72">
        <f t="shared" si="255"/>
        <v>-0.5859375</v>
      </c>
      <c r="AL73" s="72">
        <f t="shared" si="256"/>
        <v>1.6666666666666665</v>
      </c>
      <c r="AM73" s="72">
        <f t="shared" si="257"/>
        <v>-0.10144927536231885</v>
      </c>
      <c r="AN73" s="72">
        <f t="shared" si="258"/>
        <v>-1</v>
      </c>
      <c r="AO73" s="72">
        <f t="shared" si="259"/>
        <v>0.7</v>
      </c>
      <c r="AP73" s="72">
        <f t="shared" si="260"/>
        <v>0.11548913043478271</v>
      </c>
      <c r="AQ73" s="72">
        <f t="shared" si="261"/>
        <v>-0.14488636363636365</v>
      </c>
      <c r="AR73" s="72">
        <f t="shared" si="262"/>
        <v>0.35416666666666674</v>
      </c>
      <c r="AS73" s="72" t="str">
        <f>IFERROR(#REF!/#REF!-1, "n/a")</f>
        <v>n/a</v>
      </c>
    </row>
    <row r="74" spans="1:45" x14ac:dyDescent="0.35">
      <c r="A74" s="96">
        <v>44386</v>
      </c>
      <c r="B74" s="75">
        <v>614</v>
      </c>
      <c r="C74" s="75">
        <v>3090</v>
      </c>
      <c r="D74" s="75">
        <v>11426</v>
      </c>
      <c r="E74" s="75">
        <v>15130</v>
      </c>
      <c r="G74" s="108">
        <v>5</v>
      </c>
      <c r="H74" s="108">
        <v>149</v>
      </c>
      <c r="I74" s="108">
        <v>8</v>
      </c>
      <c r="J74" s="108">
        <v>146</v>
      </c>
      <c r="K74" s="108">
        <v>8</v>
      </c>
      <c r="L74" s="108">
        <v>248</v>
      </c>
      <c r="M74" s="108">
        <v>564</v>
      </c>
      <c r="N74" s="108">
        <v>260</v>
      </c>
      <c r="O74" s="108">
        <v>304</v>
      </c>
      <c r="P74" s="40"/>
      <c r="Q74" s="72" t="s">
        <v>116</v>
      </c>
      <c r="R74" s="72" t="s">
        <v>116</v>
      </c>
      <c r="S74" s="72" t="s">
        <v>116</v>
      </c>
      <c r="T74" s="72" t="s">
        <v>116</v>
      </c>
      <c r="U74" s="72"/>
      <c r="V74" s="72" t="s">
        <v>116</v>
      </c>
      <c r="W74" s="72" t="s">
        <v>116</v>
      </c>
      <c r="X74" s="72" t="s">
        <v>116</v>
      </c>
      <c r="Y74" s="72" t="s">
        <v>116</v>
      </c>
      <c r="Z74" s="72" t="s">
        <v>116</v>
      </c>
      <c r="AA74" s="72" t="s">
        <v>116</v>
      </c>
      <c r="AB74" s="72" t="s">
        <v>116</v>
      </c>
      <c r="AC74" s="72" t="s">
        <v>116</v>
      </c>
      <c r="AD74" s="72" t="s">
        <v>116</v>
      </c>
      <c r="AE74" s="72"/>
      <c r="AF74" s="72">
        <f t="shared" si="263"/>
        <v>-4.510108864696738E-2</v>
      </c>
      <c r="AG74" s="72">
        <f t="shared" si="264"/>
        <v>-0.32635709614126884</v>
      </c>
      <c r="AH74" s="72">
        <f t="shared" si="265"/>
        <v>6.8149948583715148E-2</v>
      </c>
      <c r="AI74" s="72">
        <f t="shared" si="266"/>
        <v>-5.004081120110504E-2</v>
      </c>
      <c r="AJ74" s="72"/>
      <c r="AK74" s="72">
        <f t="shared" si="255"/>
        <v>1.8113207547169812</v>
      </c>
      <c r="AL74" s="72">
        <f t="shared" si="256"/>
        <v>-0.8</v>
      </c>
      <c r="AM74" s="72">
        <f t="shared" si="257"/>
        <v>-0.41129032258064513</v>
      </c>
      <c r="AN74" s="72" t="str">
        <f t="shared" si="258"/>
        <v>n/a</v>
      </c>
      <c r="AO74" s="72">
        <f t="shared" si="259"/>
        <v>-0.45969498910675377</v>
      </c>
      <c r="AP74" s="72">
        <f t="shared" si="260"/>
        <v>-0.31303288672350793</v>
      </c>
      <c r="AQ74" s="72">
        <f t="shared" si="261"/>
        <v>-0.13621262458471761</v>
      </c>
      <c r="AR74" s="72">
        <f t="shared" si="262"/>
        <v>-0.41538461538461535</v>
      </c>
      <c r="AS74" s="72" t="str">
        <f>IFERROR(#REF!/#REF!-1, "n/a")</f>
        <v>n/a</v>
      </c>
    </row>
    <row r="75" spans="1:45" x14ac:dyDescent="0.35">
      <c r="A75" s="96">
        <v>44389</v>
      </c>
      <c r="B75" s="75">
        <v>443</v>
      </c>
      <c r="C75" s="75">
        <v>3100</v>
      </c>
      <c r="D75" s="75">
        <v>8193</v>
      </c>
      <c r="E75" s="75">
        <v>11736</v>
      </c>
      <c r="G75" s="108">
        <v>19</v>
      </c>
      <c r="H75" s="108">
        <v>93</v>
      </c>
      <c r="I75" s="108">
        <v>0</v>
      </c>
      <c r="J75" s="108">
        <v>245</v>
      </c>
      <c r="K75" s="108">
        <v>0</v>
      </c>
      <c r="L75" s="108">
        <v>329</v>
      </c>
      <c r="M75" s="108">
        <v>686</v>
      </c>
      <c r="N75" s="108">
        <v>293</v>
      </c>
      <c r="O75" s="108">
        <v>393</v>
      </c>
      <c r="P75" s="40"/>
      <c r="Q75" s="72" t="s">
        <v>116</v>
      </c>
      <c r="R75" s="72" t="s">
        <v>116</v>
      </c>
      <c r="S75" s="72" t="s">
        <v>116</v>
      </c>
      <c r="T75" s="72" t="s">
        <v>116</v>
      </c>
      <c r="U75" s="72"/>
      <c r="V75" s="72" t="s">
        <v>116</v>
      </c>
      <c r="W75" s="72" t="s">
        <v>116</v>
      </c>
      <c r="X75" s="72" t="s">
        <v>116</v>
      </c>
      <c r="Y75" s="72" t="s">
        <v>116</v>
      </c>
      <c r="Z75" s="72" t="s">
        <v>116</v>
      </c>
      <c r="AA75" s="72" t="s">
        <v>116</v>
      </c>
      <c r="AB75" s="72" t="s">
        <v>116</v>
      </c>
      <c r="AC75" s="72" t="s">
        <v>116</v>
      </c>
      <c r="AD75" s="72" t="s">
        <v>116</v>
      </c>
      <c r="AE75" s="72"/>
      <c r="AF75" s="72">
        <f t="shared" si="263"/>
        <v>-0.27850162866449513</v>
      </c>
      <c r="AG75" s="72">
        <f t="shared" si="264"/>
        <v>3.2362459546926292E-3</v>
      </c>
      <c r="AH75" s="72">
        <f t="shared" si="265"/>
        <v>-0.28295116401190268</v>
      </c>
      <c r="AI75" s="72">
        <f t="shared" si="266"/>
        <v>-0.22432253800396562</v>
      </c>
      <c r="AJ75" s="72"/>
      <c r="AK75" s="72">
        <f t="shared" si="255"/>
        <v>-0.37583892617449666</v>
      </c>
      <c r="AL75" s="72">
        <f t="shared" si="256"/>
        <v>-1</v>
      </c>
      <c r="AM75" s="72">
        <f t="shared" si="257"/>
        <v>0.67808219178082196</v>
      </c>
      <c r="AN75" s="72">
        <f t="shared" si="258"/>
        <v>-1</v>
      </c>
      <c r="AO75" s="72">
        <f t="shared" si="259"/>
        <v>0.32661290322580649</v>
      </c>
      <c r="AP75" s="72">
        <f t="shared" si="260"/>
        <v>0.21631205673758869</v>
      </c>
      <c r="AQ75" s="72">
        <f t="shared" si="261"/>
        <v>0.12692307692307692</v>
      </c>
      <c r="AR75" s="72">
        <f t="shared" si="262"/>
        <v>0.29276315789473695</v>
      </c>
      <c r="AS75" s="72" t="str">
        <f>IFERROR(#REF!/#REF!-1, "n/a")</f>
        <v>n/a</v>
      </c>
    </row>
    <row r="76" spans="1:45" x14ac:dyDescent="0.35">
      <c r="A76" s="96">
        <v>44390</v>
      </c>
      <c r="B76" s="75">
        <v>672</v>
      </c>
      <c r="C76" s="75">
        <v>3586</v>
      </c>
      <c r="D76" s="75">
        <v>9035</v>
      </c>
      <c r="E76" s="75">
        <v>13293</v>
      </c>
      <c r="G76" s="108">
        <v>7</v>
      </c>
      <c r="H76" s="108">
        <v>130</v>
      </c>
      <c r="I76" s="108">
        <v>0</v>
      </c>
      <c r="J76" s="108">
        <v>245</v>
      </c>
      <c r="K76" s="108">
        <v>10</v>
      </c>
      <c r="L76" s="108">
        <v>443</v>
      </c>
      <c r="M76" s="108">
        <v>835</v>
      </c>
      <c r="N76" s="108">
        <v>303</v>
      </c>
      <c r="O76" s="108">
        <v>532</v>
      </c>
      <c r="P76" s="40"/>
      <c r="Q76" s="72" t="s">
        <v>116</v>
      </c>
      <c r="R76" s="72" t="s">
        <v>116</v>
      </c>
      <c r="S76" s="72" t="s">
        <v>116</v>
      </c>
      <c r="T76" s="72" t="s">
        <v>116</v>
      </c>
      <c r="U76" s="72"/>
      <c r="V76" s="72" t="s">
        <v>116</v>
      </c>
      <c r="W76" s="72" t="s">
        <v>116</v>
      </c>
      <c r="X76" s="72" t="s">
        <v>116</v>
      </c>
      <c r="Y76" s="72" t="s">
        <v>116</v>
      </c>
      <c r="Z76" s="72" t="s">
        <v>116</v>
      </c>
      <c r="AA76" s="72" t="s">
        <v>116</v>
      </c>
      <c r="AB76" s="72" t="s">
        <v>116</v>
      </c>
      <c r="AC76" s="72" t="s">
        <v>116</v>
      </c>
      <c r="AD76" s="72" t="s">
        <v>116</v>
      </c>
      <c r="AE76" s="72"/>
      <c r="AF76" s="72">
        <f t="shared" si="263"/>
        <v>0.51693002257336351</v>
      </c>
      <c r="AG76" s="72">
        <f t="shared" si="264"/>
        <v>0.15677419354838706</v>
      </c>
      <c r="AH76" s="72">
        <f t="shared" si="265"/>
        <v>0.1027706578786769</v>
      </c>
      <c r="AI76" s="72">
        <f t="shared" si="266"/>
        <v>0.13266871165644178</v>
      </c>
      <c r="AJ76" s="72"/>
      <c r="AK76" s="72">
        <f t="shared" si="255"/>
        <v>0.39784946236559149</v>
      </c>
      <c r="AL76" s="72" t="str">
        <f t="shared" si="256"/>
        <v>n/a</v>
      </c>
      <c r="AM76" s="72">
        <f t="shared" si="257"/>
        <v>0</v>
      </c>
      <c r="AN76" s="72" t="str">
        <f t="shared" si="258"/>
        <v>n/a</v>
      </c>
      <c r="AO76" s="72">
        <f t="shared" si="259"/>
        <v>0.34650455927051671</v>
      </c>
      <c r="AP76" s="72">
        <f t="shared" si="260"/>
        <v>0.21720116618075802</v>
      </c>
      <c r="AQ76" s="72">
        <f t="shared" si="261"/>
        <v>3.4129692832764569E-2</v>
      </c>
      <c r="AR76" s="72">
        <f t="shared" si="262"/>
        <v>0.35368956743002555</v>
      </c>
      <c r="AS76" s="72" t="str">
        <f>IFERROR(#REF!/#REF!-1, "n/a")</f>
        <v>n/a</v>
      </c>
    </row>
    <row r="77" spans="1:45" x14ac:dyDescent="0.35">
      <c r="A77" s="96">
        <v>44391</v>
      </c>
      <c r="B77" s="75">
        <v>574</v>
      </c>
      <c r="C77" s="75">
        <v>3483</v>
      </c>
      <c r="D77" s="75">
        <v>7957</v>
      </c>
      <c r="E77" s="75">
        <v>12014</v>
      </c>
      <c r="G77" s="108">
        <v>14</v>
      </c>
      <c r="H77" s="108">
        <v>124</v>
      </c>
      <c r="I77" s="108">
        <v>16</v>
      </c>
      <c r="J77" s="108">
        <v>199</v>
      </c>
      <c r="K77" s="108">
        <v>6</v>
      </c>
      <c r="L77" s="108">
        <v>319</v>
      </c>
      <c r="M77" s="108">
        <v>678</v>
      </c>
      <c r="N77" s="108">
        <v>251</v>
      </c>
      <c r="O77" s="108">
        <v>427</v>
      </c>
      <c r="P77" s="40"/>
      <c r="Q77" s="72" t="s">
        <v>116</v>
      </c>
      <c r="R77" s="72" t="s">
        <v>116</v>
      </c>
      <c r="S77" s="72" t="s">
        <v>116</v>
      </c>
      <c r="T77" s="72" t="s">
        <v>116</v>
      </c>
      <c r="U77" s="72"/>
      <c r="V77" s="72" t="s">
        <v>116</v>
      </c>
      <c r="W77" s="72" t="s">
        <v>116</v>
      </c>
      <c r="X77" s="72" t="s">
        <v>116</v>
      </c>
      <c r="Y77" s="72" t="s">
        <v>116</v>
      </c>
      <c r="Z77" s="72" t="s">
        <v>116</v>
      </c>
      <c r="AA77" s="72" t="s">
        <v>116</v>
      </c>
      <c r="AB77" s="72" t="s">
        <v>116</v>
      </c>
      <c r="AC77" s="72" t="s">
        <v>116</v>
      </c>
      <c r="AD77" s="72" t="s">
        <v>116</v>
      </c>
      <c r="AE77" s="72"/>
      <c r="AF77" s="72">
        <f t="shared" si="263"/>
        <v>-0.14583333333333337</v>
      </c>
      <c r="AG77" s="72">
        <f t="shared" si="264"/>
        <v>-2.8722810931399834E-2</v>
      </c>
      <c r="AH77" s="72">
        <f t="shared" si="265"/>
        <v>-0.11931377974543445</v>
      </c>
      <c r="AI77" s="72">
        <f t="shared" si="266"/>
        <v>-9.6216053562025117E-2</v>
      </c>
      <c r="AJ77" s="72"/>
      <c r="AK77" s="72">
        <f t="shared" si="255"/>
        <v>-4.6153846153846101E-2</v>
      </c>
      <c r="AL77" s="72" t="str">
        <f t="shared" si="256"/>
        <v>n/a</v>
      </c>
      <c r="AM77" s="72">
        <f t="shared" si="257"/>
        <v>-0.18775510204081636</v>
      </c>
      <c r="AN77" s="72">
        <f t="shared" si="258"/>
        <v>-0.4</v>
      </c>
      <c r="AO77" s="72">
        <f t="shared" si="259"/>
        <v>-0.27990970654627545</v>
      </c>
      <c r="AP77" s="72">
        <f t="shared" si="260"/>
        <v>-0.18802395209580836</v>
      </c>
      <c r="AQ77" s="72">
        <f t="shared" si="261"/>
        <v>-0.17161716171617158</v>
      </c>
      <c r="AR77" s="72">
        <f t="shared" si="262"/>
        <v>-0.19736842105263153</v>
      </c>
      <c r="AS77" s="72" t="str">
        <f>IFERROR(#REF!/#REF!-1, "n/a")</f>
        <v>n/a</v>
      </c>
    </row>
    <row r="78" spans="1:45" x14ac:dyDescent="0.35">
      <c r="A78" s="96">
        <v>44392</v>
      </c>
      <c r="B78" s="75">
        <v>666</v>
      </c>
      <c r="C78" s="75">
        <v>4222</v>
      </c>
      <c r="D78" s="75">
        <v>8357</v>
      </c>
      <c r="E78" s="75">
        <v>13245</v>
      </c>
      <c r="G78" s="108">
        <v>9</v>
      </c>
      <c r="H78" s="108">
        <v>133</v>
      </c>
      <c r="I78" s="108">
        <v>13</v>
      </c>
      <c r="J78" s="108">
        <v>208</v>
      </c>
      <c r="K78" s="108">
        <v>11</v>
      </c>
      <c r="L78" s="108">
        <v>262</v>
      </c>
      <c r="M78" s="108">
        <v>636</v>
      </c>
      <c r="N78" s="108">
        <v>294</v>
      </c>
      <c r="O78" s="108">
        <v>342</v>
      </c>
      <c r="P78" s="40"/>
      <c r="Q78" s="72" t="s">
        <v>116</v>
      </c>
      <c r="R78" s="72" t="s">
        <v>116</v>
      </c>
      <c r="S78" s="72" t="s">
        <v>116</v>
      </c>
      <c r="T78" s="72" t="s">
        <v>116</v>
      </c>
      <c r="U78" s="72"/>
      <c r="V78" s="72" t="s">
        <v>116</v>
      </c>
      <c r="W78" s="72" t="s">
        <v>116</v>
      </c>
      <c r="X78" s="72" t="s">
        <v>116</v>
      </c>
      <c r="Y78" s="72" t="s">
        <v>116</v>
      </c>
      <c r="Z78" s="72" t="s">
        <v>116</v>
      </c>
      <c r="AA78" s="72" t="s">
        <v>116</v>
      </c>
      <c r="AB78" s="72" t="s">
        <v>116</v>
      </c>
      <c r="AC78" s="72" t="s">
        <v>116</v>
      </c>
      <c r="AD78" s="72" t="s">
        <v>116</v>
      </c>
      <c r="AE78" s="72"/>
      <c r="AF78" s="72">
        <f t="shared" si="263"/>
        <v>0.16027874564459932</v>
      </c>
      <c r="AG78" s="72">
        <f t="shared" si="264"/>
        <v>0.21217341372380139</v>
      </c>
      <c r="AH78" s="72">
        <f t="shared" si="265"/>
        <v>5.0270202337564518E-2</v>
      </c>
      <c r="AI78" s="72">
        <f t="shared" si="266"/>
        <v>0.10246379224238389</v>
      </c>
      <c r="AJ78" s="72"/>
      <c r="AK78" s="72">
        <f t="shared" si="255"/>
        <v>7.2580645161290258E-2</v>
      </c>
      <c r="AL78" s="72">
        <f t="shared" si="256"/>
        <v>-0.1875</v>
      </c>
      <c r="AM78" s="72">
        <f t="shared" si="257"/>
        <v>4.5226130653266416E-2</v>
      </c>
      <c r="AN78" s="72">
        <f t="shared" si="258"/>
        <v>0.83333333333333326</v>
      </c>
      <c r="AO78" s="72">
        <f t="shared" si="259"/>
        <v>-0.17868338557993735</v>
      </c>
      <c r="AP78" s="72">
        <f t="shared" si="260"/>
        <v>-6.1946902654867242E-2</v>
      </c>
      <c r="AQ78" s="72">
        <f t="shared" si="261"/>
        <v>0.17131474103585664</v>
      </c>
      <c r="AR78" s="72">
        <f t="shared" si="262"/>
        <v>-0.19906323185011709</v>
      </c>
      <c r="AS78" s="72" t="str">
        <f>IFERROR(#REF!/#REF!-1, "n/a")</f>
        <v>n/a</v>
      </c>
    </row>
    <row r="79" spans="1:45" x14ac:dyDescent="0.35">
      <c r="A79" s="96">
        <v>44393</v>
      </c>
      <c r="B79" s="75">
        <v>438</v>
      </c>
      <c r="C79" s="75">
        <v>3247</v>
      </c>
      <c r="D79" s="75">
        <v>7248</v>
      </c>
      <c r="E79" s="75">
        <v>10933</v>
      </c>
      <c r="G79" s="108">
        <v>10</v>
      </c>
      <c r="H79" s="108">
        <v>86</v>
      </c>
      <c r="I79" s="108">
        <v>0</v>
      </c>
      <c r="J79" s="108">
        <v>155</v>
      </c>
      <c r="K79" s="108">
        <v>0</v>
      </c>
      <c r="L79" s="108">
        <v>257</v>
      </c>
      <c r="M79" s="108">
        <v>508</v>
      </c>
      <c r="N79" s="108">
        <v>218</v>
      </c>
      <c r="O79" s="108">
        <v>290</v>
      </c>
      <c r="P79" s="40"/>
      <c r="Q79" s="72" t="s">
        <v>116</v>
      </c>
      <c r="R79" s="72" t="s">
        <v>116</v>
      </c>
      <c r="S79" s="72" t="s">
        <v>116</v>
      </c>
      <c r="T79" s="72" t="s">
        <v>116</v>
      </c>
      <c r="U79" s="72"/>
      <c r="V79" s="72" t="s">
        <v>116</v>
      </c>
      <c r="W79" s="72" t="s">
        <v>116</v>
      </c>
      <c r="X79" s="72" t="s">
        <v>116</v>
      </c>
      <c r="Y79" s="72" t="s">
        <v>116</v>
      </c>
      <c r="Z79" s="72" t="s">
        <v>116</v>
      </c>
      <c r="AA79" s="72" t="s">
        <v>116</v>
      </c>
      <c r="AB79" s="72" t="s">
        <v>116</v>
      </c>
      <c r="AC79" s="72" t="s">
        <v>116</v>
      </c>
      <c r="AD79" s="72" t="s">
        <v>116</v>
      </c>
      <c r="AE79" s="72"/>
      <c r="AF79" s="72">
        <f t="shared" si="263"/>
        <v>-0.34234234234234229</v>
      </c>
      <c r="AG79" s="72">
        <f t="shared" si="264"/>
        <v>-0.23093320701089526</v>
      </c>
      <c r="AH79" s="72">
        <f t="shared" si="265"/>
        <v>-0.13270312313030996</v>
      </c>
      <c r="AI79" s="72">
        <f t="shared" si="266"/>
        <v>-0.17455643639109097</v>
      </c>
      <c r="AJ79" s="72"/>
      <c r="AK79" s="72">
        <f t="shared" si="255"/>
        <v>-0.35338345864661658</v>
      </c>
      <c r="AL79" s="72">
        <f t="shared" si="256"/>
        <v>-1</v>
      </c>
      <c r="AM79" s="72">
        <f t="shared" si="257"/>
        <v>-0.25480769230769229</v>
      </c>
      <c r="AN79" s="72">
        <f t="shared" si="258"/>
        <v>-1</v>
      </c>
      <c r="AO79" s="72">
        <f t="shared" si="259"/>
        <v>-1.9083969465648831E-2</v>
      </c>
      <c r="AP79" s="72">
        <f t="shared" si="260"/>
        <v>-0.20125786163522008</v>
      </c>
      <c r="AQ79" s="72">
        <f t="shared" si="261"/>
        <v>-0.25850340136054417</v>
      </c>
      <c r="AR79" s="72">
        <f t="shared" si="262"/>
        <v>-0.15204678362573099</v>
      </c>
      <c r="AS79" s="72" t="str">
        <f>IFERROR(#REF!/#REF!-1, "n/a")</f>
        <v>n/a</v>
      </c>
    </row>
    <row r="80" spans="1:45" x14ac:dyDescent="0.35">
      <c r="A80" s="96">
        <v>44396</v>
      </c>
      <c r="B80" s="75">
        <v>502</v>
      </c>
      <c r="C80" s="75">
        <v>2940</v>
      </c>
      <c r="D80" s="75">
        <v>7567</v>
      </c>
      <c r="E80" s="75">
        <v>11009</v>
      </c>
      <c r="G80" s="108">
        <v>55</v>
      </c>
      <c r="H80" s="108">
        <v>58</v>
      </c>
      <c r="I80" s="108">
        <v>0</v>
      </c>
      <c r="J80" s="108">
        <v>153</v>
      </c>
      <c r="K80" s="108">
        <v>0</v>
      </c>
      <c r="L80" s="108">
        <v>220</v>
      </c>
      <c r="M80" s="108">
        <v>486</v>
      </c>
      <c r="N80" s="108">
        <v>248</v>
      </c>
      <c r="O80" s="108">
        <v>238</v>
      </c>
      <c r="P80" s="40"/>
      <c r="Q80" s="72" t="s">
        <v>116</v>
      </c>
      <c r="R80" s="72" t="s">
        <v>116</v>
      </c>
      <c r="S80" s="72" t="s">
        <v>116</v>
      </c>
      <c r="T80" s="72" t="s">
        <v>116</v>
      </c>
      <c r="U80" s="72"/>
      <c r="V80" s="72" t="s">
        <v>116</v>
      </c>
      <c r="W80" s="72" t="s">
        <v>116</v>
      </c>
      <c r="X80" s="72" t="s">
        <v>116</v>
      </c>
      <c r="Y80" s="72" t="s">
        <v>116</v>
      </c>
      <c r="Z80" s="72" t="s">
        <v>116</v>
      </c>
      <c r="AA80" s="72" t="s">
        <v>116</v>
      </c>
      <c r="AB80" s="72" t="s">
        <v>116</v>
      </c>
      <c r="AC80" s="72" t="s">
        <v>116</v>
      </c>
      <c r="AD80" s="72" t="s">
        <v>116</v>
      </c>
      <c r="AE80" s="72"/>
      <c r="AF80" s="72">
        <f t="shared" si="263"/>
        <v>0.14611872146118721</v>
      </c>
      <c r="AG80" s="72">
        <f t="shared" si="264"/>
        <v>-9.4548814290113969E-2</v>
      </c>
      <c r="AH80" s="72">
        <f t="shared" si="265"/>
        <v>4.4012141280353134E-2</v>
      </c>
      <c r="AI80" s="72">
        <f t="shared" si="266"/>
        <v>6.9514314460805693E-3</v>
      </c>
      <c r="AJ80" s="72"/>
      <c r="AK80" s="72">
        <f t="shared" si="255"/>
        <v>-0.32558139534883723</v>
      </c>
      <c r="AL80" s="72" t="str">
        <f t="shared" si="256"/>
        <v>n/a</v>
      </c>
      <c r="AM80" s="72">
        <f t="shared" si="257"/>
        <v>-1.2903225806451646E-2</v>
      </c>
      <c r="AN80" s="72" t="str">
        <f t="shared" si="258"/>
        <v>n/a</v>
      </c>
      <c r="AO80" s="72">
        <f t="shared" si="259"/>
        <v>-0.14396887159533078</v>
      </c>
      <c r="AP80" s="72">
        <f t="shared" si="260"/>
        <v>-4.3307086614173262E-2</v>
      </c>
      <c r="AQ80" s="72">
        <f t="shared" si="261"/>
        <v>0.13761467889908263</v>
      </c>
      <c r="AR80" s="72">
        <f t="shared" si="262"/>
        <v>-0.17931034482758623</v>
      </c>
      <c r="AS80" s="72" t="str">
        <f>IFERROR(#REF!/#REF!-1, "n/a")</f>
        <v>n/a</v>
      </c>
    </row>
    <row r="81" spans="1:45" x14ac:dyDescent="0.35">
      <c r="A81" s="96">
        <v>44397</v>
      </c>
      <c r="B81" s="75">
        <v>716</v>
      </c>
      <c r="C81" s="75">
        <v>4035</v>
      </c>
      <c r="D81" s="75">
        <v>7331</v>
      </c>
      <c r="E81" s="75">
        <v>12082</v>
      </c>
      <c r="G81" s="108">
        <v>33</v>
      </c>
      <c r="H81" s="108">
        <v>130</v>
      </c>
      <c r="I81" s="108">
        <v>0</v>
      </c>
      <c r="J81" s="108">
        <v>269</v>
      </c>
      <c r="K81" s="108">
        <v>0</v>
      </c>
      <c r="L81" s="108">
        <v>692</v>
      </c>
      <c r="M81" s="108">
        <v>1124</v>
      </c>
      <c r="N81" s="108">
        <v>332</v>
      </c>
      <c r="O81" s="108">
        <v>792</v>
      </c>
      <c r="P81" s="40"/>
      <c r="Q81" s="72" t="s">
        <v>116</v>
      </c>
      <c r="R81" s="72" t="s">
        <v>116</v>
      </c>
      <c r="S81" s="72" t="s">
        <v>116</v>
      </c>
      <c r="T81" s="72" t="s">
        <v>116</v>
      </c>
      <c r="U81" s="72"/>
      <c r="V81" s="72" t="s">
        <v>116</v>
      </c>
      <c r="W81" s="72" t="s">
        <v>116</v>
      </c>
      <c r="X81" s="72" t="s">
        <v>116</v>
      </c>
      <c r="Y81" s="72" t="s">
        <v>116</v>
      </c>
      <c r="Z81" s="72" t="s">
        <v>116</v>
      </c>
      <c r="AA81" s="72" t="s">
        <v>116</v>
      </c>
      <c r="AB81" s="72" t="s">
        <v>116</v>
      </c>
      <c r="AC81" s="72" t="s">
        <v>116</v>
      </c>
      <c r="AD81" s="72" t="s">
        <v>116</v>
      </c>
      <c r="AE81" s="72"/>
      <c r="AF81" s="72">
        <f t="shared" si="263"/>
        <v>0.42629482071713154</v>
      </c>
      <c r="AG81" s="72">
        <f t="shared" si="264"/>
        <v>0.37244897959183665</v>
      </c>
      <c r="AH81" s="72">
        <f t="shared" si="265"/>
        <v>-3.1188053389718529E-2</v>
      </c>
      <c r="AI81" s="72">
        <f t="shared" si="266"/>
        <v>9.7465709873739703E-2</v>
      </c>
      <c r="AJ81" s="72"/>
      <c r="AK81" s="72">
        <f t="shared" si="255"/>
        <v>1.2413793103448274</v>
      </c>
      <c r="AL81" s="72" t="str">
        <f t="shared" si="256"/>
        <v>n/a</v>
      </c>
      <c r="AM81" s="72">
        <f t="shared" si="257"/>
        <v>0.75816993464052285</v>
      </c>
      <c r="AN81" s="72" t="str">
        <f t="shared" si="258"/>
        <v>n/a</v>
      </c>
      <c r="AO81" s="72">
        <f t="shared" si="259"/>
        <v>2.1454545454545455</v>
      </c>
      <c r="AP81" s="72">
        <f t="shared" si="260"/>
        <v>1.3127572016460904</v>
      </c>
      <c r="AQ81" s="72">
        <f t="shared" si="261"/>
        <v>0.33870967741935476</v>
      </c>
      <c r="AR81" s="72">
        <f t="shared" si="262"/>
        <v>2.327731092436975</v>
      </c>
      <c r="AS81" s="72" t="str">
        <f>IFERROR(#REF!/#REF!-1, "n/a")</f>
        <v>n/a</v>
      </c>
    </row>
    <row r="82" spans="1:45" x14ac:dyDescent="0.35">
      <c r="A82" s="96">
        <v>44398</v>
      </c>
      <c r="B82" s="75">
        <v>680</v>
      </c>
      <c r="C82" s="75">
        <v>3265</v>
      </c>
      <c r="D82" s="75">
        <v>7396</v>
      </c>
      <c r="E82" s="75">
        <v>11341</v>
      </c>
      <c r="G82" s="108">
        <v>18</v>
      </c>
      <c r="H82" s="108">
        <v>117</v>
      </c>
      <c r="I82" s="108">
        <v>0</v>
      </c>
      <c r="J82" s="108">
        <v>284</v>
      </c>
      <c r="K82" s="108">
        <v>0</v>
      </c>
      <c r="L82" s="108">
        <v>318</v>
      </c>
      <c r="M82" s="108">
        <v>737</v>
      </c>
      <c r="N82" s="108">
        <v>378</v>
      </c>
      <c r="O82" s="108">
        <v>359</v>
      </c>
      <c r="P82" s="40"/>
      <c r="Q82" s="72" t="s">
        <v>116</v>
      </c>
      <c r="R82" s="72" t="s">
        <v>116</v>
      </c>
      <c r="S82" s="72" t="s">
        <v>116</v>
      </c>
      <c r="T82" s="72" t="s">
        <v>116</v>
      </c>
      <c r="U82" s="72"/>
      <c r="V82" s="72" t="s">
        <v>116</v>
      </c>
      <c r="W82" s="72" t="s">
        <v>116</v>
      </c>
      <c r="X82" s="72" t="s">
        <v>116</v>
      </c>
      <c r="Y82" s="72" t="s">
        <v>116</v>
      </c>
      <c r="Z82" s="72" t="s">
        <v>116</v>
      </c>
      <c r="AA82" s="72" t="s">
        <v>116</v>
      </c>
      <c r="AB82" s="72" t="s">
        <v>116</v>
      </c>
      <c r="AC82" s="72" t="s">
        <v>116</v>
      </c>
      <c r="AD82" s="72" t="s">
        <v>116</v>
      </c>
      <c r="AE82" s="72"/>
      <c r="AF82" s="72">
        <f t="shared" si="263"/>
        <v>-5.027932960893855E-2</v>
      </c>
      <c r="AG82" s="72">
        <f t="shared" si="264"/>
        <v>-0.19083023543990085</v>
      </c>
      <c r="AH82" s="72">
        <f t="shared" si="265"/>
        <v>8.8664575092074482E-3</v>
      </c>
      <c r="AI82" s="72">
        <f t="shared" si="266"/>
        <v>-6.1330905479225262E-2</v>
      </c>
      <c r="AJ82" s="72"/>
      <c r="AK82" s="72">
        <f t="shared" si="255"/>
        <v>-9.9999999999999978E-2</v>
      </c>
      <c r="AL82" s="72" t="str">
        <f t="shared" si="256"/>
        <v>n/a</v>
      </c>
      <c r="AM82" s="72">
        <f t="shared" si="257"/>
        <v>5.5762081784386686E-2</v>
      </c>
      <c r="AN82" s="72" t="str">
        <f t="shared" si="258"/>
        <v>n/a</v>
      </c>
      <c r="AO82" s="72">
        <f t="shared" si="259"/>
        <v>-0.54046242774566466</v>
      </c>
      <c r="AP82" s="72">
        <f t="shared" si="260"/>
        <v>-0.34430604982206403</v>
      </c>
      <c r="AQ82" s="72">
        <f t="shared" si="261"/>
        <v>0.13855421686746983</v>
      </c>
      <c r="AR82" s="72">
        <f t="shared" si="262"/>
        <v>-0.54671717171717171</v>
      </c>
      <c r="AS82" s="72" t="str">
        <f>IFERROR(#REF!/#REF!-1, "n/a")</f>
        <v>n/a</v>
      </c>
    </row>
    <row r="83" spans="1:45" x14ac:dyDescent="0.35">
      <c r="A83" s="96">
        <v>44399</v>
      </c>
      <c r="B83" s="75">
        <v>757</v>
      </c>
      <c r="C83" s="75">
        <v>3193</v>
      </c>
      <c r="D83" s="75">
        <v>6547</v>
      </c>
      <c r="E83" s="75">
        <v>10497</v>
      </c>
      <c r="G83" s="108">
        <v>10</v>
      </c>
      <c r="H83" s="108">
        <v>101</v>
      </c>
      <c r="I83" s="108">
        <v>7</v>
      </c>
      <c r="J83" s="108">
        <v>188</v>
      </c>
      <c r="K83" s="108">
        <v>0</v>
      </c>
      <c r="L83" s="108">
        <v>417</v>
      </c>
      <c r="M83" s="108">
        <v>723</v>
      </c>
      <c r="N83" s="108">
        <v>257</v>
      </c>
      <c r="O83" s="108">
        <v>466</v>
      </c>
      <c r="P83" s="40"/>
      <c r="Q83" s="72" t="s">
        <v>116</v>
      </c>
      <c r="R83" s="72" t="s">
        <v>116</v>
      </c>
      <c r="S83" s="72" t="s">
        <v>116</v>
      </c>
      <c r="T83" s="72" t="s">
        <v>116</v>
      </c>
      <c r="U83" s="72"/>
      <c r="V83" s="72" t="s">
        <v>116</v>
      </c>
      <c r="W83" s="72" t="s">
        <v>116</v>
      </c>
      <c r="X83" s="72" t="s">
        <v>116</v>
      </c>
      <c r="Y83" s="72" t="s">
        <v>116</v>
      </c>
      <c r="Z83" s="72" t="s">
        <v>116</v>
      </c>
      <c r="AA83" s="72" t="s">
        <v>116</v>
      </c>
      <c r="AB83" s="72" t="s">
        <v>116</v>
      </c>
      <c r="AC83" s="72" t="s">
        <v>116</v>
      </c>
      <c r="AD83" s="72" t="s">
        <v>116</v>
      </c>
      <c r="AE83" s="72"/>
      <c r="AF83" s="72">
        <f t="shared" si="263"/>
        <v>0.1132352941176471</v>
      </c>
      <c r="AG83" s="72">
        <f t="shared" si="264"/>
        <v>-2.2052067381317042E-2</v>
      </c>
      <c r="AH83" s="72">
        <f t="shared" si="265"/>
        <v>-0.11479177934018392</v>
      </c>
      <c r="AI83" s="72">
        <f t="shared" si="266"/>
        <v>-7.4420245128295592E-2</v>
      </c>
      <c r="AJ83" s="72"/>
      <c r="AK83" s="72">
        <f t="shared" si="255"/>
        <v>-0.13675213675213671</v>
      </c>
      <c r="AL83" s="72" t="str">
        <f t="shared" si="256"/>
        <v>n/a</v>
      </c>
      <c r="AM83" s="72">
        <f t="shared" si="257"/>
        <v>-0.3380281690140845</v>
      </c>
      <c r="AN83" s="72" t="str">
        <f t="shared" si="258"/>
        <v>n/a</v>
      </c>
      <c r="AO83" s="72">
        <f t="shared" si="259"/>
        <v>0.31132075471698117</v>
      </c>
      <c r="AP83" s="72">
        <f t="shared" si="260"/>
        <v>-1.8995929443690662E-2</v>
      </c>
      <c r="AQ83" s="72">
        <f t="shared" si="261"/>
        <v>-0.32010582010582012</v>
      </c>
      <c r="AR83" s="72">
        <f t="shared" si="262"/>
        <v>0.29805013927576596</v>
      </c>
      <c r="AS83" s="72" t="str">
        <f>IFERROR(#REF!/#REF!-1, "n/a")</f>
        <v>n/a</v>
      </c>
    </row>
    <row r="84" spans="1:45" x14ac:dyDescent="0.35">
      <c r="A84" s="96">
        <v>44400</v>
      </c>
      <c r="B84" s="75">
        <v>613</v>
      </c>
      <c r="C84" s="75">
        <v>2946</v>
      </c>
      <c r="D84" s="75">
        <v>5453</v>
      </c>
      <c r="E84" s="75">
        <v>9012</v>
      </c>
      <c r="G84" s="108">
        <v>5</v>
      </c>
      <c r="H84" s="108">
        <v>93</v>
      </c>
      <c r="I84" s="108">
        <v>5</v>
      </c>
      <c r="J84" s="108">
        <v>184</v>
      </c>
      <c r="K84" s="108">
        <v>0</v>
      </c>
      <c r="L84" s="108">
        <v>328</v>
      </c>
      <c r="M84" s="108">
        <v>615</v>
      </c>
      <c r="N84" s="108">
        <v>205</v>
      </c>
      <c r="O84" s="108">
        <v>410</v>
      </c>
      <c r="P84" s="40"/>
      <c r="Q84" s="72" t="s">
        <v>116</v>
      </c>
      <c r="R84" s="72" t="s">
        <v>116</v>
      </c>
      <c r="S84" s="72" t="s">
        <v>116</v>
      </c>
      <c r="T84" s="72" t="s">
        <v>116</v>
      </c>
      <c r="U84" s="72"/>
      <c r="V84" s="72" t="s">
        <v>116</v>
      </c>
      <c r="W84" s="72" t="s">
        <v>116</v>
      </c>
      <c r="X84" s="72" t="s">
        <v>116</v>
      </c>
      <c r="Y84" s="72" t="s">
        <v>116</v>
      </c>
      <c r="Z84" s="72" t="s">
        <v>116</v>
      </c>
      <c r="AA84" s="72" t="s">
        <v>116</v>
      </c>
      <c r="AB84" s="72" t="s">
        <v>116</v>
      </c>
      <c r="AC84" s="72" t="s">
        <v>116</v>
      </c>
      <c r="AD84" s="72" t="s">
        <v>116</v>
      </c>
      <c r="AE84" s="72"/>
      <c r="AF84" s="72">
        <f t="shared" si="263"/>
        <v>-0.19022457067371201</v>
      </c>
      <c r="AG84" s="72">
        <f t="shared" si="264"/>
        <v>-7.7356717820231791E-2</v>
      </c>
      <c r="AH84" s="72">
        <f t="shared" si="265"/>
        <v>-0.16709943485565903</v>
      </c>
      <c r="AI84" s="72">
        <f t="shared" si="266"/>
        <v>-0.14146899114032585</v>
      </c>
      <c r="AJ84" s="72"/>
      <c r="AK84" s="72">
        <f t="shared" si="255"/>
        <v>-7.9207920792079167E-2</v>
      </c>
      <c r="AL84" s="72">
        <f t="shared" si="256"/>
        <v>-0.2857142857142857</v>
      </c>
      <c r="AM84" s="72">
        <f t="shared" si="257"/>
        <v>-2.1276595744680882E-2</v>
      </c>
      <c r="AN84" s="72" t="str">
        <f t="shared" si="258"/>
        <v>n/a</v>
      </c>
      <c r="AO84" s="72">
        <f t="shared" si="259"/>
        <v>-0.21342925659472423</v>
      </c>
      <c r="AP84" s="72">
        <f t="shared" si="260"/>
        <v>-0.14937759336099588</v>
      </c>
      <c r="AQ84" s="72">
        <f t="shared" si="261"/>
        <v>-0.2023346303501945</v>
      </c>
      <c r="AR84" s="72">
        <f t="shared" si="262"/>
        <v>-0.12017167381974247</v>
      </c>
      <c r="AS84" s="72" t="str">
        <f>IFERROR(#REF!/#REF!-1, "n/a")</f>
        <v>n/a</v>
      </c>
    </row>
    <row r="85" spans="1:45" x14ac:dyDescent="0.35">
      <c r="A85" s="96">
        <v>44403</v>
      </c>
      <c r="B85" s="75">
        <v>714</v>
      </c>
      <c r="C85" s="75">
        <v>3242</v>
      </c>
      <c r="D85" s="75">
        <v>5267</v>
      </c>
      <c r="E85" s="75">
        <v>9223</v>
      </c>
      <c r="G85" s="108">
        <v>0</v>
      </c>
      <c r="H85" s="108">
        <v>102</v>
      </c>
      <c r="I85" s="108">
        <v>0</v>
      </c>
      <c r="J85" s="108">
        <v>159</v>
      </c>
      <c r="K85" s="108">
        <v>5</v>
      </c>
      <c r="L85" s="108">
        <v>333</v>
      </c>
      <c r="M85" s="108">
        <v>599</v>
      </c>
      <c r="N85" s="108">
        <v>265</v>
      </c>
      <c r="O85" s="108">
        <v>334</v>
      </c>
      <c r="P85" s="40"/>
      <c r="Q85" s="72" t="s">
        <v>116</v>
      </c>
      <c r="R85" s="72" t="s">
        <v>116</v>
      </c>
      <c r="S85" s="72" t="s">
        <v>116</v>
      </c>
      <c r="T85" s="72" t="s">
        <v>116</v>
      </c>
      <c r="U85" s="72"/>
      <c r="V85" s="72" t="s">
        <v>116</v>
      </c>
      <c r="W85" s="72" t="s">
        <v>116</v>
      </c>
      <c r="X85" s="72" t="s">
        <v>116</v>
      </c>
      <c r="Y85" s="72" t="s">
        <v>116</v>
      </c>
      <c r="Z85" s="72" t="s">
        <v>116</v>
      </c>
      <c r="AA85" s="72" t="s">
        <v>116</v>
      </c>
      <c r="AB85" s="72" t="s">
        <v>116</v>
      </c>
      <c r="AC85" s="72" t="s">
        <v>116</v>
      </c>
      <c r="AD85" s="72" t="s">
        <v>116</v>
      </c>
      <c r="AE85" s="72"/>
      <c r="AF85" s="72">
        <f t="shared" si="263"/>
        <v>0.16476345840130513</v>
      </c>
      <c r="AG85" s="72">
        <f t="shared" si="264"/>
        <v>0.1004752206381534</v>
      </c>
      <c r="AH85" s="72">
        <f t="shared" si="265"/>
        <v>-3.4109664404914697E-2</v>
      </c>
      <c r="AI85" s="72">
        <f t="shared" si="266"/>
        <v>2.3413226808699505E-2</v>
      </c>
      <c r="AJ85" s="72"/>
      <c r="AK85" s="72">
        <f t="shared" si="255"/>
        <v>9.6774193548387011E-2</v>
      </c>
      <c r="AL85" s="72">
        <f t="shared" si="256"/>
        <v>-1</v>
      </c>
      <c r="AM85" s="72">
        <f t="shared" si="257"/>
        <v>-0.13586956521739135</v>
      </c>
      <c r="AN85" s="72" t="str">
        <f t="shared" si="258"/>
        <v>n/a</v>
      </c>
      <c r="AO85" s="72">
        <f t="shared" si="259"/>
        <v>1.5243902439024293E-2</v>
      </c>
      <c r="AP85" s="72">
        <f t="shared" si="260"/>
        <v>-2.6016260162601612E-2</v>
      </c>
      <c r="AQ85" s="72">
        <f t="shared" si="261"/>
        <v>0.29268292682926833</v>
      </c>
      <c r="AR85" s="72">
        <f t="shared" si="262"/>
        <v>-0.18536585365853664</v>
      </c>
      <c r="AS85" s="72" t="str">
        <f>IFERROR(#REF!/#REF!-1, "n/a")</f>
        <v>n/a</v>
      </c>
    </row>
    <row r="86" spans="1:45" x14ac:dyDescent="0.35">
      <c r="A86" s="96">
        <v>44404</v>
      </c>
      <c r="B86" s="75">
        <v>811</v>
      </c>
      <c r="C86" s="75">
        <v>3597</v>
      </c>
      <c r="D86" s="75">
        <v>5750</v>
      </c>
      <c r="E86" s="75">
        <v>10158</v>
      </c>
      <c r="G86" s="108">
        <v>19</v>
      </c>
      <c r="H86" s="108">
        <v>124</v>
      </c>
      <c r="I86" s="108">
        <v>5</v>
      </c>
      <c r="J86" s="108">
        <v>204</v>
      </c>
      <c r="K86" s="108">
        <v>7</v>
      </c>
      <c r="L86" s="108">
        <v>426</v>
      </c>
      <c r="M86" s="108">
        <v>785</v>
      </c>
      <c r="N86" s="108">
        <v>302</v>
      </c>
      <c r="O86" s="108">
        <v>483</v>
      </c>
      <c r="P86" s="40"/>
      <c r="Q86" s="72" t="s">
        <v>116</v>
      </c>
      <c r="R86" s="72" t="s">
        <v>116</v>
      </c>
      <c r="S86" s="72" t="s">
        <v>116</v>
      </c>
      <c r="T86" s="72" t="s">
        <v>116</v>
      </c>
      <c r="U86" s="72"/>
      <c r="V86" s="72" t="s">
        <v>116</v>
      </c>
      <c r="W86" s="72" t="s">
        <v>116</v>
      </c>
      <c r="X86" s="72" t="s">
        <v>116</v>
      </c>
      <c r="Y86" s="72" t="s">
        <v>116</v>
      </c>
      <c r="Z86" s="72" t="s">
        <v>116</v>
      </c>
      <c r="AA86" s="72" t="s">
        <v>116</v>
      </c>
      <c r="AB86" s="72" t="s">
        <v>116</v>
      </c>
      <c r="AC86" s="72" t="s">
        <v>116</v>
      </c>
      <c r="AD86" s="72" t="s">
        <v>116</v>
      </c>
      <c r="AE86" s="72"/>
      <c r="AF86" s="72">
        <f t="shared" si="263"/>
        <v>0.13585434173669464</v>
      </c>
      <c r="AG86" s="72">
        <f t="shared" si="264"/>
        <v>0.1095003084515731</v>
      </c>
      <c r="AH86" s="72">
        <f t="shared" si="265"/>
        <v>9.1703056768559055E-2</v>
      </c>
      <c r="AI86" s="72">
        <f t="shared" si="266"/>
        <v>0.10137699230185415</v>
      </c>
      <c r="AJ86" s="72"/>
      <c r="AK86" s="72">
        <f t="shared" si="255"/>
        <v>0.21568627450980382</v>
      </c>
      <c r="AL86" s="72" t="str">
        <f t="shared" si="256"/>
        <v>n/a</v>
      </c>
      <c r="AM86" s="72">
        <f t="shared" si="257"/>
        <v>0.28301886792452824</v>
      </c>
      <c r="AN86" s="72">
        <f t="shared" si="258"/>
        <v>0.39999999999999991</v>
      </c>
      <c r="AO86" s="72">
        <f t="shared" si="259"/>
        <v>0.27927927927927931</v>
      </c>
      <c r="AP86" s="72">
        <f t="shared" si="260"/>
        <v>0.31051752921535902</v>
      </c>
      <c r="AQ86" s="72">
        <f t="shared" si="261"/>
        <v>0.13962264150943393</v>
      </c>
      <c r="AR86" s="72">
        <f t="shared" si="262"/>
        <v>0.44610778443113763</v>
      </c>
      <c r="AS86" s="72" t="str">
        <f>IFERROR(#REF!/#REF!-1, "n/a")</f>
        <v>n/a</v>
      </c>
    </row>
    <row r="87" spans="1:45" x14ac:dyDescent="0.35">
      <c r="A87" s="96">
        <v>44405</v>
      </c>
      <c r="B87" s="75">
        <v>477</v>
      </c>
      <c r="C87" s="75">
        <v>3069</v>
      </c>
      <c r="D87" s="75">
        <v>6220</v>
      </c>
      <c r="E87" s="75">
        <v>9766</v>
      </c>
      <c r="G87" s="108">
        <v>55</v>
      </c>
      <c r="H87" s="108">
        <v>128</v>
      </c>
      <c r="I87" s="108">
        <v>84</v>
      </c>
      <c r="J87" s="108">
        <v>246</v>
      </c>
      <c r="K87" s="108">
        <v>0</v>
      </c>
      <c r="L87" s="108">
        <v>446</v>
      </c>
      <c r="M87" s="108">
        <v>959</v>
      </c>
      <c r="N87" s="108">
        <v>442</v>
      </c>
      <c r="O87" s="108">
        <v>517</v>
      </c>
      <c r="P87" s="40"/>
      <c r="Q87" s="72" t="s">
        <v>116</v>
      </c>
      <c r="R87" s="72" t="s">
        <v>116</v>
      </c>
      <c r="S87" s="72" t="s">
        <v>116</v>
      </c>
      <c r="T87" s="72" t="s">
        <v>116</v>
      </c>
      <c r="U87" s="72"/>
      <c r="V87" s="72" t="s">
        <v>116</v>
      </c>
      <c r="W87" s="72" t="s">
        <v>116</v>
      </c>
      <c r="X87" s="72" t="s">
        <v>116</v>
      </c>
      <c r="Y87" s="72" t="s">
        <v>116</v>
      </c>
      <c r="Z87" s="72" t="s">
        <v>116</v>
      </c>
      <c r="AA87" s="72" t="s">
        <v>116</v>
      </c>
      <c r="AB87" s="72" t="s">
        <v>116</v>
      </c>
      <c r="AC87" s="72" t="s">
        <v>116</v>
      </c>
      <c r="AD87" s="72" t="s">
        <v>116</v>
      </c>
      <c r="AE87" s="72"/>
      <c r="AF87" s="72">
        <f t="shared" si="263"/>
        <v>-0.41183723797780514</v>
      </c>
      <c r="AG87" s="72">
        <f t="shared" si="264"/>
        <v>-0.14678899082568808</v>
      </c>
      <c r="AH87" s="72">
        <f t="shared" si="265"/>
        <v>8.1739130434782536E-2</v>
      </c>
      <c r="AI87" s="72">
        <f t="shared" si="266"/>
        <v>-3.8590273675920495E-2</v>
      </c>
      <c r="AJ87" s="72"/>
      <c r="AK87" s="72">
        <f t="shared" si="255"/>
        <v>3.2258064516129004E-2</v>
      </c>
      <c r="AL87" s="72">
        <f t="shared" si="256"/>
        <v>15.8</v>
      </c>
      <c r="AM87" s="72">
        <f t="shared" si="257"/>
        <v>0.20588235294117641</v>
      </c>
      <c r="AN87" s="72">
        <f t="shared" si="258"/>
        <v>-1</v>
      </c>
      <c r="AO87" s="72">
        <f t="shared" si="259"/>
        <v>4.6948356807511749E-2</v>
      </c>
      <c r="AP87" s="72">
        <f t="shared" si="260"/>
        <v>0.22165605095541396</v>
      </c>
      <c r="AQ87" s="72">
        <f t="shared" si="261"/>
        <v>0.46357615894039728</v>
      </c>
      <c r="AR87" s="72">
        <f t="shared" si="262"/>
        <v>7.0393374741200887E-2</v>
      </c>
      <c r="AS87" s="72" t="str">
        <f>IFERROR(#REF!/#REF!-1, "n/a")</f>
        <v>n/a</v>
      </c>
    </row>
    <row r="88" spans="1:45" x14ac:dyDescent="0.35">
      <c r="A88" s="96">
        <v>44406</v>
      </c>
      <c r="B88" s="75">
        <v>488</v>
      </c>
      <c r="C88" s="75">
        <v>3839</v>
      </c>
      <c r="D88" s="75">
        <v>6396</v>
      </c>
      <c r="E88" s="75">
        <v>10723</v>
      </c>
      <c r="G88" s="108">
        <v>6</v>
      </c>
      <c r="H88" s="108">
        <v>128</v>
      </c>
      <c r="I88" s="108">
        <v>22</v>
      </c>
      <c r="J88" s="108">
        <v>215</v>
      </c>
      <c r="K88" s="108">
        <v>15</v>
      </c>
      <c r="L88" s="108">
        <v>334</v>
      </c>
      <c r="M88" s="108">
        <v>720</v>
      </c>
      <c r="N88" s="108">
        <v>273</v>
      </c>
      <c r="O88" s="108">
        <v>447</v>
      </c>
      <c r="Q88" s="72" t="s">
        <v>116</v>
      </c>
      <c r="R88" s="72" t="s">
        <v>116</v>
      </c>
      <c r="S88" s="72" t="s">
        <v>116</v>
      </c>
      <c r="T88" s="72" t="s">
        <v>116</v>
      </c>
      <c r="U88" s="72"/>
      <c r="V88" s="72" t="s">
        <v>116</v>
      </c>
      <c r="W88" s="72" t="s">
        <v>116</v>
      </c>
      <c r="X88" s="72" t="s">
        <v>116</v>
      </c>
      <c r="Y88" s="72" t="s">
        <v>116</v>
      </c>
      <c r="Z88" s="72" t="s">
        <v>116</v>
      </c>
      <c r="AA88" s="72" t="s">
        <v>116</v>
      </c>
      <c r="AB88" s="72" t="s">
        <v>116</v>
      </c>
      <c r="AC88" s="72" t="s">
        <v>116</v>
      </c>
      <c r="AD88" s="72" t="s">
        <v>116</v>
      </c>
      <c r="AE88" s="72"/>
      <c r="AF88" s="72">
        <f t="shared" ref="AF88" si="267">IFERROR(B88/B87-1, "n/a")</f>
        <v>2.3060796645702375E-2</v>
      </c>
      <c r="AG88" s="72">
        <f t="shared" ref="AG88" si="268">IFERROR(C88/C87-1, "n/a")</f>
        <v>0.25089605734767018</v>
      </c>
      <c r="AH88" s="72">
        <f t="shared" ref="AH88" si="269">IFERROR(D88/D87-1, "n/a")</f>
        <v>2.8295819935691302E-2</v>
      </c>
      <c r="AI88" s="72">
        <f t="shared" ref="AI88" si="270">IFERROR(E88/E87-1, "n/a")</f>
        <v>9.799303706737672E-2</v>
      </c>
      <c r="AJ88" s="72"/>
      <c r="AK88" s="72">
        <f t="shared" si="255"/>
        <v>0</v>
      </c>
      <c r="AL88" s="72">
        <f t="shared" si="256"/>
        <v>-0.73809523809523814</v>
      </c>
      <c r="AM88" s="72">
        <f t="shared" si="257"/>
        <v>-0.12601626016260159</v>
      </c>
      <c r="AN88" s="72" t="str">
        <f t="shared" si="258"/>
        <v>n/a</v>
      </c>
      <c r="AO88" s="72">
        <f t="shared" si="259"/>
        <v>-0.2511210762331838</v>
      </c>
      <c r="AP88" s="72">
        <f t="shared" si="260"/>
        <v>-0.24921793534932224</v>
      </c>
      <c r="AQ88" s="72">
        <f t="shared" si="261"/>
        <v>-0.38235294117647056</v>
      </c>
      <c r="AR88" s="72">
        <f t="shared" si="262"/>
        <v>-0.1353965183752418</v>
      </c>
      <c r="AS88" s="72" t="str">
        <f>IFERROR(#REF!/#REF!-1, "n/a")</f>
        <v>n/a</v>
      </c>
    </row>
    <row r="89" spans="1:45" x14ac:dyDescent="0.35">
      <c r="A89" s="96">
        <v>44407</v>
      </c>
      <c r="B89" s="75">
        <v>538</v>
      </c>
      <c r="C89" s="75">
        <v>2684</v>
      </c>
      <c r="D89" s="75">
        <v>6380</v>
      </c>
      <c r="E89" s="75">
        <v>9602</v>
      </c>
      <c r="G89" s="108">
        <v>5</v>
      </c>
      <c r="H89" s="108">
        <v>75</v>
      </c>
      <c r="I89" s="108">
        <v>0</v>
      </c>
      <c r="J89" s="108">
        <v>187</v>
      </c>
      <c r="K89" s="108">
        <v>0</v>
      </c>
      <c r="L89" s="108">
        <v>195</v>
      </c>
      <c r="M89" s="108">
        <v>462</v>
      </c>
      <c r="N89" s="108">
        <v>205</v>
      </c>
      <c r="O89" s="108">
        <v>257</v>
      </c>
      <c r="Q89" s="72" t="s">
        <v>116</v>
      </c>
      <c r="R89" s="72" t="s">
        <v>116</v>
      </c>
      <c r="S89" s="72" t="s">
        <v>116</v>
      </c>
      <c r="T89" s="72" t="s">
        <v>116</v>
      </c>
      <c r="U89" s="72"/>
      <c r="V89" s="72" t="s">
        <v>116</v>
      </c>
      <c r="W89" s="72" t="s">
        <v>116</v>
      </c>
      <c r="X89" s="72" t="s">
        <v>116</v>
      </c>
      <c r="Y89" s="72" t="s">
        <v>116</v>
      </c>
      <c r="Z89" s="72" t="s">
        <v>116</v>
      </c>
      <c r="AA89" s="72" t="s">
        <v>116</v>
      </c>
      <c r="AB89" s="72" t="s">
        <v>116</v>
      </c>
      <c r="AC89" s="72" t="s">
        <v>116</v>
      </c>
      <c r="AD89" s="72" t="s">
        <v>116</v>
      </c>
      <c r="AE89" s="72"/>
      <c r="AF89" s="72">
        <f t="shared" ref="AF89" si="271">IFERROR(B89/B88-1, "n/a")</f>
        <v>0.10245901639344268</v>
      </c>
      <c r="AG89" s="72">
        <f t="shared" ref="AG89" si="272">IFERROR(C89/C88-1, "n/a")</f>
        <v>-0.30085959885386815</v>
      </c>
      <c r="AH89" s="72">
        <f t="shared" ref="AH89" si="273">IFERROR(D89/D88-1, "n/a")</f>
        <v>-2.5015634771732298E-3</v>
      </c>
      <c r="AI89" s="72">
        <f t="shared" ref="AI89" si="274">IFERROR(E89/E88-1, "n/a")</f>
        <v>-0.10454163946656714</v>
      </c>
      <c r="AJ89" s="72"/>
      <c r="AK89" s="72">
        <f t="shared" ref="AK89" si="275">IFERROR(H89/H88-1, "n/a")</f>
        <v>-0.4140625</v>
      </c>
      <c r="AL89" s="72">
        <f t="shared" ref="AL89" si="276">IFERROR(I89/I88-1, "n/a")</f>
        <v>-1</v>
      </c>
      <c r="AM89" s="72">
        <f t="shared" ref="AM89" si="277">IFERROR(J89/J88-1, "n/a")</f>
        <v>-0.13023255813953494</v>
      </c>
      <c r="AN89" s="72">
        <f t="shared" ref="AN89" si="278">IFERROR(K89/K88-1, "n/a")</f>
        <v>-1</v>
      </c>
      <c r="AO89" s="72">
        <f t="shared" ref="AO89" si="279">IFERROR(L89/L88-1, "n/a")</f>
        <v>-0.41616766467065869</v>
      </c>
      <c r="AP89" s="72">
        <f t="shared" ref="AP89" si="280">IFERROR(M89/M88-1, "n/a")</f>
        <v>-0.35833333333333328</v>
      </c>
      <c r="AQ89" s="72">
        <f t="shared" ref="AQ89" si="281">IFERROR(N89/N88-1, "n/a")</f>
        <v>-0.24908424908424909</v>
      </c>
      <c r="AR89" s="72">
        <f t="shared" ref="AR89" si="282">IFERROR(O89/O88-1, "n/a")</f>
        <v>-0.42505592841163309</v>
      </c>
      <c r="AS89" s="72" t="str">
        <f>IFERROR(#REF!/#REF!-1, "n/a")</f>
        <v>n/a</v>
      </c>
    </row>
    <row r="90" spans="1:45" x14ac:dyDescent="0.35">
      <c r="A90" s="96"/>
      <c r="B90" s="75"/>
      <c r="C90" s="75"/>
      <c r="D90" s="75"/>
      <c r="E90" s="75"/>
      <c r="G90" s="108"/>
      <c r="H90" s="108"/>
      <c r="I90" s="108"/>
      <c r="J90" s="108"/>
      <c r="K90" s="108"/>
      <c r="L90" s="108"/>
      <c r="M90" s="108"/>
      <c r="N90" s="108"/>
      <c r="O90" s="108"/>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row>
    <row r="91" spans="1:45" x14ac:dyDescent="0.35">
      <c r="A91" s="96"/>
      <c r="B91" s="75"/>
      <c r="C91" s="75"/>
      <c r="D91" s="75"/>
      <c r="E91" s="75"/>
      <c r="G91" s="108"/>
      <c r="H91" s="108"/>
      <c r="I91" s="108"/>
      <c r="J91" s="108"/>
      <c r="K91" s="108"/>
      <c r="L91" s="108"/>
      <c r="M91" s="108"/>
      <c r="N91" s="108"/>
      <c r="O91" s="108"/>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row>
    <row r="92" spans="1:45" x14ac:dyDescent="0.35">
      <c r="A92" s="96"/>
      <c r="B92" s="75"/>
      <c r="C92" s="75"/>
      <c r="D92" s="75"/>
      <c r="E92" s="75"/>
      <c r="G92" s="108"/>
      <c r="H92" s="108"/>
      <c r="I92" s="108"/>
      <c r="J92" s="108"/>
      <c r="K92" s="108"/>
      <c r="L92" s="108"/>
      <c r="M92" s="108"/>
      <c r="N92" s="108"/>
      <c r="O92" s="108"/>
    </row>
    <row r="93" spans="1:45" x14ac:dyDescent="0.35">
      <c r="A93" s="96"/>
      <c r="B93" s="75"/>
      <c r="C93" s="75"/>
      <c r="D93" s="75"/>
      <c r="E93" s="75"/>
      <c r="G93" s="108"/>
      <c r="H93" s="108"/>
      <c r="I93" s="108"/>
      <c r="J93" s="108"/>
      <c r="K93" s="108"/>
      <c r="L93" s="108"/>
      <c r="M93" s="108"/>
      <c r="N93" s="108"/>
      <c r="O93" s="108"/>
    </row>
    <row r="94" spans="1:45" x14ac:dyDescent="0.35">
      <c r="A94" s="96"/>
      <c r="B94" s="75"/>
      <c r="C94" s="75"/>
      <c r="D94" s="75"/>
      <c r="E94" s="75"/>
      <c r="G94" s="108"/>
      <c r="H94" s="108"/>
      <c r="I94" s="108"/>
      <c r="J94" s="108"/>
      <c r="K94" s="108"/>
      <c r="L94" s="108"/>
      <c r="M94" s="108"/>
      <c r="N94" s="108"/>
      <c r="O94" s="108"/>
    </row>
    <row r="95" spans="1:45" x14ac:dyDescent="0.35">
      <c r="A95" s="96"/>
      <c r="B95" s="75"/>
      <c r="C95" s="75"/>
      <c r="D95" s="75"/>
      <c r="E95" s="75"/>
    </row>
    <row r="96" spans="1:45" x14ac:dyDescent="0.35">
      <c r="A96" s="96"/>
      <c r="B96" s="75"/>
      <c r="C96" s="75"/>
      <c r="D96" s="75"/>
      <c r="E96" s="75"/>
    </row>
    <row r="97" spans="1:5" x14ac:dyDescent="0.35">
      <c r="A97" s="96"/>
      <c r="B97" s="75"/>
      <c r="C97" s="75"/>
      <c r="D97" s="75"/>
      <c r="E97" s="75"/>
    </row>
    <row r="98" spans="1:5" x14ac:dyDescent="0.35">
      <c r="A98" s="96"/>
      <c r="B98" s="75"/>
      <c r="C98" s="75"/>
      <c r="D98" s="75"/>
      <c r="E98" s="75"/>
    </row>
  </sheetData>
  <mergeCells count="8">
    <mergeCell ref="B9:E9"/>
    <mergeCell ref="G9:O9"/>
    <mergeCell ref="Q8:AD8"/>
    <mergeCell ref="AF8:AS8"/>
    <mergeCell ref="Q9:T9"/>
    <mergeCell ref="V9:AD9"/>
    <mergeCell ref="AF9:AI9"/>
    <mergeCell ref="AK9:AS9"/>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610E5-F91C-4B5F-A63C-EFB30B9E372A}">
  <dimension ref="A1:CF29"/>
  <sheetViews>
    <sheetView zoomScaleNormal="100" workbookViewId="0">
      <pane ySplit="9" topLeftCell="A13" activePane="bottomLeft" state="frozen"/>
      <selection pane="bottomLeft" activeCell="O44" sqref="O44"/>
    </sheetView>
  </sheetViews>
  <sheetFormatPr defaultColWidth="9.1328125" defaultRowHeight="11.65" x14ac:dyDescent="0.35"/>
  <cols>
    <col min="1" max="1" width="9.265625" style="5" bestFit="1" customWidth="1"/>
    <col min="2" max="2" width="6.73046875" style="5" customWidth="1"/>
    <col min="3" max="3" width="7.59765625" style="5" customWidth="1"/>
    <col min="4" max="4" width="6.86328125" style="5" customWidth="1"/>
    <col min="5" max="5" width="8.1328125" style="5" customWidth="1"/>
    <col min="6" max="6" width="8.265625" style="5" customWidth="1"/>
    <col min="7" max="7" width="6.73046875" style="5" customWidth="1"/>
    <col min="8" max="8" width="2.73046875" style="5" customWidth="1"/>
    <col min="9" max="9" width="8.1328125" style="5" customWidth="1"/>
    <col min="10" max="10" width="8" style="5" customWidth="1"/>
    <col min="11" max="11" width="8.3984375" style="5" customWidth="1"/>
    <col min="12" max="12" width="7.59765625" style="5" customWidth="1"/>
    <col min="13" max="13" width="7.73046875" style="5" customWidth="1"/>
    <col min="14" max="14" width="5.73046875" style="5" customWidth="1"/>
    <col min="15" max="15" width="8.265625" style="5" customWidth="1"/>
    <col min="16" max="16" width="2.73046875" style="5" customWidth="1"/>
    <col min="17" max="17" width="8.59765625" style="5" customWidth="1"/>
    <col min="18" max="18" width="8.86328125" style="5" customWidth="1"/>
    <col min="19" max="19" width="9.59765625" style="5" customWidth="1"/>
    <col min="20" max="20" width="8.59765625" style="5" customWidth="1"/>
    <col min="21" max="21" width="8.3984375" style="5" customWidth="1"/>
    <col min="22" max="22" width="5.73046875" style="5" customWidth="1"/>
    <col min="23" max="23" width="9.59765625" style="5" customWidth="1"/>
    <col min="24" max="24" width="2.73046875" style="5" customWidth="1"/>
    <col min="25" max="25" width="7" style="5" customWidth="1"/>
    <col min="26" max="26" width="7.86328125" style="5" customWidth="1"/>
    <col min="27" max="27" width="8.86328125" style="5" customWidth="1"/>
    <col min="28" max="28" width="8.73046875" style="5" customWidth="1"/>
    <col min="29" max="29" width="2.73046875" style="5" customWidth="1"/>
    <col min="30" max="30" width="8" style="5" customWidth="1"/>
    <col min="31" max="31" width="8.265625" style="5" customWidth="1"/>
    <col min="32" max="32" width="8.86328125" style="5" customWidth="1"/>
    <col min="33" max="33" width="9.1328125" style="5" customWidth="1"/>
    <col min="34" max="34" width="2.73046875" style="5" customWidth="1"/>
    <col min="35" max="35" width="7.59765625" style="5" customWidth="1"/>
    <col min="36" max="36" width="7.265625" style="5" customWidth="1"/>
    <col min="37" max="38" width="9.1328125" style="5" customWidth="1"/>
    <col min="39" max="39" width="2.73046875" style="5" customWidth="1"/>
    <col min="40" max="40" width="7" style="5" customWidth="1"/>
    <col min="41" max="41" width="6" style="5" customWidth="1"/>
    <col min="42" max="42" width="8.59765625" style="5" customWidth="1"/>
    <col min="43" max="43" width="8.86328125" style="5" customWidth="1"/>
    <col min="44" max="44" width="2.73046875" style="5" customWidth="1"/>
    <col min="45" max="45" width="8.73046875" style="5" customWidth="1"/>
    <col min="46" max="46" width="7.73046875" style="5" customWidth="1"/>
    <col min="47" max="47" width="9.73046875" style="5" customWidth="1"/>
    <col min="48" max="48" width="9.265625" style="5" customWidth="1"/>
    <col min="49" max="49" width="2.73046875" style="5" customWidth="1"/>
    <col min="50" max="50" width="12.59765625" style="5" customWidth="1"/>
    <col min="51" max="51" width="2.73046875" style="5" customWidth="1"/>
    <col min="52" max="52" width="14.86328125" style="5" bestFit="1" customWidth="1"/>
    <col min="53" max="53" width="2.73046875" style="5" customWidth="1"/>
    <col min="54" max="54" width="13" style="5" bestFit="1" customWidth="1"/>
    <col min="55" max="55" width="2.73046875" style="5" customWidth="1"/>
    <col min="56" max="60" width="9.1328125" style="5"/>
    <col min="61" max="61" width="6.73046875" style="5" customWidth="1"/>
    <col min="62" max="62" width="2.73046875" style="5" customWidth="1"/>
    <col min="63" max="69" width="9.1328125" style="5"/>
    <col min="70" max="70" width="2.73046875" style="5" customWidth="1"/>
    <col min="71" max="75" width="9.1328125" style="5"/>
    <col min="76" max="76" width="6.73046875" style="5" customWidth="1"/>
    <col min="77" max="77" width="2.73046875" style="5" customWidth="1"/>
    <col min="78" max="16384" width="9.1328125" style="5"/>
  </cols>
  <sheetData>
    <row r="1" spans="1:84" s="3" customFormat="1" ht="13.15" x14ac:dyDescent="0.4">
      <c r="A1" s="1" t="s">
        <v>72</v>
      </c>
      <c r="B1" s="1" t="s">
        <v>87</v>
      </c>
    </row>
    <row r="2" spans="1:84" s="3" customFormat="1" ht="13.15" x14ac:dyDescent="0.4">
      <c r="A2" s="1" t="s">
        <v>73</v>
      </c>
      <c r="B2" s="1" t="s">
        <v>74</v>
      </c>
    </row>
    <row r="3" spans="1:84" s="3" customFormat="1" ht="13.15" x14ac:dyDescent="0.4">
      <c r="A3" s="1" t="s">
        <v>75</v>
      </c>
      <c r="B3" s="1" t="s">
        <v>76</v>
      </c>
    </row>
    <row r="4" spans="1:84" s="2" customFormat="1" ht="10.15" x14ac:dyDescent="0.3">
      <c r="A4" s="2" t="s">
        <v>99</v>
      </c>
      <c r="B4" s="2" t="s">
        <v>119</v>
      </c>
    </row>
    <row r="5" spans="1:84" s="2" customFormat="1" ht="10.15" x14ac:dyDescent="0.3">
      <c r="A5" s="2" t="s">
        <v>100</v>
      </c>
      <c r="B5" s="2" t="s">
        <v>120</v>
      </c>
    </row>
    <row r="6" spans="1:84" x14ac:dyDescent="0.35">
      <c r="BD6" s="139" t="s">
        <v>115</v>
      </c>
      <c r="BE6" s="139"/>
      <c r="BF6" s="139"/>
      <c r="BG6" s="139"/>
      <c r="BH6" s="139"/>
      <c r="BI6" s="139"/>
      <c r="BJ6" s="139"/>
      <c r="BK6" s="139"/>
      <c r="BL6" s="139"/>
      <c r="BM6" s="139"/>
      <c r="BN6" s="139"/>
      <c r="BO6" s="139"/>
      <c r="BP6" s="139"/>
      <c r="BQ6" s="139"/>
      <c r="BS6" s="139" t="s">
        <v>129</v>
      </c>
      <c r="BT6" s="139"/>
      <c r="BU6" s="139"/>
      <c r="BV6" s="139"/>
      <c r="BW6" s="139"/>
      <c r="BX6" s="139"/>
      <c r="BY6" s="139"/>
      <c r="BZ6" s="139"/>
      <c r="CA6" s="139"/>
      <c r="CB6" s="139"/>
      <c r="CC6" s="139"/>
      <c r="CD6" s="139"/>
      <c r="CE6" s="139"/>
      <c r="CF6" s="139"/>
    </row>
    <row r="8" spans="1:84" x14ac:dyDescent="0.35">
      <c r="B8" s="142" t="s">
        <v>3</v>
      </c>
      <c r="C8" s="142"/>
      <c r="D8" s="142"/>
      <c r="E8" s="142"/>
      <c r="F8" s="142"/>
      <c r="G8" s="142"/>
      <c r="H8" s="45"/>
      <c r="I8" s="142" t="s">
        <v>4</v>
      </c>
      <c r="J8" s="142"/>
      <c r="K8" s="142"/>
      <c r="L8" s="142"/>
      <c r="M8" s="142"/>
      <c r="N8" s="142"/>
      <c r="O8" s="142"/>
      <c r="P8" s="98"/>
      <c r="Q8" s="142" t="s">
        <v>86</v>
      </c>
      <c r="R8" s="142"/>
      <c r="S8" s="142"/>
      <c r="T8" s="142"/>
      <c r="U8" s="142"/>
      <c r="V8" s="142"/>
      <c r="W8" s="142"/>
      <c r="Y8" s="142" t="s">
        <v>77</v>
      </c>
      <c r="Z8" s="142"/>
      <c r="AA8" s="142"/>
      <c r="AB8" s="142"/>
      <c r="AD8" s="142" t="s">
        <v>78</v>
      </c>
      <c r="AE8" s="142"/>
      <c r="AF8" s="142"/>
      <c r="AG8" s="142"/>
      <c r="AI8" s="142" t="s">
        <v>79</v>
      </c>
      <c r="AJ8" s="142"/>
      <c r="AK8" s="142"/>
      <c r="AL8" s="142"/>
      <c r="AN8" s="142" t="s">
        <v>80</v>
      </c>
      <c r="AO8" s="142"/>
      <c r="AP8" s="142"/>
      <c r="AQ8" s="142"/>
      <c r="AS8" s="142" t="s">
        <v>81</v>
      </c>
      <c r="AT8" s="142"/>
      <c r="AU8" s="142"/>
      <c r="AV8" s="142"/>
      <c r="AX8" s="99" t="s">
        <v>82</v>
      </c>
      <c r="AY8" s="47"/>
      <c r="AZ8" s="99" t="s">
        <v>83</v>
      </c>
      <c r="BA8" s="47"/>
      <c r="BB8" s="99" t="s">
        <v>84</v>
      </c>
      <c r="BD8" s="138" t="s">
        <v>3</v>
      </c>
      <c r="BE8" s="138"/>
      <c r="BF8" s="138"/>
      <c r="BG8" s="138"/>
      <c r="BH8" s="138"/>
      <c r="BI8" s="138"/>
      <c r="BJ8" s="116"/>
      <c r="BK8" s="138" t="s">
        <v>4</v>
      </c>
      <c r="BL8" s="138"/>
      <c r="BM8" s="138"/>
      <c r="BN8" s="138"/>
      <c r="BO8" s="138"/>
      <c r="BP8" s="138"/>
      <c r="BQ8" s="138"/>
      <c r="BS8" s="138" t="s">
        <v>3</v>
      </c>
      <c r="BT8" s="138"/>
      <c r="BU8" s="138"/>
      <c r="BV8" s="138"/>
      <c r="BW8" s="138"/>
      <c r="BX8" s="138"/>
      <c r="BY8" s="116"/>
      <c r="BZ8" s="138" t="s">
        <v>4</v>
      </c>
      <c r="CA8" s="138"/>
      <c r="CB8" s="138"/>
      <c r="CC8" s="138"/>
      <c r="CD8" s="138"/>
      <c r="CE8" s="138"/>
      <c r="CF8" s="138"/>
    </row>
    <row r="9" spans="1:84" ht="34.9" x14ac:dyDescent="0.35">
      <c r="A9" s="5" t="s">
        <v>60</v>
      </c>
      <c r="B9" s="80" t="s">
        <v>27</v>
      </c>
      <c r="C9" s="80" t="s">
        <v>88</v>
      </c>
      <c r="D9" s="80" t="s">
        <v>89</v>
      </c>
      <c r="E9" s="80" t="s">
        <v>12</v>
      </c>
      <c r="F9" s="80" t="s">
        <v>1</v>
      </c>
      <c r="G9" s="82" t="s">
        <v>130</v>
      </c>
      <c r="H9" s="100"/>
      <c r="I9" s="80" t="s">
        <v>90</v>
      </c>
      <c r="J9" s="80" t="s">
        <v>27</v>
      </c>
      <c r="K9" s="80" t="s">
        <v>88</v>
      </c>
      <c r="L9" s="80" t="s">
        <v>91</v>
      </c>
      <c r="M9" s="80" t="s">
        <v>92</v>
      </c>
      <c r="N9" s="80" t="s">
        <v>85</v>
      </c>
      <c r="O9" s="80" t="s">
        <v>1</v>
      </c>
      <c r="P9" s="80"/>
      <c r="Q9" s="80" t="s">
        <v>90</v>
      </c>
      <c r="R9" s="80" t="s">
        <v>27</v>
      </c>
      <c r="S9" s="80" t="s">
        <v>88</v>
      </c>
      <c r="T9" s="80" t="s">
        <v>91</v>
      </c>
      <c r="U9" s="80" t="s">
        <v>92</v>
      </c>
      <c r="V9" s="80" t="s">
        <v>85</v>
      </c>
      <c r="W9" s="80" t="s">
        <v>1</v>
      </c>
      <c r="Y9" s="80" t="s">
        <v>3</v>
      </c>
      <c r="Z9" s="80" t="s">
        <v>4</v>
      </c>
      <c r="AA9" s="80" t="s">
        <v>86</v>
      </c>
      <c r="AB9" s="80" t="s">
        <v>1</v>
      </c>
      <c r="AD9" s="80" t="s">
        <v>3</v>
      </c>
      <c r="AE9" s="80" t="s">
        <v>4</v>
      </c>
      <c r="AF9" s="80" t="s">
        <v>86</v>
      </c>
      <c r="AG9" s="80" t="s">
        <v>1</v>
      </c>
      <c r="AI9" s="80" t="s">
        <v>3</v>
      </c>
      <c r="AJ9" s="80" t="s">
        <v>4</v>
      </c>
      <c r="AK9" s="80" t="s">
        <v>86</v>
      </c>
      <c r="AL9" s="80" t="s">
        <v>1</v>
      </c>
      <c r="AN9" s="80" t="s">
        <v>3</v>
      </c>
      <c r="AO9" s="80" t="s">
        <v>4</v>
      </c>
      <c r="AP9" s="80" t="s">
        <v>86</v>
      </c>
      <c r="AQ9" s="80" t="s">
        <v>1</v>
      </c>
      <c r="AS9" s="80" t="s">
        <v>3</v>
      </c>
      <c r="AT9" s="80" t="s">
        <v>4</v>
      </c>
      <c r="AU9" s="80" t="s">
        <v>86</v>
      </c>
      <c r="AV9" s="80" t="s">
        <v>1</v>
      </c>
      <c r="AX9" s="80" t="s">
        <v>3</v>
      </c>
      <c r="AY9" s="78"/>
      <c r="AZ9" s="80" t="s">
        <v>3</v>
      </c>
      <c r="BA9" s="78"/>
      <c r="BB9" s="80" t="s">
        <v>3</v>
      </c>
      <c r="BD9" s="117" t="s">
        <v>27</v>
      </c>
      <c r="BE9" s="117" t="s">
        <v>88</v>
      </c>
      <c r="BF9" s="117" t="s">
        <v>89</v>
      </c>
      <c r="BG9" s="117" t="s">
        <v>12</v>
      </c>
      <c r="BH9" s="117" t="s">
        <v>1</v>
      </c>
      <c r="BI9" s="114" t="s">
        <v>130</v>
      </c>
      <c r="BJ9" s="118"/>
      <c r="BK9" s="117" t="s">
        <v>90</v>
      </c>
      <c r="BL9" s="117" t="s">
        <v>27</v>
      </c>
      <c r="BM9" s="117" t="s">
        <v>88</v>
      </c>
      <c r="BN9" s="117" t="s">
        <v>91</v>
      </c>
      <c r="BO9" s="117" t="s">
        <v>92</v>
      </c>
      <c r="BP9" s="117" t="s">
        <v>85</v>
      </c>
      <c r="BQ9" s="117" t="s">
        <v>1</v>
      </c>
      <c r="BS9" s="117" t="s">
        <v>27</v>
      </c>
      <c r="BT9" s="117" t="s">
        <v>88</v>
      </c>
      <c r="BU9" s="117" t="s">
        <v>89</v>
      </c>
      <c r="BV9" s="117" t="s">
        <v>12</v>
      </c>
      <c r="BW9" s="117" t="s">
        <v>1</v>
      </c>
      <c r="BX9" s="114" t="s">
        <v>130</v>
      </c>
      <c r="BY9" s="118"/>
      <c r="BZ9" s="117" t="s">
        <v>90</v>
      </c>
      <c r="CA9" s="117" t="s">
        <v>27</v>
      </c>
      <c r="CB9" s="117" t="s">
        <v>88</v>
      </c>
      <c r="CC9" s="117" t="s">
        <v>91</v>
      </c>
      <c r="CD9" s="117" t="s">
        <v>92</v>
      </c>
      <c r="CE9" s="117" t="s">
        <v>85</v>
      </c>
      <c r="CF9" s="117" t="s">
        <v>1</v>
      </c>
    </row>
    <row r="10" spans="1:84" x14ac:dyDescent="0.35">
      <c r="A10" s="44">
        <v>2012</v>
      </c>
      <c r="B10" s="88">
        <v>2332.0959944647398</v>
      </c>
      <c r="C10" s="88">
        <v>2651.8456191189198</v>
      </c>
      <c r="D10" s="88">
        <v>1746.8436770213088</v>
      </c>
      <c r="E10" s="88">
        <v>6680.6470719643403</v>
      </c>
      <c r="F10" s="88">
        <v>13425.0222510155</v>
      </c>
      <c r="G10" s="88">
        <v>1120.1191102769699</v>
      </c>
      <c r="H10" s="75"/>
      <c r="I10" s="88"/>
      <c r="J10" s="88">
        <v>3916.1652240199201</v>
      </c>
      <c r="K10" s="88">
        <v>10368.128881761801</v>
      </c>
      <c r="L10" s="88">
        <v>954.01208830633402</v>
      </c>
      <c r="M10" s="88">
        <v>3202.1882413558501</v>
      </c>
      <c r="N10" s="88">
        <v>69.5759409378486</v>
      </c>
      <c r="O10" s="75">
        <v>18510.154041720401</v>
      </c>
      <c r="P10" s="75"/>
      <c r="Q10" s="88"/>
      <c r="R10" s="88">
        <v>23898.448000583237</v>
      </c>
      <c r="S10" s="88">
        <v>204301.63253208683</v>
      </c>
      <c r="T10" s="88">
        <v>18545.263328904326</v>
      </c>
      <c r="U10" s="88">
        <v>16900.685189641939</v>
      </c>
      <c r="V10" s="88">
        <v>11.449910860557699</v>
      </c>
      <c r="W10" s="88">
        <v>263657.478962077</v>
      </c>
      <c r="X10" s="109"/>
      <c r="Y10" s="88">
        <v>6545.7498058992796</v>
      </c>
      <c r="Z10" s="88">
        <v>6000.5342049358906</v>
      </c>
      <c r="AA10" s="88">
        <v>67673.918451223028</v>
      </c>
      <c r="AB10" s="75">
        <f>SUM(Y10:AA10)</f>
        <v>80220.202462058194</v>
      </c>
      <c r="AC10" s="109"/>
      <c r="AD10" s="88">
        <v>4697.4241708933805</v>
      </c>
      <c r="AE10" s="88">
        <v>8919.6756064434212</v>
      </c>
      <c r="AF10" s="88">
        <v>67398.485530115751</v>
      </c>
      <c r="AG10" s="75">
        <f>SUM(AD10:AF10)</f>
        <v>81015.585307452551</v>
      </c>
      <c r="AH10" s="109"/>
      <c r="AI10" s="88">
        <v>2181.8482742228598</v>
      </c>
      <c r="AJ10" s="88">
        <v>3589.9442303411497</v>
      </c>
      <c r="AK10" s="88">
        <v>128585.07498073811</v>
      </c>
      <c r="AL10" s="75">
        <f>SUM(AI10:AK10)</f>
        <v>134356.86748530212</v>
      </c>
      <c r="AM10" s="109"/>
      <c r="AN10" s="75">
        <v>228.30088447908301</v>
      </c>
      <c r="AO10" s="75">
        <v>393.30432114920302</v>
      </c>
      <c r="AP10" s="75">
        <v>52570.174612932198</v>
      </c>
      <c r="AQ10" s="75">
        <f>SUM(AN10:AP10)</f>
        <v>53191.779818560484</v>
      </c>
      <c r="AR10" s="109"/>
      <c r="AS10" s="75">
        <v>13196.7213665364</v>
      </c>
      <c r="AT10" s="75">
        <v>18116.849720571201</v>
      </c>
      <c r="AU10" s="75">
        <v>211087.30434914512</v>
      </c>
      <c r="AV10" s="75">
        <f>SUM(AS10:AU10)</f>
        <v>242400.87543625274</v>
      </c>
      <c r="AW10" s="109"/>
      <c r="AX10" s="88">
        <v>4222.4636074321497</v>
      </c>
      <c r="AY10" s="88"/>
      <c r="AZ10" s="88">
        <v>8531.4482320197603</v>
      </c>
      <c r="BA10" s="88"/>
      <c r="BB10" s="88">
        <v>671.11041156362501</v>
      </c>
      <c r="BD10" s="72" t="s">
        <v>116</v>
      </c>
      <c r="BE10" s="72" t="s">
        <v>116</v>
      </c>
      <c r="BF10" s="72" t="s">
        <v>116</v>
      </c>
      <c r="BG10" s="72" t="s">
        <v>116</v>
      </c>
      <c r="BH10" s="72" t="s">
        <v>116</v>
      </c>
      <c r="BI10" s="72" t="s">
        <v>116</v>
      </c>
      <c r="BJ10" s="72"/>
      <c r="BK10" s="72" t="s">
        <v>116</v>
      </c>
      <c r="BL10" s="72" t="s">
        <v>116</v>
      </c>
      <c r="BM10" s="72" t="s">
        <v>116</v>
      </c>
      <c r="BN10" s="72" t="s">
        <v>116</v>
      </c>
      <c r="BO10" s="72" t="s">
        <v>116</v>
      </c>
      <c r="BP10" s="72" t="s">
        <v>116</v>
      </c>
      <c r="BQ10" s="72" t="s">
        <v>116</v>
      </c>
      <c r="BS10" s="72" t="s">
        <v>116</v>
      </c>
      <c r="BT10" s="72" t="s">
        <v>116</v>
      </c>
      <c r="BU10" s="72" t="s">
        <v>116</v>
      </c>
      <c r="BV10" s="72" t="s">
        <v>116</v>
      </c>
      <c r="BW10" s="72" t="s">
        <v>116</v>
      </c>
      <c r="BX10" s="72" t="s">
        <v>116</v>
      </c>
      <c r="BY10" s="72"/>
      <c r="BZ10" s="72" t="s">
        <v>116</v>
      </c>
      <c r="CA10" s="72" t="s">
        <v>116</v>
      </c>
      <c r="CB10" s="72" t="s">
        <v>116</v>
      </c>
      <c r="CC10" s="72" t="s">
        <v>116</v>
      </c>
      <c r="CD10" s="72" t="s">
        <v>116</v>
      </c>
      <c r="CE10" s="72" t="s">
        <v>116</v>
      </c>
      <c r="CF10" s="72" t="s">
        <v>116</v>
      </c>
    </row>
    <row r="11" spans="1:84" x14ac:dyDescent="0.35">
      <c r="A11" s="44">
        <v>2013</v>
      </c>
      <c r="B11" s="88">
        <v>2187.9794616506301</v>
      </c>
      <c r="C11" s="88">
        <v>2184.9605454574198</v>
      </c>
      <c r="D11" s="88">
        <v>1679.5522625914616</v>
      </c>
      <c r="E11" s="88">
        <v>6712.8488032267796</v>
      </c>
      <c r="F11" s="88">
        <v>12778.385652291299</v>
      </c>
      <c r="G11" s="88">
        <v>1208.6541334997598</v>
      </c>
      <c r="H11" s="75"/>
      <c r="I11" s="88"/>
      <c r="J11" s="88">
        <v>3616.06717008242</v>
      </c>
      <c r="K11" s="88">
        <v>9375.1952555605112</v>
      </c>
      <c r="L11" s="88">
        <v>1256.4595915888401</v>
      </c>
      <c r="M11" s="88">
        <v>2799.9604121178099</v>
      </c>
      <c r="N11" s="88">
        <v>50.139301765873</v>
      </c>
      <c r="O11" s="75">
        <v>17097.8217311154</v>
      </c>
      <c r="P11" s="75"/>
      <c r="Q11" s="88"/>
      <c r="R11" s="88">
        <v>21950.34999055033</v>
      </c>
      <c r="S11" s="88">
        <v>156850.45243955468</v>
      </c>
      <c r="T11" s="88">
        <v>12712.764091334649</v>
      </c>
      <c r="U11" s="88">
        <v>17046.540126191958</v>
      </c>
      <c r="V11" s="88">
        <v>7.5140481349206301</v>
      </c>
      <c r="W11" s="88">
        <v>208567.62069576699</v>
      </c>
      <c r="X11" s="109"/>
      <c r="Y11" s="88">
        <v>6522.8856796972195</v>
      </c>
      <c r="Z11" s="88">
        <v>4798.3150372522205</v>
      </c>
      <c r="AA11" s="88">
        <v>63842.631967376328</v>
      </c>
      <c r="AB11" s="75">
        <f t="shared" ref="AB11:AB17" si="0">SUM(Y11:AA11)</f>
        <v>75163.832684325767</v>
      </c>
      <c r="AC11" s="109"/>
      <c r="AD11" s="88">
        <v>4692.58773893746</v>
      </c>
      <c r="AE11" s="88">
        <v>9578.6442486285705</v>
      </c>
      <c r="AF11" s="88">
        <v>62162.905021911058</v>
      </c>
      <c r="AG11" s="75">
        <f t="shared" ref="AG11:AG17" si="1">SUM(AD11:AF11)</f>
        <v>76434.137009477083</v>
      </c>
      <c r="AH11" s="109"/>
      <c r="AI11" s="88">
        <v>1562.9122336567</v>
      </c>
      <c r="AJ11" s="88">
        <v>2720.8624452346803</v>
      </c>
      <c r="AK11" s="88">
        <v>82562.083706480073</v>
      </c>
      <c r="AL11" s="75">
        <f t="shared" ref="AL11:AL17" si="2">SUM(AI11:AK11)</f>
        <v>86845.858385371452</v>
      </c>
      <c r="AM11" s="109"/>
      <c r="AN11" s="75">
        <v>140.07050355079301</v>
      </c>
      <c r="AO11" s="75">
        <v>279.32312273103099</v>
      </c>
      <c r="AP11" s="75">
        <v>33645.363220567488</v>
      </c>
      <c r="AQ11" s="75">
        <f t="shared" ref="AQ11:AQ17" si="3">SUM(AN11:AP11)</f>
        <v>34064.756846849312</v>
      </c>
      <c r="AR11" s="109"/>
      <c r="AS11" s="75">
        <v>12638.315148740499</v>
      </c>
      <c r="AT11" s="75">
        <v>16818.498608384398</v>
      </c>
      <c r="AU11" s="75">
        <v>174922.25747519906</v>
      </c>
      <c r="AV11" s="75">
        <f t="shared" ref="AV11:AV17" si="4">SUM(AS11:AU11)</f>
        <v>204379.07123232394</v>
      </c>
      <c r="AW11" s="109"/>
      <c r="AX11" s="88">
        <v>4215.4903651423001</v>
      </c>
      <c r="AY11" s="88"/>
      <c r="AZ11" s="88">
        <v>8035.4609760337598</v>
      </c>
      <c r="BA11" s="88"/>
      <c r="BB11" s="88">
        <v>527.43431111531697</v>
      </c>
      <c r="BD11" s="72">
        <f>IFERROR(B11/B10-1, "n/a")</f>
        <v>-6.1796998561024941E-2</v>
      </c>
      <c r="BE11" s="72">
        <f t="shared" ref="BE11:BQ17" si="5">IFERROR(C11/C10-1, "n/a")</f>
        <v>-0.17606042761140195</v>
      </c>
      <c r="BF11" s="72">
        <f t="shared" si="5"/>
        <v>-3.8521715088205011E-2</v>
      </c>
      <c r="BG11" s="72">
        <f t="shared" si="5"/>
        <v>4.8201515385501992E-3</v>
      </c>
      <c r="BH11" s="72">
        <f t="shared" si="5"/>
        <v>-4.8166519699830435E-2</v>
      </c>
      <c r="BI11" s="72">
        <f t="shared" si="5"/>
        <v>7.9040722018302256E-2</v>
      </c>
      <c r="BJ11" s="72"/>
      <c r="BK11" s="72" t="str">
        <f t="shared" si="5"/>
        <v>n/a</v>
      </c>
      <c r="BL11" s="72">
        <f t="shared" si="5"/>
        <v>-7.6630590583063096E-2</v>
      </c>
      <c r="BM11" s="72">
        <f t="shared" si="5"/>
        <v>-9.576787070499504E-2</v>
      </c>
      <c r="BN11" s="72">
        <f t="shared" si="5"/>
        <v>0.31702690876741801</v>
      </c>
      <c r="BO11" s="72">
        <f t="shared" si="5"/>
        <v>-0.125610301119503</v>
      </c>
      <c r="BP11" s="72">
        <f t="shared" si="5"/>
        <v>-0.27935862469094208</v>
      </c>
      <c r="BQ11" s="72">
        <f t="shared" si="5"/>
        <v>-7.630040827438378E-2</v>
      </c>
      <c r="BS11" s="72" t="s">
        <v>116</v>
      </c>
      <c r="BT11" s="72" t="s">
        <v>116</v>
      </c>
      <c r="BU11" s="72" t="s">
        <v>116</v>
      </c>
      <c r="BV11" s="72" t="s">
        <v>116</v>
      </c>
      <c r="BW11" s="72" t="s">
        <v>116</v>
      </c>
      <c r="BX11" s="72" t="s">
        <v>116</v>
      </c>
      <c r="BY11" s="72"/>
      <c r="BZ11" s="72" t="s">
        <v>116</v>
      </c>
      <c r="CA11" s="72" t="s">
        <v>116</v>
      </c>
      <c r="CB11" s="72" t="s">
        <v>116</v>
      </c>
      <c r="CC11" s="72" t="s">
        <v>116</v>
      </c>
      <c r="CD11" s="72" t="s">
        <v>116</v>
      </c>
      <c r="CE11" s="72" t="s">
        <v>116</v>
      </c>
      <c r="CF11" s="72" t="s">
        <v>116</v>
      </c>
    </row>
    <row r="12" spans="1:84" x14ac:dyDescent="0.35">
      <c r="A12" s="44">
        <v>2014</v>
      </c>
      <c r="B12" s="88">
        <v>2561.8757069559497</v>
      </c>
      <c r="C12" s="88">
        <v>1803.50880628801</v>
      </c>
      <c r="D12" s="88">
        <v>1610.7228903741616</v>
      </c>
      <c r="E12" s="88">
        <v>7098.8524429608296</v>
      </c>
      <c r="F12" s="88">
        <v>13080.167755309099</v>
      </c>
      <c r="G12" s="88">
        <v>1842.1035386312301</v>
      </c>
      <c r="H12" s="75"/>
      <c r="I12" s="88"/>
      <c r="J12" s="88">
        <v>3365.9664470436501</v>
      </c>
      <c r="K12" s="88">
        <v>7769.6245421257099</v>
      </c>
      <c r="L12" s="88">
        <v>607.73859372487993</v>
      </c>
      <c r="M12" s="88">
        <v>2753.81785296206</v>
      </c>
      <c r="N12" s="88">
        <v>62.3667455465079</v>
      </c>
      <c r="O12" s="75">
        <v>14559.514181402799</v>
      </c>
      <c r="P12" s="75"/>
      <c r="Q12" s="88"/>
      <c r="R12" s="88">
        <v>13529.542940144753</v>
      </c>
      <c r="S12" s="88">
        <v>127338.06809308805</v>
      </c>
      <c r="T12" s="88">
        <v>5806.3665257049142</v>
      </c>
      <c r="U12" s="88">
        <v>20222.528527328752</v>
      </c>
      <c r="V12" s="88">
        <v>8.1972198369047611</v>
      </c>
      <c r="W12" s="88">
        <v>166904.703306104</v>
      </c>
      <c r="X12" s="109"/>
      <c r="Y12" s="88">
        <v>6454.1667848099605</v>
      </c>
      <c r="Z12" s="88">
        <v>3936.8155867257501</v>
      </c>
      <c r="AA12" s="88">
        <v>50729.838700717723</v>
      </c>
      <c r="AB12" s="75">
        <f t="shared" si="0"/>
        <v>61120.821072253435</v>
      </c>
      <c r="AC12" s="109"/>
      <c r="AD12" s="88">
        <v>4973.4927801333306</v>
      </c>
      <c r="AE12" s="88">
        <v>7623.91628617686</v>
      </c>
      <c r="AF12" s="88">
        <v>50091.318465463162</v>
      </c>
      <c r="AG12" s="75">
        <f t="shared" si="1"/>
        <v>62688.727531773351</v>
      </c>
      <c r="AH12" s="109"/>
      <c r="AI12" s="88">
        <v>1652.5081903658299</v>
      </c>
      <c r="AJ12" s="88">
        <v>2998.7823085001896</v>
      </c>
      <c r="AK12" s="88">
        <v>66083.546139922895</v>
      </c>
      <c r="AL12" s="75">
        <f t="shared" si="2"/>
        <v>70734.836638788911</v>
      </c>
      <c r="AM12" s="109"/>
      <c r="AN12" s="75">
        <v>136.21925308091198</v>
      </c>
      <c r="AO12" s="75">
        <v>279.21971234067399</v>
      </c>
      <c r="AP12" s="75">
        <v>25426.742917559444</v>
      </c>
      <c r="AQ12" s="75">
        <f t="shared" si="3"/>
        <v>25842.181882981029</v>
      </c>
      <c r="AR12" s="109"/>
      <c r="AS12" s="75">
        <v>12943.948502228201</v>
      </c>
      <c r="AT12" s="75">
        <v>14280.294469062099</v>
      </c>
      <c r="AU12" s="75">
        <v>141477.96038854364</v>
      </c>
      <c r="AV12" s="75">
        <f t="shared" si="4"/>
        <v>168702.20335983395</v>
      </c>
      <c r="AW12" s="109"/>
      <c r="AX12" s="88">
        <v>3975.54650714634</v>
      </c>
      <c r="AY12" s="88"/>
      <c r="AZ12" s="88">
        <v>8611.0145171299991</v>
      </c>
      <c r="BA12" s="88"/>
      <c r="BB12" s="88">
        <v>493.60673103277702</v>
      </c>
      <c r="BD12" s="72">
        <f t="shared" ref="BD12:BD17" si="6">IFERROR(B12/B11-1, "n/a")</f>
        <v>0.17088654251957602</v>
      </c>
      <c r="BE12" s="72">
        <f t="shared" si="5"/>
        <v>-0.17458060739927606</v>
      </c>
      <c r="BF12" s="72">
        <f t="shared" si="5"/>
        <v>-4.0980786219239063E-2</v>
      </c>
      <c r="BG12" s="72">
        <f t="shared" si="5"/>
        <v>5.7502209724804576E-2</v>
      </c>
      <c r="BH12" s="72">
        <f t="shared" si="5"/>
        <v>2.3616606293588305E-2</v>
      </c>
      <c r="BI12" s="72">
        <f t="shared" si="5"/>
        <v>0.52409484862080791</v>
      </c>
      <c r="BJ12" s="72"/>
      <c r="BK12" s="72" t="str">
        <f t="shared" si="5"/>
        <v>n/a</v>
      </c>
      <c r="BL12" s="72">
        <f t="shared" si="5"/>
        <v>-6.916373819269217E-2</v>
      </c>
      <c r="BM12" s="72">
        <f t="shared" si="5"/>
        <v>-0.17125730927924121</v>
      </c>
      <c r="BN12" s="72">
        <f t="shared" si="5"/>
        <v>-0.51630868370675431</v>
      </c>
      <c r="BO12" s="72">
        <f t="shared" si="5"/>
        <v>-1.6479718411750333E-2</v>
      </c>
      <c r="BP12" s="72">
        <f t="shared" si="5"/>
        <v>0.24386944672128297</v>
      </c>
      <c r="BQ12" s="72">
        <f t="shared" si="5"/>
        <v>-0.14845794918385846</v>
      </c>
      <c r="BS12" s="72" t="s">
        <v>116</v>
      </c>
      <c r="BT12" s="72" t="s">
        <v>116</v>
      </c>
      <c r="BU12" s="72" t="s">
        <v>116</v>
      </c>
      <c r="BV12" s="72" t="s">
        <v>116</v>
      </c>
      <c r="BW12" s="72" t="s">
        <v>116</v>
      </c>
      <c r="BX12" s="72" t="s">
        <v>116</v>
      </c>
      <c r="BY12" s="72"/>
      <c r="BZ12" s="72" t="s">
        <v>116</v>
      </c>
      <c r="CA12" s="72" t="s">
        <v>116</v>
      </c>
      <c r="CB12" s="72" t="s">
        <v>116</v>
      </c>
      <c r="CC12" s="72" t="s">
        <v>116</v>
      </c>
      <c r="CD12" s="72" t="s">
        <v>116</v>
      </c>
      <c r="CE12" s="72" t="s">
        <v>116</v>
      </c>
      <c r="CF12" s="72" t="s">
        <v>116</v>
      </c>
    </row>
    <row r="13" spans="1:84" x14ac:dyDescent="0.35">
      <c r="A13" s="44">
        <v>2015</v>
      </c>
      <c r="B13" s="88">
        <v>1254.7408559640101</v>
      </c>
      <c r="C13" s="88">
        <v>1037.2752451363699</v>
      </c>
      <c r="D13" s="88">
        <v>1078.2978081634851</v>
      </c>
      <c r="E13" s="88">
        <v>2775.05221936514</v>
      </c>
      <c r="F13" s="88">
        <v>6151.7126894539897</v>
      </c>
      <c r="G13" s="88">
        <v>1832.1965392771799</v>
      </c>
      <c r="H13" s="75"/>
      <c r="I13" s="88"/>
      <c r="J13" s="88">
        <v>2874.9429473037299</v>
      </c>
      <c r="K13" s="88">
        <v>4775.5767594916297</v>
      </c>
      <c r="L13" s="88">
        <v>215.89064946399199</v>
      </c>
      <c r="M13" s="88">
        <v>3736.7293535512099</v>
      </c>
      <c r="N13" s="88">
        <v>35.344282888778899</v>
      </c>
      <c r="O13" s="75">
        <v>11638.483992699301</v>
      </c>
      <c r="P13" s="75"/>
      <c r="Q13" s="88"/>
      <c r="R13" s="88">
        <v>15727.560538744956</v>
      </c>
      <c r="S13" s="88">
        <v>129212.14842663052</v>
      </c>
      <c r="T13" s="88">
        <v>4611.7537169229281</v>
      </c>
      <c r="U13" s="88">
        <v>30658.673793315909</v>
      </c>
      <c r="V13" s="88">
        <v>9.2186474448412596</v>
      </c>
      <c r="W13" s="88">
        <v>180219.35512305898</v>
      </c>
      <c r="X13" s="109"/>
      <c r="Y13" s="88">
        <v>3394.30381729191</v>
      </c>
      <c r="Z13" s="88">
        <v>4159.3872198999998</v>
      </c>
      <c r="AA13" s="88">
        <v>58476.236388527774</v>
      </c>
      <c r="AB13" s="75">
        <f t="shared" si="0"/>
        <v>66029.927425719681</v>
      </c>
      <c r="AC13" s="109"/>
      <c r="AD13" s="88">
        <v>2015.4808963130499</v>
      </c>
      <c r="AE13" s="88">
        <v>5506.2401767921001</v>
      </c>
      <c r="AF13" s="88">
        <v>57886.831330369147</v>
      </c>
      <c r="AG13" s="75">
        <f t="shared" si="1"/>
        <v>65408.552403474299</v>
      </c>
      <c r="AH13" s="109"/>
      <c r="AI13" s="88">
        <v>741.92797584902098</v>
      </c>
      <c r="AJ13" s="88">
        <v>1972.8565960072501</v>
      </c>
      <c r="AK13" s="88">
        <v>63856.2874041627</v>
      </c>
      <c r="AL13" s="75">
        <f t="shared" si="2"/>
        <v>66571.071976018968</v>
      </c>
      <c r="AM13" s="109"/>
      <c r="AN13" s="75">
        <v>34.660827975439695</v>
      </c>
      <c r="AO13" s="75">
        <v>49.253914625573096</v>
      </c>
      <c r="AP13" s="75">
        <v>21705.236418924535</v>
      </c>
      <c r="AQ13" s="75">
        <f t="shared" si="3"/>
        <v>21789.151161525548</v>
      </c>
      <c r="AR13" s="109"/>
      <c r="AS13" s="75">
        <v>6117.0518614785497</v>
      </c>
      <c r="AT13" s="75">
        <v>11589.2300780737</v>
      </c>
      <c r="AU13" s="75">
        <v>158514.11870413457</v>
      </c>
      <c r="AV13" s="75">
        <f t="shared" si="4"/>
        <v>176220.40064368682</v>
      </c>
      <c r="AW13" s="109"/>
      <c r="AX13" s="88">
        <v>2303.12966251323</v>
      </c>
      <c r="AY13" s="88"/>
      <c r="AZ13" s="88">
        <v>3214.0826237627102</v>
      </c>
      <c r="BA13" s="88"/>
      <c r="BB13" s="88">
        <v>634.50040317803894</v>
      </c>
      <c r="BD13" s="72">
        <f t="shared" si="6"/>
        <v>-0.51022570979647264</v>
      </c>
      <c r="BE13" s="72">
        <f t="shared" si="5"/>
        <v>-0.42485712211669513</v>
      </c>
      <c r="BF13" s="72">
        <f t="shared" si="5"/>
        <v>-0.33055039162384858</v>
      </c>
      <c r="BG13" s="72">
        <f t="shared" si="5"/>
        <v>-0.60908439192635122</v>
      </c>
      <c r="BH13" s="72">
        <f t="shared" si="5"/>
        <v>-0.52969160606085686</v>
      </c>
      <c r="BI13" s="72">
        <f t="shared" si="5"/>
        <v>-5.3780903984428363E-3</v>
      </c>
      <c r="BJ13" s="72"/>
      <c r="BK13" s="72" t="str">
        <f t="shared" si="5"/>
        <v>n/a</v>
      </c>
      <c r="BL13" s="72">
        <f t="shared" si="5"/>
        <v>-0.14587890505301659</v>
      </c>
      <c r="BM13" s="72">
        <f t="shared" si="5"/>
        <v>-0.3853529557832317</v>
      </c>
      <c r="BN13" s="72">
        <f t="shared" si="5"/>
        <v>-0.64476396316913098</v>
      </c>
      <c r="BO13" s="72">
        <f t="shared" si="5"/>
        <v>0.35692683869120501</v>
      </c>
      <c r="BP13" s="72">
        <f t="shared" si="5"/>
        <v>-0.43328319316546526</v>
      </c>
      <c r="BQ13" s="72">
        <f t="shared" si="5"/>
        <v>-0.20062689951802082</v>
      </c>
      <c r="BS13" s="72" t="s">
        <v>116</v>
      </c>
      <c r="BT13" s="72" t="s">
        <v>116</v>
      </c>
      <c r="BU13" s="72" t="s">
        <v>116</v>
      </c>
      <c r="BV13" s="72" t="s">
        <v>116</v>
      </c>
      <c r="BW13" s="72" t="s">
        <v>116</v>
      </c>
      <c r="BX13" s="72" t="s">
        <v>116</v>
      </c>
      <c r="BY13" s="72"/>
      <c r="BZ13" s="72" t="s">
        <v>116</v>
      </c>
      <c r="CA13" s="72" t="s">
        <v>116</v>
      </c>
      <c r="CB13" s="72" t="s">
        <v>116</v>
      </c>
      <c r="CC13" s="72" t="s">
        <v>116</v>
      </c>
      <c r="CD13" s="72" t="s">
        <v>116</v>
      </c>
      <c r="CE13" s="72" t="s">
        <v>116</v>
      </c>
      <c r="CF13" s="72" t="s">
        <v>116</v>
      </c>
    </row>
    <row r="14" spans="1:84" x14ac:dyDescent="0.35">
      <c r="A14" s="44">
        <v>2016</v>
      </c>
      <c r="B14" s="88">
        <v>1605.4215197082201</v>
      </c>
      <c r="C14" s="88">
        <v>1171.4683314001902</v>
      </c>
      <c r="D14" s="88">
        <v>1177.0825520017975</v>
      </c>
      <c r="E14" s="88">
        <v>2539.5768285884301</v>
      </c>
      <c r="F14" s="88">
        <v>6495.3793646351696</v>
      </c>
      <c r="G14" s="88">
        <v>1685.25425135968</v>
      </c>
      <c r="H14" s="75"/>
      <c r="I14" s="88"/>
      <c r="J14" s="88">
        <v>3660.1625922018898</v>
      </c>
      <c r="K14" s="88">
        <v>5803.8590394394396</v>
      </c>
      <c r="L14" s="88">
        <v>157.982904251176</v>
      </c>
      <c r="M14" s="88">
        <v>5027.3460442320402</v>
      </c>
      <c r="N14" s="88">
        <v>38.974129746254803</v>
      </c>
      <c r="O14" s="75">
        <v>14688.3247098708</v>
      </c>
      <c r="P14" s="75"/>
      <c r="Q14" s="88"/>
      <c r="R14" s="88">
        <v>19037.674036801491</v>
      </c>
      <c r="S14" s="88">
        <v>133235.56700090133</v>
      </c>
      <c r="T14" s="88">
        <v>2306.0990305830092</v>
      </c>
      <c r="U14" s="88">
        <v>39962.97369727269</v>
      </c>
      <c r="V14" s="88">
        <v>7.0292726150793605</v>
      </c>
      <c r="W14" s="88">
        <v>194549.343038174</v>
      </c>
      <c r="X14" s="109"/>
      <c r="Y14" s="88">
        <v>3438.38101334062</v>
      </c>
      <c r="Z14" s="88">
        <v>4950.8431607289303</v>
      </c>
      <c r="AA14" s="88">
        <v>62628.718495076217</v>
      </c>
      <c r="AB14" s="75">
        <f t="shared" si="0"/>
        <v>71017.942669145763</v>
      </c>
      <c r="AC14" s="109"/>
      <c r="AD14" s="88">
        <v>1911.6691382392198</v>
      </c>
      <c r="AE14" s="88">
        <v>6743.73516090671</v>
      </c>
      <c r="AF14" s="88">
        <v>61472.515208048047</v>
      </c>
      <c r="AG14" s="75">
        <f t="shared" si="1"/>
        <v>70127.919507193976</v>
      </c>
      <c r="AH14" s="109"/>
      <c r="AI14" s="88">
        <v>1145.32921305532</v>
      </c>
      <c r="AJ14" s="88">
        <v>2993.7463882351499</v>
      </c>
      <c r="AK14" s="88">
        <v>70448.109335049594</v>
      </c>
      <c r="AL14" s="75">
        <f t="shared" si="2"/>
        <v>74587.184936340069</v>
      </c>
      <c r="AM14" s="109"/>
      <c r="AN14" s="75">
        <v>35.971161966751595</v>
      </c>
      <c r="AO14" s="75">
        <v>28.494843961434498</v>
      </c>
      <c r="AP14" s="75">
        <v>21790.231847456325</v>
      </c>
      <c r="AQ14" s="75">
        <f t="shared" si="3"/>
        <v>21854.69785338451</v>
      </c>
      <c r="AR14" s="109"/>
      <c r="AS14" s="75">
        <v>6459.40820266841</v>
      </c>
      <c r="AT14" s="75">
        <v>14659.8298659093</v>
      </c>
      <c r="AU14" s="75">
        <v>172759.11119071746</v>
      </c>
      <c r="AV14" s="75">
        <f t="shared" si="4"/>
        <v>193878.34925929518</v>
      </c>
      <c r="AW14" s="109"/>
      <c r="AX14" s="88">
        <v>2430.6736944604904</v>
      </c>
      <c r="AY14" s="88"/>
      <c r="AZ14" s="88">
        <v>3157.42775776902</v>
      </c>
      <c r="BA14" s="88"/>
      <c r="BB14" s="88">
        <v>907.27791240565796</v>
      </c>
      <c r="BD14" s="72">
        <f t="shared" si="6"/>
        <v>0.27948453425849773</v>
      </c>
      <c r="BE14" s="72">
        <f t="shared" si="5"/>
        <v>0.12937075949033949</v>
      </c>
      <c r="BF14" s="72">
        <f t="shared" si="5"/>
        <v>9.1611745002578404E-2</v>
      </c>
      <c r="BG14" s="72">
        <f t="shared" si="5"/>
        <v>-8.4854399904078393E-2</v>
      </c>
      <c r="BH14" s="72">
        <f t="shared" si="5"/>
        <v>5.5865202510243295E-2</v>
      </c>
      <c r="BI14" s="72">
        <f t="shared" si="5"/>
        <v>-8.0200068479263753E-2</v>
      </c>
      <c r="BJ14" s="72"/>
      <c r="BK14" s="72" t="str">
        <f t="shared" si="5"/>
        <v>n/a</v>
      </c>
      <c r="BL14" s="72">
        <f t="shared" si="5"/>
        <v>0.27312529649834594</v>
      </c>
      <c r="BM14" s="72">
        <f t="shared" si="5"/>
        <v>0.21532106627834269</v>
      </c>
      <c r="BN14" s="72">
        <f t="shared" si="5"/>
        <v>-0.26822720370978514</v>
      </c>
      <c r="BO14" s="72">
        <f t="shared" si="5"/>
        <v>0.34538671885730476</v>
      </c>
      <c r="BP14" s="72">
        <f t="shared" si="5"/>
        <v>0.10269968891145065</v>
      </c>
      <c r="BQ14" s="72">
        <f t="shared" si="5"/>
        <v>0.26204793674886107</v>
      </c>
      <c r="BS14" s="72" t="s">
        <v>116</v>
      </c>
      <c r="BT14" s="72" t="s">
        <v>116</v>
      </c>
      <c r="BU14" s="72" t="s">
        <v>116</v>
      </c>
      <c r="BV14" s="72" t="s">
        <v>116</v>
      </c>
      <c r="BW14" s="72" t="s">
        <v>116</v>
      </c>
      <c r="BX14" s="72" t="s">
        <v>116</v>
      </c>
      <c r="BY14" s="72"/>
      <c r="BZ14" s="72" t="s">
        <v>116</v>
      </c>
      <c r="CA14" s="72" t="s">
        <v>116</v>
      </c>
      <c r="CB14" s="72" t="s">
        <v>116</v>
      </c>
      <c r="CC14" s="72" t="s">
        <v>116</v>
      </c>
      <c r="CD14" s="72" t="s">
        <v>116</v>
      </c>
      <c r="CE14" s="72" t="s">
        <v>116</v>
      </c>
      <c r="CF14" s="72" t="s">
        <v>116</v>
      </c>
    </row>
    <row r="15" spans="1:84" x14ac:dyDescent="0.35">
      <c r="A15" s="44">
        <v>2017</v>
      </c>
      <c r="B15" s="75">
        <v>1868.1337352860899</v>
      </c>
      <c r="C15" s="75">
        <v>999.34346140840489</v>
      </c>
      <c r="D15" s="75">
        <v>1106.3939618883101</v>
      </c>
      <c r="E15" s="75">
        <v>2543.1549944181902</v>
      </c>
      <c r="F15" s="75">
        <v>6517.0261530010102</v>
      </c>
      <c r="G15" s="75">
        <v>1856.7238481061499</v>
      </c>
      <c r="H15" s="75"/>
      <c r="I15" s="75"/>
      <c r="J15" s="75">
        <v>3512.2166764120698</v>
      </c>
      <c r="K15" s="75">
        <v>5641.6971544318103</v>
      </c>
      <c r="L15" s="75">
        <v>117.92864926756</v>
      </c>
      <c r="M15" s="75">
        <v>4748.1563544866203</v>
      </c>
      <c r="N15" s="75">
        <v>48.150598348124696</v>
      </c>
      <c r="O15" s="75">
        <v>14068.1494329462</v>
      </c>
      <c r="P15" s="75"/>
      <c r="Q15" s="75"/>
      <c r="R15" s="75">
        <v>20102.14859571831</v>
      </c>
      <c r="S15" s="75">
        <v>130784.80273679797</v>
      </c>
      <c r="T15" s="75">
        <v>1420.4086407862103</v>
      </c>
      <c r="U15" s="75">
        <v>42023.325369405582</v>
      </c>
      <c r="V15" s="75">
        <v>13.369074159362501</v>
      </c>
      <c r="W15" s="75">
        <v>194344.054416867</v>
      </c>
      <c r="X15" s="109"/>
      <c r="Y15" s="75">
        <v>3836.0061686448698</v>
      </c>
      <c r="Z15" s="75">
        <v>4577.8867009841206</v>
      </c>
      <c r="AA15" s="75">
        <v>64551.005176710256</v>
      </c>
      <c r="AB15" s="75">
        <f t="shared" si="0"/>
        <v>72964.898046339251</v>
      </c>
      <c r="AC15" s="109"/>
      <c r="AD15" s="75">
        <v>1778.5505108546599</v>
      </c>
      <c r="AE15" s="75">
        <v>6582.8390780930504</v>
      </c>
      <c r="AF15" s="75">
        <v>63427.549583751032</v>
      </c>
      <c r="AG15" s="75">
        <f t="shared" si="1"/>
        <v>71788.939172698738</v>
      </c>
      <c r="AH15" s="109"/>
      <c r="AI15" s="75">
        <v>902.46947350147798</v>
      </c>
      <c r="AJ15" s="75">
        <v>2907.4236538690202</v>
      </c>
      <c r="AK15" s="75">
        <v>66365.499656406333</v>
      </c>
      <c r="AL15" s="75">
        <f t="shared" si="2"/>
        <v>70175.392783776828</v>
      </c>
      <c r="AM15" s="109"/>
      <c r="AN15" s="75">
        <v>30.785190846755899</v>
      </c>
      <c r="AO15" s="75">
        <v>37.438909855922404</v>
      </c>
      <c r="AP15" s="75">
        <v>19545.582105151334</v>
      </c>
      <c r="AQ15" s="75">
        <f t="shared" si="3"/>
        <v>19613.806205854013</v>
      </c>
      <c r="AR15" s="109"/>
      <c r="AS15" s="75">
        <v>6486.2409621542502</v>
      </c>
      <c r="AT15" s="75">
        <v>14030.7105230902</v>
      </c>
      <c r="AU15" s="75">
        <v>174798.47231171539</v>
      </c>
      <c r="AV15" s="75">
        <f t="shared" si="4"/>
        <v>195315.42379695983</v>
      </c>
      <c r="AW15" s="109"/>
      <c r="AX15" s="75">
        <v>2527.4814367735098</v>
      </c>
      <c r="AY15" s="75"/>
      <c r="AZ15" s="75">
        <v>3354.3379838911001</v>
      </c>
      <c r="BA15" s="75"/>
      <c r="BB15" s="75">
        <v>635.20673233638502</v>
      </c>
      <c r="BD15" s="72">
        <f t="shared" si="6"/>
        <v>0.1636406466169813</v>
      </c>
      <c r="BE15" s="72">
        <f t="shared" si="5"/>
        <v>-0.14693087758168766</v>
      </c>
      <c r="BF15" s="72">
        <f t="shared" si="5"/>
        <v>-6.0054063322297457E-2</v>
      </c>
      <c r="BG15" s="72">
        <f t="shared" si="5"/>
        <v>1.4089614417174268E-3</v>
      </c>
      <c r="BH15" s="72">
        <f t="shared" si="5"/>
        <v>3.3326441999215195E-3</v>
      </c>
      <c r="BI15" s="72">
        <f t="shared" si="5"/>
        <v>0.10174701924539087</v>
      </c>
      <c r="BJ15" s="72"/>
      <c r="BK15" s="72" t="str">
        <f t="shared" si="5"/>
        <v>n/a</v>
      </c>
      <c r="BL15" s="72">
        <f t="shared" si="5"/>
        <v>-4.0420585715242319E-2</v>
      </c>
      <c r="BM15" s="72">
        <f t="shared" si="5"/>
        <v>-2.7940355529946115E-2</v>
      </c>
      <c r="BN15" s="72">
        <f t="shared" si="5"/>
        <v>-0.25353537570074036</v>
      </c>
      <c r="BO15" s="72">
        <f t="shared" si="5"/>
        <v>-5.5534209757798325E-2</v>
      </c>
      <c r="BP15" s="72">
        <f t="shared" si="5"/>
        <v>0.23545025024584931</v>
      </c>
      <c r="BQ15" s="72">
        <f t="shared" si="5"/>
        <v>-4.2222328902344564E-2</v>
      </c>
      <c r="BS15" s="72" t="s">
        <v>116</v>
      </c>
      <c r="BT15" s="72" t="s">
        <v>116</v>
      </c>
      <c r="BU15" s="72" t="s">
        <v>116</v>
      </c>
      <c r="BV15" s="72" t="s">
        <v>116</v>
      </c>
      <c r="BW15" s="72" t="s">
        <v>116</v>
      </c>
      <c r="BX15" s="72" t="s">
        <v>116</v>
      </c>
      <c r="BY15" s="72"/>
      <c r="BZ15" s="72" t="s">
        <v>116</v>
      </c>
      <c r="CA15" s="72" t="s">
        <v>116</v>
      </c>
      <c r="CB15" s="72" t="s">
        <v>116</v>
      </c>
      <c r="CC15" s="72" t="s">
        <v>116</v>
      </c>
      <c r="CD15" s="72" t="s">
        <v>116</v>
      </c>
      <c r="CE15" s="72" t="s">
        <v>116</v>
      </c>
      <c r="CF15" s="72" t="s">
        <v>116</v>
      </c>
    </row>
    <row r="16" spans="1:84" x14ac:dyDescent="0.35">
      <c r="A16" s="44">
        <v>2018</v>
      </c>
      <c r="B16" s="75">
        <v>1945.6696630630299</v>
      </c>
      <c r="C16" s="75">
        <v>875.38240274507598</v>
      </c>
      <c r="D16" s="75">
        <v>1184.56541914069</v>
      </c>
      <c r="E16" s="75">
        <v>3212.0565227515704</v>
      </c>
      <c r="F16" s="75">
        <v>7217.6740077003806</v>
      </c>
      <c r="G16" s="75">
        <v>2391.7000914023602</v>
      </c>
      <c r="H16" s="75"/>
      <c r="I16" s="75"/>
      <c r="J16" s="75">
        <v>3310.7754415664704</v>
      </c>
      <c r="K16" s="75">
        <v>5817.9711407874502</v>
      </c>
      <c r="L16" s="75">
        <v>62.130260676675498</v>
      </c>
      <c r="M16" s="75">
        <v>4151.8344608483003</v>
      </c>
      <c r="N16" s="75">
        <v>39.798160776856804</v>
      </c>
      <c r="O16" s="75">
        <v>13382.509464655701</v>
      </c>
      <c r="P16" s="75"/>
      <c r="Q16" s="75"/>
      <c r="R16" s="75">
        <v>20420.283295728987</v>
      </c>
      <c r="S16" s="75">
        <v>142534.13766893194</v>
      </c>
      <c r="T16" s="75">
        <v>883.58852772908301</v>
      </c>
      <c r="U16" s="75">
        <v>40836.698262283782</v>
      </c>
      <c r="V16" s="75">
        <v>7.7693177290836601</v>
      </c>
      <c r="W16" s="75">
        <v>204682.47707240301</v>
      </c>
      <c r="X16" s="109"/>
      <c r="Y16" s="75">
        <v>4171.60489376241</v>
      </c>
      <c r="Z16" s="75">
        <v>4532.2280289133305</v>
      </c>
      <c r="AA16" s="75">
        <v>69836.07450093684</v>
      </c>
      <c r="AB16" s="75">
        <f t="shared" si="0"/>
        <v>78539.907423612574</v>
      </c>
      <c r="AC16" s="109"/>
      <c r="AD16" s="75">
        <v>2128.78753121919</v>
      </c>
      <c r="AE16" s="75">
        <v>6236.3053725080299</v>
      </c>
      <c r="AF16" s="75">
        <v>68728.032413418827</v>
      </c>
      <c r="AG16" s="75">
        <f t="shared" si="1"/>
        <v>77093.125317146041</v>
      </c>
      <c r="AH16" s="109"/>
      <c r="AI16" s="75">
        <v>917.28158271877805</v>
      </c>
      <c r="AJ16" s="75">
        <v>2613.9760632343996</v>
      </c>
      <c r="AK16" s="75">
        <v>66118.370158047765</v>
      </c>
      <c r="AL16" s="75">
        <f t="shared" si="2"/>
        <v>69649.627804000949</v>
      </c>
      <c r="AM16" s="109"/>
      <c r="AN16" s="75">
        <v>128.816236574144</v>
      </c>
      <c r="AO16" s="75">
        <v>36.439709295830895</v>
      </c>
      <c r="AP16" s="75">
        <v>25153.626478904298</v>
      </c>
      <c r="AQ16" s="75">
        <f t="shared" si="3"/>
        <v>25318.882424774274</v>
      </c>
      <c r="AR16" s="109"/>
      <c r="AS16" s="75">
        <v>7088.8577711262396</v>
      </c>
      <c r="AT16" s="75">
        <v>13346.0697553599</v>
      </c>
      <c r="AU16" s="75">
        <v>179528.85059349824</v>
      </c>
      <c r="AV16" s="75">
        <f t="shared" si="4"/>
        <v>199963.77811998437</v>
      </c>
      <c r="AW16" s="109"/>
      <c r="AX16" s="75">
        <v>2603.08617992575</v>
      </c>
      <c r="AY16" s="75"/>
      <c r="AZ16" s="75">
        <v>3628.1832017619699</v>
      </c>
      <c r="BA16" s="75"/>
      <c r="BB16" s="75">
        <v>986.40462601265699</v>
      </c>
      <c r="BD16" s="72">
        <f t="shared" si="6"/>
        <v>4.150448456253919E-2</v>
      </c>
      <c r="BE16" s="72">
        <f t="shared" si="5"/>
        <v>-0.12404249734983697</v>
      </c>
      <c r="BF16" s="72">
        <f t="shared" si="5"/>
        <v>7.0654269586723606E-2</v>
      </c>
      <c r="BG16" s="72">
        <f t="shared" si="5"/>
        <v>0.26302035456018591</v>
      </c>
      <c r="BH16" s="72">
        <f t="shared" si="5"/>
        <v>0.10751036412163706</v>
      </c>
      <c r="BI16" s="72">
        <f t="shared" si="5"/>
        <v>0.28812913877412827</v>
      </c>
      <c r="BJ16" s="72"/>
      <c r="BK16" s="72" t="str">
        <f t="shared" si="5"/>
        <v>n/a</v>
      </c>
      <c r="BL16" s="72">
        <f t="shared" si="5"/>
        <v>-5.7354444046254893E-2</v>
      </c>
      <c r="BM16" s="72">
        <f t="shared" si="5"/>
        <v>3.1244850889801556E-2</v>
      </c>
      <c r="BN16" s="72">
        <f t="shared" si="5"/>
        <v>-0.47315380051786626</v>
      </c>
      <c r="BO16" s="72">
        <f t="shared" si="5"/>
        <v>-0.12559019735625265</v>
      </c>
      <c r="BP16" s="72">
        <f t="shared" si="5"/>
        <v>-0.17346487598929683</v>
      </c>
      <c r="BQ16" s="72">
        <f t="shared" si="5"/>
        <v>-4.873704047277172E-2</v>
      </c>
      <c r="BS16" s="72" t="s">
        <v>116</v>
      </c>
      <c r="BT16" s="72" t="s">
        <v>116</v>
      </c>
      <c r="BU16" s="72" t="s">
        <v>116</v>
      </c>
      <c r="BV16" s="72" t="s">
        <v>116</v>
      </c>
      <c r="BW16" s="72" t="s">
        <v>116</v>
      </c>
      <c r="BX16" s="72" t="s">
        <v>116</v>
      </c>
      <c r="BY16" s="72"/>
      <c r="BZ16" s="72" t="s">
        <v>116</v>
      </c>
      <c r="CA16" s="72" t="s">
        <v>116</v>
      </c>
      <c r="CB16" s="72" t="s">
        <v>116</v>
      </c>
      <c r="CC16" s="72" t="s">
        <v>116</v>
      </c>
      <c r="CD16" s="72" t="s">
        <v>116</v>
      </c>
      <c r="CE16" s="72" t="s">
        <v>116</v>
      </c>
      <c r="CF16" s="72" t="s">
        <v>116</v>
      </c>
    </row>
    <row r="17" spans="1:84" x14ac:dyDescent="0.35">
      <c r="A17" s="44">
        <v>2019</v>
      </c>
      <c r="B17" s="75">
        <v>2177.9046822579003</v>
      </c>
      <c r="C17" s="75">
        <v>1004.63476806783</v>
      </c>
      <c r="D17" s="75">
        <v>1567.4929018665</v>
      </c>
      <c r="E17" s="75">
        <v>2359.8234055503203</v>
      </c>
      <c r="F17" s="75">
        <v>7109.8557577425809</v>
      </c>
      <c r="G17" s="75">
        <v>2317.9223620551402</v>
      </c>
      <c r="H17" s="75"/>
      <c r="I17" s="75">
        <v>6641.2350657941597</v>
      </c>
      <c r="J17" s="75">
        <v>2275.2570593595501</v>
      </c>
      <c r="K17" s="75">
        <v>3234.8531708493801</v>
      </c>
      <c r="L17" s="75">
        <v>76.81639860182861</v>
      </c>
      <c r="M17" s="75">
        <v>6008.8025578433599</v>
      </c>
      <c r="N17" s="75">
        <v>32.930500919009198</v>
      </c>
      <c r="O17" s="75">
        <v>18269.894753367298</v>
      </c>
      <c r="P17" s="75"/>
      <c r="Q17" s="75">
        <v>172465.24286556299</v>
      </c>
      <c r="R17" s="75">
        <v>8841.038234503967</v>
      </c>
      <c r="S17" s="75">
        <v>443.79382811507901</v>
      </c>
      <c r="T17" s="75">
        <v>657.52887921825311</v>
      </c>
      <c r="U17" s="75">
        <v>47811.74430656738</v>
      </c>
      <c r="V17" s="75">
        <v>8.0633898769841199</v>
      </c>
      <c r="W17" s="75">
        <v>204682.47707240301</v>
      </c>
      <c r="X17" s="109"/>
      <c r="Y17" s="75">
        <v>4168.5517693407501</v>
      </c>
      <c r="Z17" s="75">
        <v>6824.1967580741102</v>
      </c>
      <c r="AA17" s="75">
        <v>74203.190786988009</v>
      </c>
      <c r="AB17" s="75">
        <f t="shared" si="0"/>
        <v>85195.939314402873</v>
      </c>
      <c r="AC17" s="109"/>
      <c r="AD17" s="75">
        <v>2016.3894217677901</v>
      </c>
      <c r="AE17" s="75">
        <v>8260.2181492736399</v>
      </c>
      <c r="AF17" s="75">
        <v>73561.481327297559</v>
      </c>
      <c r="AG17" s="75">
        <f t="shared" si="1"/>
        <v>83838.088898338989</v>
      </c>
      <c r="AH17" s="109"/>
      <c r="AI17" s="75">
        <v>924.91456663402903</v>
      </c>
      <c r="AJ17" s="75">
        <v>3185.4798460195398</v>
      </c>
      <c r="AK17" s="75">
        <v>82462.739389559516</v>
      </c>
      <c r="AL17" s="75">
        <f t="shared" si="2"/>
        <v>86573.13380221308</v>
      </c>
      <c r="AM17" s="109"/>
      <c r="AN17" s="75">
        <v>42.871233732418098</v>
      </c>
      <c r="AO17" s="75">
        <v>31.672483408124901</v>
      </c>
      <c r="AP17" s="75">
        <v>38636.960788924538</v>
      </c>
      <c r="AQ17" s="75">
        <f t="shared" si="3"/>
        <v>38711.504506065081</v>
      </c>
      <c r="AR17" s="109"/>
      <c r="AS17" s="75">
        <v>7066.9845240101604</v>
      </c>
      <c r="AT17" s="75">
        <v>18238.2222699591</v>
      </c>
      <c r="AU17" s="75">
        <v>191590.45071491975</v>
      </c>
      <c r="AV17" s="75">
        <f t="shared" si="4"/>
        <v>216895.65750888901</v>
      </c>
      <c r="AW17" s="109"/>
      <c r="AX17" s="75">
        <v>2934.4646853112999</v>
      </c>
      <c r="AY17" s="75"/>
      <c r="AZ17" s="75">
        <v>3473.6033455635402</v>
      </c>
      <c r="BA17" s="75"/>
      <c r="BB17" s="75">
        <v>701.78772686772595</v>
      </c>
      <c r="BD17" s="72">
        <f t="shared" si="6"/>
        <v>0.11935994254506044</v>
      </c>
      <c r="BE17" s="72">
        <f t="shared" si="5"/>
        <v>0.14765246013335065</v>
      </c>
      <c r="BF17" s="72">
        <f t="shared" si="5"/>
        <v>0.32326410727369881</v>
      </c>
      <c r="BG17" s="72">
        <f t="shared" si="5"/>
        <v>-0.26532320062387771</v>
      </c>
      <c r="BH17" s="72">
        <f t="shared" si="5"/>
        <v>-1.4938088065874267E-2</v>
      </c>
      <c r="BI17" s="72">
        <f t="shared" si="5"/>
        <v>-3.0847399978130574E-2</v>
      </c>
      <c r="BJ17" s="72"/>
      <c r="BK17" s="72" t="str">
        <f t="shared" si="5"/>
        <v>n/a</v>
      </c>
      <c r="BL17" s="72">
        <f t="shared" si="5"/>
        <v>-0.31277215881393994</v>
      </c>
      <c r="BM17" s="72">
        <f t="shared" si="5"/>
        <v>-0.44398947802076072</v>
      </c>
      <c r="BN17" s="72">
        <f t="shared" si="5"/>
        <v>0.23637657021237124</v>
      </c>
      <c r="BO17" s="72">
        <f t="shared" si="5"/>
        <v>0.44726448380980122</v>
      </c>
      <c r="BP17" s="72">
        <f t="shared" si="5"/>
        <v>-0.17256224216876992</v>
      </c>
      <c r="BQ17" s="72">
        <f t="shared" si="5"/>
        <v>0.36520693683195815</v>
      </c>
      <c r="BS17" s="72" t="s">
        <v>116</v>
      </c>
      <c r="BT17" s="72" t="s">
        <v>116</v>
      </c>
      <c r="BU17" s="72" t="s">
        <v>116</v>
      </c>
      <c r="BV17" s="72" t="s">
        <v>116</v>
      </c>
      <c r="BW17" s="72" t="s">
        <v>116</v>
      </c>
      <c r="BX17" s="72" t="s">
        <v>116</v>
      </c>
      <c r="BY17" s="72"/>
      <c r="BZ17" s="72" t="s">
        <v>116</v>
      </c>
      <c r="CA17" s="72" t="s">
        <v>116</v>
      </c>
      <c r="CB17" s="72" t="s">
        <v>116</v>
      </c>
      <c r="CC17" s="72" t="s">
        <v>116</v>
      </c>
      <c r="CD17" s="72" t="s">
        <v>116</v>
      </c>
      <c r="CE17" s="72" t="s">
        <v>116</v>
      </c>
      <c r="CF17" s="72" t="s">
        <v>116</v>
      </c>
    </row>
    <row r="18" spans="1:84" x14ac:dyDescent="0.35">
      <c r="A18" s="44">
        <v>2020</v>
      </c>
      <c r="B18" s="75">
        <v>2898.28860386719</v>
      </c>
      <c r="C18" s="75">
        <v>1297.8430627151224</v>
      </c>
      <c r="D18" s="75">
        <v>1947.5520809178324</v>
      </c>
      <c r="E18" s="75">
        <v>3292.4265821489771</v>
      </c>
      <c r="F18" s="75">
        <v>9436.1103296491201</v>
      </c>
      <c r="G18" s="75">
        <v>2821.8815813015226</v>
      </c>
      <c r="H18" s="75"/>
      <c r="I18" s="75">
        <v>17907.59205954515</v>
      </c>
      <c r="J18" s="75">
        <v>985.90995221594335</v>
      </c>
      <c r="K18" s="75">
        <v>890.7481393981966</v>
      </c>
      <c r="L18" s="75">
        <v>127.83330670762815</v>
      </c>
      <c r="M18" s="75">
        <v>7185.7560571689874</v>
      </c>
      <c r="N18" s="75">
        <v>38.538907325704329</v>
      </c>
      <c r="O18" s="75">
        <v>27136.378422361609</v>
      </c>
      <c r="P18" s="75"/>
      <c r="Q18" s="75">
        <v>211546.01038082992</v>
      </c>
      <c r="R18" s="75">
        <v>150.09657914426901</v>
      </c>
      <c r="S18" s="75">
        <v>470.26601270068545</v>
      </c>
      <c r="T18" s="75">
        <v>624.65846460884848</v>
      </c>
      <c r="U18" s="75">
        <v>51016.266938057961</v>
      </c>
      <c r="V18" s="75">
        <v>8.8102425489211242</v>
      </c>
      <c r="W18" s="75">
        <v>263816.10861789063</v>
      </c>
      <c r="X18" s="75"/>
      <c r="Y18" s="75">
        <v>5589.3071186866055</v>
      </c>
      <c r="Z18" s="75">
        <v>9129.198250127014</v>
      </c>
      <c r="AA18" s="75">
        <v>93755.015452948297</v>
      </c>
      <c r="AB18" s="75">
        <v>108473.52082176192</v>
      </c>
      <c r="AC18" s="75"/>
      <c r="AD18" s="75">
        <v>2759.2939013305745</v>
      </c>
      <c r="AE18" s="75">
        <v>14263.016497199025</v>
      </c>
      <c r="AF18" s="75">
        <v>90048.00237678345</v>
      </c>
      <c r="AG18" s="75">
        <v>107070.31277531305</v>
      </c>
      <c r="AH18" s="75"/>
      <c r="AI18" s="75">
        <v>1087.5093096319511</v>
      </c>
      <c r="AJ18" s="75">
        <v>3744.1636750355701</v>
      </c>
      <c r="AK18" s="75">
        <v>80012.336948838783</v>
      </c>
      <c r="AL18" s="75">
        <v>84844.009933506284</v>
      </c>
      <c r="AM18" s="75"/>
      <c r="AN18" s="75">
        <v>59.557819455119144</v>
      </c>
      <c r="AO18" s="75">
        <v>53.213010182119703</v>
      </c>
      <c r="AP18" s="75">
        <v>36569.015464442549</v>
      </c>
      <c r="AQ18" s="75">
        <v>36681.786294079793</v>
      </c>
      <c r="AR18" s="75"/>
      <c r="AS18" s="75">
        <v>9376.5525101940202</v>
      </c>
      <c r="AT18" s="75">
        <v>27083.165412179475</v>
      </c>
      <c r="AU18" s="75">
        <v>227246.33931412746</v>
      </c>
      <c r="AV18" s="75">
        <v>263706.05723650096</v>
      </c>
      <c r="AW18" s="75"/>
      <c r="AX18" s="75">
        <v>4152.7322336743655</v>
      </c>
      <c r="AY18" s="75"/>
      <c r="AZ18" s="75">
        <v>4261.6435747643818</v>
      </c>
      <c r="BA18" s="75"/>
      <c r="BB18" s="75">
        <v>1021.7345212103891</v>
      </c>
      <c r="BD18" s="72">
        <f t="shared" ref="BD18" si="7">IFERROR(B18/B17-1, "n/a")</f>
        <v>0.33076926069255053</v>
      </c>
      <c r="BE18" s="72">
        <f t="shared" ref="BE18" si="8">IFERROR(C18/C17-1, "n/a")</f>
        <v>0.29185561157833217</v>
      </c>
      <c r="BF18" s="72">
        <f t="shared" ref="BF18" si="9">IFERROR(D18/D17-1, "n/a")</f>
        <v>0.24246309415422229</v>
      </c>
      <c r="BG18" s="72">
        <f t="shared" ref="BG18" si="10">IFERROR(E18/E17-1, "n/a")</f>
        <v>0.3952004096599635</v>
      </c>
      <c r="BH18" s="72">
        <f t="shared" ref="BH18" si="11">IFERROR(F18/F17-1, "n/a")</f>
        <v>0.32718730888081171</v>
      </c>
      <c r="BI18" s="72">
        <f t="shared" ref="BI18" si="12">IFERROR(G18/G17-1, "n/a")</f>
        <v>0.21741850697689324</v>
      </c>
      <c r="BJ18" s="72"/>
      <c r="BK18" s="72">
        <f t="shared" ref="BK18" si="13">IFERROR(I18/I17-1, "n/a")</f>
        <v>1.6964249694727163</v>
      </c>
      <c r="BL18" s="72">
        <f t="shared" ref="BL18" si="14">IFERROR(J18/J17-1, "n/a")</f>
        <v>-0.56668194999756993</v>
      </c>
      <c r="BM18" s="72">
        <f t="shared" ref="BM18" si="15">IFERROR(K18/K17-1, "n/a")</f>
        <v>-0.72464031832260511</v>
      </c>
      <c r="BN18" s="72">
        <f t="shared" ref="BN18" si="16">IFERROR(L18/L17-1, "n/a")</f>
        <v>0.66414084797494133</v>
      </c>
      <c r="BO18" s="72">
        <f t="shared" ref="BO18" si="17">IFERROR(M18/M17-1, "n/a")</f>
        <v>0.19587155477247897</v>
      </c>
      <c r="BP18" s="72">
        <f t="shared" ref="BP18" si="18">IFERROR(N18/N17-1, "n/a")</f>
        <v>0.17031038855098823</v>
      </c>
      <c r="BQ18" s="72">
        <f t="shared" ref="BQ18" si="19">IFERROR(O18/O17-1, "n/a")</f>
        <v>0.48530567847743855</v>
      </c>
      <c r="BS18" s="72" t="s">
        <v>116</v>
      </c>
      <c r="BT18" s="72" t="s">
        <v>116</v>
      </c>
      <c r="BU18" s="72" t="s">
        <v>116</v>
      </c>
      <c r="BV18" s="72" t="s">
        <v>116</v>
      </c>
      <c r="BW18" s="72" t="s">
        <v>116</v>
      </c>
      <c r="BX18" s="72" t="s">
        <v>116</v>
      </c>
      <c r="BY18" s="72"/>
      <c r="BZ18" s="72" t="s">
        <v>116</v>
      </c>
      <c r="CA18" s="72" t="s">
        <v>116</v>
      </c>
      <c r="CB18" s="72" t="s">
        <v>116</v>
      </c>
      <c r="CC18" s="72" t="s">
        <v>116</v>
      </c>
      <c r="CD18" s="72" t="s">
        <v>116</v>
      </c>
      <c r="CE18" s="72" t="s">
        <v>116</v>
      </c>
      <c r="CF18" s="72" t="s">
        <v>116</v>
      </c>
    </row>
    <row r="19" spans="1:84" x14ac:dyDescent="0.35">
      <c r="A19" s="44"/>
      <c r="B19" s="110"/>
      <c r="C19" s="110"/>
      <c r="D19" s="110"/>
      <c r="E19" s="110"/>
      <c r="F19" s="110"/>
      <c r="G19" s="110"/>
      <c r="H19" s="109"/>
      <c r="I19" s="110"/>
      <c r="J19" s="110"/>
      <c r="K19" s="110"/>
      <c r="L19" s="110"/>
      <c r="M19" s="110"/>
      <c r="N19" s="110"/>
      <c r="O19" s="110"/>
      <c r="P19" s="75"/>
      <c r="Q19" s="110"/>
      <c r="R19" s="110"/>
      <c r="S19" s="110"/>
      <c r="T19" s="110"/>
      <c r="U19" s="110"/>
      <c r="V19" s="110"/>
      <c r="W19" s="110"/>
      <c r="X19" s="109"/>
      <c r="Y19" s="110"/>
      <c r="Z19" s="110"/>
      <c r="AA19" s="110"/>
      <c r="AB19" s="110"/>
      <c r="AC19" s="109"/>
      <c r="AD19" s="110"/>
      <c r="AE19" s="110"/>
      <c r="AF19" s="110"/>
      <c r="AG19" s="110"/>
      <c r="AH19" s="109"/>
      <c r="AI19" s="110"/>
      <c r="AJ19" s="110"/>
      <c r="AK19" s="110"/>
      <c r="AL19" s="110"/>
      <c r="AM19" s="109"/>
      <c r="AN19" s="75"/>
      <c r="AO19" s="75"/>
      <c r="AP19" s="75"/>
      <c r="AQ19" s="75"/>
      <c r="AR19" s="109"/>
      <c r="AS19" s="75"/>
      <c r="AT19" s="75"/>
      <c r="AU19" s="75"/>
      <c r="AV19" s="75"/>
      <c r="AW19" s="109"/>
      <c r="AX19" s="110"/>
      <c r="AY19" s="88"/>
      <c r="AZ19" s="110"/>
      <c r="BA19" s="88"/>
      <c r="BB19" s="110"/>
      <c r="BS19" s="72"/>
      <c r="BT19" s="72"/>
      <c r="BU19" s="72"/>
      <c r="BV19" s="72"/>
      <c r="BW19" s="72"/>
      <c r="BX19" s="72"/>
      <c r="BY19" s="72"/>
      <c r="BZ19" s="72"/>
      <c r="CA19" s="72"/>
      <c r="CB19" s="72"/>
      <c r="CC19" s="72"/>
      <c r="CD19" s="72"/>
      <c r="CE19" s="72"/>
      <c r="CF19" s="72"/>
    </row>
    <row r="20" spans="1:84" x14ac:dyDescent="0.35">
      <c r="A20" s="5" t="s">
        <v>107</v>
      </c>
      <c r="B20" s="75">
        <v>2016.4455984301201</v>
      </c>
      <c r="C20" s="75">
        <v>829.52216198443307</v>
      </c>
      <c r="D20" s="75">
        <v>1574.52829107097</v>
      </c>
      <c r="E20" s="75">
        <v>2477.8036738668397</v>
      </c>
      <c r="F20" s="75">
        <f>SUM(B20:E20)</f>
        <v>6898.2997253523627</v>
      </c>
      <c r="G20" s="75">
        <v>2077.3363345568</v>
      </c>
      <c r="H20" s="75"/>
      <c r="I20" s="75"/>
      <c r="J20" s="75">
        <v>3856.9251832779196</v>
      </c>
      <c r="K20" s="75">
        <v>6544.40852367967</v>
      </c>
      <c r="L20" s="75">
        <v>77.8946967742732</v>
      </c>
      <c r="M20" s="75">
        <v>5017.5352029406304</v>
      </c>
      <c r="N20" s="75">
        <v>34.641702376331303</v>
      </c>
      <c r="O20" s="75">
        <f>SUM(I20:N20)</f>
        <v>15531.405309048827</v>
      </c>
      <c r="P20" s="75"/>
      <c r="Q20" s="75">
        <v>164934.14457598299</v>
      </c>
      <c r="R20" s="75">
        <v>26268.716721573717</v>
      </c>
      <c r="S20" s="75">
        <v>354.748393754098</v>
      </c>
      <c r="T20" s="75">
        <v>601.20996724590111</v>
      </c>
      <c r="U20" s="75">
        <v>44510.381575639345</v>
      </c>
      <c r="V20" s="75">
        <v>13.463214360655702</v>
      </c>
      <c r="W20" s="75">
        <f>SUM(Q20:V20)</f>
        <v>236682.66444855672</v>
      </c>
      <c r="X20" s="109"/>
      <c r="Y20" s="75">
        <v>3878.0073491650801</v>
      </c>
      <c r="Z20" s="75">
        <v>5752.5445294962801</v>
      </c>
      <c r="AA20" s="75">
        <v>75353.63528803279</v>
      </c>
      <c r="AB20" s="75">
        <f t="shared" ref="AB20:AB29" si="20">SUM(Y20:AA20)</f>
        <v>84984.187166694144</v>
      </c>
      <c r="AC20" s="109"/>
      <c r="AD20" s="75">
        <v>2114.6521843390001</v>
      </c>
      <c r="AE20" s="75">
        <v>6885.92783522638</v>
      </c>
      <c r="AF20" s="75">
        <v>75029.135957213075</v>
      </c>
      <c r="AG20" s="75">
        <f t="shared" ref="AG20:AG29" si="21">SUM(AD20:AF20)</f>
        <v>84029.715976778447</v>
      </c>
      <c r="AH20" s="109"/>
      <c r="AI20" s="75">
        <v>905.64019184828703</v>
      </c>
      <c r="AJ20" s="75">
        <v>2892.9329443261599</v>
      </c>
      <c r="AK20" s="75">
        <v>86299.893203311469</v>
      </c>
      <c r="AL20" s="75">
        <f t="shared" ref="AL20:AL29" si="22">SUM(AI20:AK20)</f>
        <v>90098.466339485909</v>
      </c>
      <c r="AM20" s="109"/>
      <c r="AN20" s="75">
        <v>47.150759038358103</v>
      </c>
      <c r="AO20" s="75">
        <v>38.5231298129492</v>
      </c>
      <c r="AP20" s="75">
        <v>38486.849672917953</v>
      </c>
      <c r="AQ20" s="75">
        <f t="shared" ref="AQ20:AQ29" si="23">SUM(AN20:AP20)</f>
        <v>38572.52356176926</v>
      </c>
      <c r="AR20" s="109"/>
      <c r="AS20" s="75">
        <v>6851.1489663140201</v>
      </c>
      <c r="AT20" s="75">
        <v>15492.882179235799</v>
      </c>
      <c r="AU20" s="75">
        <v>198195.81477563857</v>
      </c>
      <c r="AV20" s="75">
        <f t="shared" ref="AV20:AV29" si="24">SUM(AS20:AU20)</f>
        <v>220539.84592118839</v>
      </c>
      <c r="AW20" s="109"/>
      <c r="AX20" s="75">
        <v>2847.2127593001201</v>
      </c>
      <c r="AY20" s="75"/>
      <c r="AZ20" s="75">
        <v>3545.1955865565301</v>
      </c>
      <c r="BA20" s="75"/>
      <c r="BB20" s="75">
        <v>505.89137949572097</v>
      </c>
      <c r="BD20" s="72" t="s">
        <v>116</v>
      </c>
      <c r="BE20" s="72" t="s">
        <v>116</v>
      </c>
      <c r="BF20" s="72" t="s">
        <v>116</v>
      </c>
      <c r="BG20" s="72" t="s">
        <v>116</v>
      </c>
      <c r="BH20" s="72" t="s">
        <v>116</v>
      </c>
      <c r="BI20" s="72" t="s">
        <v>116</v>
      </c>
      <c r="BJ20" s="72"/>
      <c r="BK20" s="72" t="s">
        <v>116</v>
      </c>
      <c r="BL20" s="72" t="s">
        <v>116</v>
      </c>
      <c r="BM20" s="72" t="s">
        <v>116</v>
      </c>
      <c r="BN20" s="72" t="s">
        <v>116</v>
      </c>
      <c r="BO20" s="72" t="s">
        <v>116</v>
      </c>
      <c r="BP20" s="72" t="s">
        <v>116</v>
      </c>
      <c r="BQ20" s="72" t="s">
        <v>116</v>
      </c>
      <c r="BS20" s="72" t="s">
        <v>116</v>
      </c>
      <c r="BT20" s="72" t="s">
        <v>116</v>
      </c>
      <c r="BU20" s="72" t="s">
        <v>116</v>
      </c>
      <c r="BV20" s="72" t="s">
        <v>116</v>
      </c>
      <c r="BW20" s="72" t="s">
        <v>116</v>
      </c>
      <c r="BX20" s="72" t="s">
        <v>116</v>
      </c>
      <c r="BY20" s="72"/>
      <c r="BZ20" s="72" t="s">
        <v>116</v>
      </c>
      <c r="CA20" s="72" t="s">
        <v>116</v>
      </c>
      <c r="CB20" s="72" t="s">
        <v>116</v>
      </c>
      <c r="CC20" s="72" t="s">
        <v>116</v>
      </c>
      <c r="CD20" s="72" t="s">
        <v>116</v>
      </c>
      <c r="CE20" s="72" t="s">
        <v>116</v>
      </c>
      <c r="CF20" s="72" t="s">
        <v>116</v>
      </c>
    </row>
    <row r="21" spans="1:84" x14ac:dyDescent="0.35">
      <c r="A21" s="5" t="s">
        <v>108</v>
      </c>
      <c r="B21" s="75">
        <v>1983.56547235431</v>
      </c>
      <c r="C21" s="75">
        <v>886.023848047775</v>
      </c>
      <c r="D21" s="75">
        <v>1593.1869761119999</v>
      </c>
      <c r="E21" s="75">
        <v>2386.4402805399</v>
      </c>
      <c r="F21" s="75">
        <f t="shared" ref="F21:F29" si="25">SUM(B21:E21)</f>
        <v>6849.216577053985</v>
      </c>
      <c r="G21" s="75">
        <v>2080.7891201255402</v>
      </c>
      <c r="H21" s="75"/>
      <c r="I21" s="75">
        <v>3012.8777763261201</v>
      </c>
      <c r="J21" s="75">
        <v>3556.3319806539603</v>
      </c>
      <c r="K21" s="75">
        <v>4986.3371463268295</v>
      </c>
      <c r="L21" s="75">
        <v>85.145963962030507</v>
      </c>
      <c r="M21" s="75">
        <v>6231.6850550152194</v>
      </c>
      <c r="N21" s="75">
        <v>42.679517233884702</v>
      </c>
      <c r="O21" s="75">
        <f t="shared" ref="O21:O29" si="26">SUM(I21:N21)</f>
        <v>17915.057439518045</v>
      </c>
      <c r="P21" s="75"/>
      <c r="Q21" s="75">
        <v>174658.303072365</v>
      </c>
      <c r="R21" s="75">
        <v>9375.988207936507</v>
      </c>
      <c r="S21" s="75">
        <v>449.24666644444397</v>
      </c>
      <c r="T21" s="75">
        <v>657.54933871428534</v>
      </c>
      <c r="U21" s="75">
        <v>47100.101878095178</v>
      </c>
      <c r="V21" s="75">
        <v>11.958814412698398</v>
      </c>
      <c r="W21" s="75">
        <f t="shared" ref="W21:W29" si="27">SUM(Q21:V21)</f>
        <v>232253.14797796812</v>
      </c>
      <c r="X21" s="109"/>
      <c r="Y21" s="75">
        <v>3904.5008969857504</v>
      </c>
      <c r="Z21" s="75">
        <v>6651.8626224480304</v>
      </c>
      <c r="AA21" s="75">
        <v>73904.061088349205</v>
      </c>
      <c r="AB21" s="75">
        <f t="shared" si="20"/>
        <v>84460.424607782988</v>
      </c>
      <c r="AC21" s="109"/>
      <c r="AD21" s="75">
        <v>2022.72347116683</v>
      </c>
      <c r="AE21" s="75">
        <v>8048.0045392597804</v>
      </c>
      <c r="AF21" s="75">
        <v>73327.554947841243</v>
      </c>
      <c r="AG21" s="75">
        <f t="shared" si="21"/>
        <v>83398.282958267853</v>
      </c>
      <c r="AH21" s="109"/>
      <c r="AI21" s="75">
        <v>921.99220890140793</v>
      </c>
      <c r="AJ21" s="75">
        <v>3215.1902778102399</v>
      </c>
      <c r="AK21" s="75">
        <v>85021.531941777692</v>
      </c>
      <c r="AL21" s="75">
        <f t="shared" si="22"/>
        <v>89158.714428489344</v>
      </c>
      <c r="AM21" s="109"/>
      <c r="AN21" s="75">
        <v>50.821571580172801</v>
      </c>
      <c r="AO21" s="75">
        <v>34.213689583803301</v>
      </c>
      <c r="AP21" s="75">
        <v>41489.576986698397</v>
      </c>
      <c r="AQ21" s="75">
        <f t="shared" si="23"/>
        <v>41574.612247862373</v>
      </c>
      <c r="AR21" s="109"/>
      <c r="AS21" s="75">
        <v>6798.3950054738198</v>
      </c>
      <c r="AT21" s="75">
        <v>17880.8437499342</v>
      </c>
      <c r="AU21" s="75">
        <v>190763.57099126905</v>
      </c>
      <c r="AV21" s="75">
        <f t="shared" si="24"/>
        <v>215442.80974667706</v>
      </c>
      <c r="AW21" s="109"/>
      <c r="AX21" s="75">
        <v>2730.8037326117501</v>
      </c>
      <c r="AY21" s="75"/>
      <c r="AZ21" s="75">
        <v>3592.0246397248702</v>
      </c>
      <c r="BA21" s="75"/>
      <c r="BB21" s="75">
        <v>526.38820471737301</v>
      </c>
      <c r="BD21" s="72" t="s">
        <v>116</v>
      </c>
      <c r="BE21" s="72" t="s">
        <v>116</v>
      </c>
      <c r="BF21" s="72" t="s">
        <v>116</v>
      </c>
      <c r="BG21" s="72" t="s">
        <v>116</v>
      </c>
      <c r="BH21" s="72" t="s">
        <v>116</v>
      </c>
      <c r="BI21" s="72" t="s">
        <v>116</v>
      </c>
      <c r="BJ21" s="72"/>
      <c r="BK21" s="72" t="s">
        <v>116</v>
      </c>
      <c r="BL21" s="72" t="s">
        <v>116</v>
      </c>
      <c r="BM21" s="72" t="s">
        <v>116</v>
      </c>
      <c r="BN21" s="72" t="s">
        <v>116</v>
      </c>
      <c r="BO21" s="72" t="s">
        <v>116</v>
      </c>
      <c r="BP21" s="72" t="s">
        <v>116</v>
      </c>
      <c r="BQ21" s="72" t="s">
        <v>116</v>
      </c>
      <c r="BS21" s="72">
        <f>IFERROR(B21/B20-1, "n/a")</f>
        <v>-1.6305982220104709E-2</v>
      </c>
      <c r="BT21" s="72">
        <f t="shared" ref="BT21:CF26" si="28">IFERROR(C21/C20-1, "n/a")</f>
        <v>6.8113534095550987E-2</v>
      </c>
      <c r="BU21" s="72">
        <f t="shared" si="28"/>
        <v>1.1850333300990501E-2</v>
      </c>
      <c r="BV21" s="72">
        <f t="shared" si="28"/>
        <v>-3.6872733013733394E-2</v>
      </c>
      <c r="BW21" s="72">
        <f t="shared" si="28"/>
        <v>-7.1152530699687411E-3</v>
      </c>
      <c r="BX21" s="72">
        <f t="shared" si="28"/>
        <v>1.6621215887395735E-3</v>
      </c>
      <c r="BY21" s="72"/>
      <c r="BZ21" s="72" t="str">
        <f t="shared" si="28"/>
        <v>n/a</v>
      </c>
      <c r="CA21" s="72">
        <f t="shared" si="28"/>
        <v>-7.7935969286417772E-2</v>
      </c>
      <c r="CB21" s="72">
        <f t="shared" si="28"/>
        <v>-0.2380767294271533</v>
      </c>
      <c r="CC21" s="72">
        <f t="shared" si="28"/>
        <v>9.3090640159629423E-2</v>
      </c>
      <c r="CD21" s="72">
        <f t="shared" si="28"/>
        <v>0.24198133206180827</v>
      </c>
      <c r="CE21" s="72">
        <f t="shared" si="28"/>
        <v>0.23202713221868621</v>
      </c>
      <c r="CF21" s="72">
        <f t="shared" si="28"/>
        <v>0.15347304915676019</v>
      </c>
    </row>
    <row r="22" spans="1:84" x14ac:dyDescent="0.35">
      <c r="A22" s="5" t="s">
        <v>109</v>
      </c>
      <c r="B22" s="75">
        <v>2233.9752757853198</v>
      </c>
      <c r="C22" s="75">
        <v>1004.8951642232701</v>
      </c>
      <c r="D22" s="75">
        <v>1533.5331647461501</v>
      </c>
      <c r="E22" s="75">
        <v>1934.4902021194898</v>
      </c>
      <c r="F22" s="75">
        <f t="shared" si="25"/>
        <v>6706.89380687423</v>
      </c>
      <c r="G22" s="75">
        <v>2161.2794119190603</v>
      </c>
      <c r="H22" s="75"/>
      <c r="I22" s="75">
        <v>11423.0600519078</v>
      </c>
      <c r="J22" s="75">
        <v>958.7681941035039</v>
      </c>
      <c r="K22" s="75">
        <v>739.92093089725699</v>
      </c>
      <c r="L22" s="75">
        <v>72.392825335895196</v>
      </c>
      <c r="M22" s="75">
        <v>6407.2054841886393</v>
      </c>
      <c r="N22" s="75">
        <v>33.888381452781601</v>
      </c>
      <c r="O22" s="75">
        <f t="shared" si="26"/>
        <v>19635.235867885876</v>
      </c>
      <c r="P22" s="75"/>
      <c r="Q22" s="75">
        <v>181284.63925931201</v>
      </c>
      <c r="R22" s="75">
        <v>463.78259960937498</v>
      </c>
      <c r="S22" s="75">
        <v>593.88596831250004</v>
      </c>
      <c r="T22" s="75">
        <v>667.29539106250002</v>
      </c>
      <c r="U22" s="75">
        <v>51018.409229015546</v>
      </c>
      <c r="V22" s="75">
        <v>4.1301562343749998</v>
      </c>
      <c r="W22" s="75">
        <f t="shared" si="27"/>
        <v>234032.14260354632</v>
      </c>
      <c r="X22" s="109"/>
      <c r="Y22" s="75">
        <v>4030.1972099940899</v>
      </c>
      <c r="Z22" s="75">
        <v>7347.6601643890308</v>
      </c>
      <c r="AA22" s="75">
        <v>76772.234400671834</v>
      </c>
      <c r="AB22" s="75">
        <f t="shared" si="20"/>
        <v>88150.091775054956</v>
      </c>
      <c r="AC22" s="109"/>
      <c r="AD22" s="75">
        <v>1724.4570743169702</v>
      </c>
      <c r="AE22" s="75">
        <v>9058.5092001049798</v>
      </c>
      <c r="AF22" s="75">
        <v>75944.678403859303</v>
      </c>
      <c r="AG22" s="75">
        <f t="shared" si="21"/>
        <v>86727.644678281256</v>
      </c>
      <c r="AH22" s="109"/>
      <c r="AI22" s="75">
        <v>952.23952256318103</v>
      </c>
      <c r="AJ22" s="75">
        <v>3229.0665033918899</v>
      </c>
      <c r="AK22" s="75">
        <v>81315.229799015549</v>
      </c>
      <c r="AL22" s="75">
        <f t="shared" si="22"/>
        <v>85496.535824970619</v>
      </c>
      <c r="AM22" s="109"/>
      <c r="AN22" s="75">
        <v>47.4438137594816</v>
      </c>
      <c r="AO22" s="75">
        <v>24.654875417397303</v>
      </c>
      <c r="AP22" s="75">
        <v>39933.297022031198</v>
      </c>
      <c r="AQ22" s="75">
        <f t="shared" si="23"/>
        <v>40005.395711208075</v>
      </c>
      <c r="AR22" s="109"/>
      <c r="AS22" s="75">
        <v>6659.4499931147702</v>
      </c>
      <c r="AT22" s="75">
        <v>19610.580992468498</v>
      </c>
      <c r="AU22" s="75">
        <v>194098.84558151537</v>
      </c>
      <c r="AV22" s="75">
        <f t="shared" si="24"/>
        <v>220368.87656709863</v>
      </c>
      <c r="AW22" s="109"/>
      <c r="AX22" s="75">
        <v>2804.6434319233899</v>
      </c>
      <c r="AY22" s="75"/>
      <c r="AZ22" s="75">
        <v>3341.0718069475097</v>
      </c>
      <c r="BA22" s="75"/>
      <c r="BB22" s="75">
        <v>561.178568003338</v>
      </c>
      <c r="BD22" s="72" t="s">
        <v>116</v>
      </c>
      <c r="BE22" s="72" t="s">
        <v>116</v>
      </c>
      <c r="BF22" s="72" t="s">
        <v>116</v>
      </c>
      <c r="BG22" s="72" t="s">
        <v>116</v>
      </c>
      <c r="BH22" s="72" t="s">
        <v>116</v>
      </c>
      <c r="BI22" s="72" t="s">
        <v>116</v>
      </c>
      <c r="BJ22" s="72"/>
      <c r="BK22" s="72" t="s">
        <v>116</v>
      </c>
      <c r="BL22" s="72" t="s">
        <v>116</v>
      </c>
      <c r="BM22" s="72" t="s">
        <v>116</v>
      </c>
      <c r="BN22" s="72" t="s">
        <v>116</v>
      </c>
      <c r="BO22" s="72" t="s">
        <v>116</v>
      </c>
      <c r="BP22" s="72" t="s">
        <v>116</v>
      </c>
      <c r="BQ22" s="72" t="s">
        <v>116</v>
      </c>
      <c r="BS22" s="72">
        <f t="shared" ref="BS22:BS26" si="29">IFERROR(B22/B21-1, "n/a")</f>
        <v>0.1262422677350783</v>
      </c>
      <c r="BT22" s="72">
        <f t="shared" si="28"/>
        <v>0.13416265988484488</v>
      </c>
      <c r="BU22" s="72">
        <f t="shared" si="28"/>
        <v>-3.7443069934847473E-2</v>
      </c>
      <c r="BV22" s="72">
        <f t="shared" si="28"/>
        <v>-0.18938252178603121</v>
      </c>
      <c r="BW22" s="72">
        <f t="shared" si="28"/>
        <v>-2.0779423249158158E-2</v>
      </c>
      <c r="BX22" s="72">
        <f t="shared" si="28"/>
        <v>3.8682580091856655E-2</v>
      </c>
      <c r="BY22" s="72"/>
      <c r="BZ22" s="72">
        <f t="shared" si="28"/>
        <v>2.7914117000248817</v>
      </c>
      <c r="CA22" s="72">
        <f t="shared" si="28"/>
        <v>-0.73040531668047493</v>
      </c>
      <c r="CB22" s="72">
        <f t="shared" si="28"/>
        <v>-0.85161032854701424</v>
      </c>
      <c r="CC22" s="72">
        <f t="shared" si="28"/>
        <v>-0.14977971982115756</v>
      </c>
      <c r="CD22" s="72">
        <f t="shared" si="28"/>
        <v>2.8165805496245699E-2</v>
      </c>
      <c r="CE22" s="72">
        <f t="shared" si="28"/>
        <v>-0.20598020668620687</v>
      </c>
      <c r="CF22" s="72">
        <f t="shared" si="28"/>
        <v>9.6018582925297524E-2</v>
      </c>
    </row>
    <row r="23" spans="1:84" x14ac:dyDescent="0.35">
      <c r="A23" s="5" t="s">
        <v>110</v>
      </c>
      <c r="B23" s="75">
        <v>2467.0274377526898</v>
      </c>
      <c r="C23" s="75">
        <v>1288.0361989804001</v>
      </c>
      <c r="D23" s="75">
        <v>1569.4544293159399</v>
      </c>
      <c r="E23" s="75">
        <v>2646.5056794241</v>
      </c>
      <c r="F23" s="75">
        <f t="shared" si="25"/>
        <v>7971.0237454731296</v>
      </c>
      <c r="G23" s="75">
        <v>2937.3019046750301</v>
      </c>
      <c r="H23" s="75"/>
      <c r="I23" s="75">
        <v>11761.001458585601</v>
      </c>
      <c r="J23" s="75">
        <v>823.16036835673697</v>
      </c>
      <c r="K23" s="75">
        <v>851.24842677452602</v>
      </c>
      <c r="L23" s="75">
        <v>72.012803020702009</v>
      </c>
      <c r="M23" s="75">
        <v>6335.8013709862007</v>
      </c>
      <c r="N23" s="75">
        <v>20.7449435612711</v>
      </c>
      <c r="O23" s="75">
        <f t="shared" si="26"/>
        <v>19863.969371285039</v>
      </c>
      <c r="P23" s="75"/>
      <c r="Q23" s="75">
        <v>168665.13088800001</v>
      </c>
      <c r="R23" s="75">
        <v>80.946431312499996</v>
      </c>
      <c r="S23" s="75">
        <v>373.20547981250002</v>
      </c>
      <c r="T23" s="75">
        <v>701.42119053124998</v>
      </c>
      <c r="U23" s="75">
        <v>48452.21375256242</v>
      </c>
      <c r="V23" s="75">
        <v>3.01535728125</v>
      </c>
      <c r="W23" s="75">
        <f t="shared" si="27"/>
        <v>218275.93309949993</v>
      </c>
      <c r="X23" s="109"/>
      <c r="Y23" s="75">
        <v>4843.7565566417998</v>
      </c>
      <c r="Z23" s="75">
        <v>7491.7932968793402</v>
      </c>
      <c r="AA23" s="75">
        <v>70832.085555343714</v>
      </c>
      <c r="AB23" s="75">
        <f t="shared" si="20"/>
        <v>83167.635408864851</v>
      </c>
      <c r="AC23" s="109"/>
      <c r="AD23" s="75">
        <v>2208.4299937657497</v>
      </c>
      <c r="AE23" s="75">
        <v>8980.6953263759988</v>
      </c>
      <c r="AF23" s="75">
        <v>70009.697211374922</v>
      </c>
      <c r="AG23" s="75">
        <f t="shared" si="21"/>
        <v>81198.822531516664</v>
      </c>
      <c r="AH23" s="109"/>
      <c r="AI23" s="75">
        <v>918.837195065586</v>
      </c>
      <c r="AJ23" s="75">
        <v>3391.48074802974</v>
      </c>
      <c r="AK23" s="75">
        <v>77434.150332781253</v>
      </c>
      <c r="AL23" s="75">
        <f t="shared" si="22"/>
        <v>81744.468275876585</v>
      </c>
      <c r="AM23" s="109"/>
      <c r="AN23" s="75">
        <v>26.393617329246901</v>
      </c>
      <c r="AO23" s="75">
        <v>29.6590692150709</v>
      </c>
      <c r="AP23" s="75">
        <v>34675.655143578049</v>
      </c>
      <c r="AQ23" s="75">
        <f t="shared" si="23"/>
        <v>34731.707830122366</v>
      </c>
      <c r="AR23" s="109"/>
      <c r="AS23" s="75">
        <v>7944.63012814389</v>
      </c>
      <c r="AT23" s="75">
        <v>19834.31030207</v>
      </c>
      <c r="AU23" s="75">
        <v>183600.27795592125</v>
      </c>
      <c r="AV23" s="75">
        <f t="shared" si="24"/>
        <v>211379.21838613515</v>
      </c>
      <c r="AW23" s="109"/>
      <c r="AX23" s="75">
        <v>3347.9266809922501</v>
      </c>
      <c r="AY23" s="75"/>
      <c r="AZ23" s="75">
        <v>3421.3275680430697</v>
      </c>
      <c r="BA23" s="75"/>
      <c r="BB23" s="75">
        <v>1201.7694964378099</v>
      </c>
      <c r="BD23" s="72" t="s">
        <v>116</v>
      </c>
      <c r="BE23" s="72" t="s">
        <v>116</v>
      </c>
      <c r="BF23" s="72" t="s">
        <v>116</v>
      </c>
      <c r="BG23" s="72" t="s">
        <v>116</v>
      </c>
      <c r="BH23" s="72" t="s">
        <v>116</v>
      </c>
      <c r="BI23" s="72" t="s">
        <v>116</v>
      </c>
      <c r="BJ23" s="72"/>
      <c r="BK23" s="72" t="s">
        <v>116</v>
      </c>
      <c r="BL23" s="72" t="s">
        <v>116</v>
      </c>
      <c r="BM23" s="72" t="s">
        <v>116</v>
      </c>
      <c r="BN23" s="72" t="s">
        <v>116</v>
      </c>
      <c r="BO23" s="72" t="s">
        <v>116</v>
      </c>
      <c r="BP23" s="72" t="s">
        <v>116</v>
      </c>
      <c r="BQ23" s="72" t="s">
        <v>116</v>
      </c>
      <c r="BS23" s="72">
        <f t="shared" si="29"/>
        <v>0.10432172839757325</v>
      </c>
      <c r="BT23" s="72">
        <f t="shared" si="28"/>
        <v>0.28176176464734293</v>
      </c>
      <c r="BU23" s="72">
        <f t="shared" si="28"/>
        <v>2.3423858965408106E-2</v>
      </c>
      <c r="BV23" s="72">
        <f t="shared" si="28"/>
        <v>0.36806362550945115</v>
      </c>
      <c r="BW23" s="72">
        <f t="shared" si="28"/>
        <v>0.18848217595203764</v>
      </c>
      <c r="BX23" s="72">
        <f t="shared" si="28"/>
        <v>0.35905699581291883</v>
      </c>
      <c r="BY23" s="72"/>
      <c r="BZ23" s="72">
        <f t="shared" si="28"/>
        <v>2.9584139901405848E-2</v>
      </c>
      <c r="CA23" s="72">
        <f t="shared" si="28"/>
        <v>-0.14143963742306553</v>
      </c>
      <c r="CB23" s="72">
        <f t="shared" si="28"/>
        <v>0.15045863852272556</v>
      </c>
      <c r="CC23" s="72">
        <f t="shared" si="28"/>
        <v>-5.2494472128961078E-3</v>
      </c>
      <c r="CD23" s="72">
        <f t="shared" si="28"/>
        <v>-1.1144345749273366E-2</v>
      </c>
      <c r="CE23" s="72">
        <f t="shared" si="28"/>
        <v>-0.3878449583030078</v>
      </c>
      <c r="CF23" s="72">
        <f t="shared" si="28"/>
        <v>1.1649134491593438E-2</v>
      </c>
    </row>
    <row r="24" spans="1:84" x14ac:dyDescent="0.35">
      <c r="A24" s="5" t="s">
        <v>111</v>
      </c>
      <c r="B24" s="75">
        <v>2364.48274185529</v>
      </c>
      <c r="C24" s="75">
        <v>1529.88261176021</v>
      </c>
      <c r="D24" s="75">
        <v>1885.7023601399601</v>
      </c>
      <c r="E24" s="75">
        <v>4759.0121939318797</v>
      </c>
      <c r="F24" s="75">
        <f t="shared" si="25"/>
        <v>10539.079907687339</v>
      </c>
      <c r="G24" s="75">
        <v>3540.0330622508704</v>
      </c>
      <c r="H24" s="75"/>
      <c r="I24" s="75">
        <v>17891.882202836601</v>
      </c>
      <c r="J24" s="75">
        <v>1110.1187253088601</v>
      </c>
      <c r="K24" s="75">
        <v>1046.2453689918</v>
      </c>
      <c r="L24" s="75">
        <v>91.3820147186225</v>
      </c>
      <c r="M24" s="75">
        <v>8454.9571891020005</v>
      </c>
      <c r="N24" s="75">
        <v>48.123423281175597</v>
      </c>
      <c r="O24" s="75">
        <f t="shared" si="26"/>
        <v>28642.708924239065</v>
      </c>
      <c r="P24" s="75"/>
      <c r="Q24" s="75">
        <v>231696.4447520237</v>
      </c>
      <c r="R24" s="75">
        <v>472.11529188709596</v>
      </c>
      <c r="S24" s="75">
        <v>135.805804529677</v>
      </c>
      <c r="T24" s="75">
        <v>725.76829325806398</v>
      </c>
      <c r="U24" s="75">
        <v>58037.467722596717</v>
      </c>
      <c r="V24" s="75">
        <v>3.01535728125</v>
      </c>
      <c r="W24" s="75">
        <f t="shared" si="27"/>
        <v>291070.61722157651</v>
      </c>
      <c r="X24" s="109"/>
      <c r="Y24" s="75">
        <v>5942.8332871136899</v>
      </c>
      <c r="Z24" s="75">
        <v>9934.2598967226913</v>
      </c>
      <c r="AA24" s="75">
        <v>97801.078862555907</v>
      </c>
      <c r="AB24" s="75">
        <f t="shared" si="20"/>
        <v>113678.17204639228</v>
      </c>
      <c r="AC24" s="109"/>
      <c r="AD24" s="75">
        <v>3623.40306006323</v>
      </c>
      <c r="AE24" s="75">
        <v>14488.471392375701</v>
      </c>
      <c r="AF24" s="75">
        <v>94537.013597836063</v>
      </c>
      <c r="AG24" s="75">
        <f t="shared" si="21"/>
        <v>112648.888050275</v>
      </c>
      <c r="AH24" s="109"/>
      <c r="AI24" s="75">
        <v>972.84356051043494</v>
      </c>
      <c r="AJ24" s="75">
        <v>4219.9776351406899</v>
      </c>
      <c r="AK24" s="75">
        <v>98729.509403903226</v>
      </c>
      <c r="AL24" s="75">
        <f t="shared" si="22"/>
        <v>103922.33059955435</v>
      </c>
      <c r="AM24" s="109"/>
      <c r="AN24" s="75">
        <v>55.756880498548</v>
      </c>
      <c r="AO24" s="75">
        <v>42.739375418445498</v>
      </c>
      <c r="AP24" s="75">
        <v>46558.643372499973</v>
      </c>
      <c r="AQ24" s="75">
        <f t="shared" si="23"/>
        <v>46657.139628416968</v>
      </c>
      <c r="AR24" s="109"/>
      <c r="AS24" s="75">
        <v>10483.323027188801</v>
      </c>
      <c r="AT24" s="75">
        <v>28599.969548820598</v>
      </c>
      <c r="AU24" s="75">
        <v>244508.95849179485</v>
      </c>
      <c r="AV24" s="75">
        <f t="shared" si="24"/>
        <v>283592.25106780423</v>
      </c>
      <c r="AW24" s="109"/>
      <c r="AX24" s="75">
        <v>3787.5936682972297</v>
      </c>
      <c r="AY24" s="75"/>
      <c r="AZ24" s="75">
        <v>5608.3011745133999</v>
      </c>
      <c r="BA24" s="75"/>
      <c r="BB24" s="75">
        <v>1143.1850648767299</v>
      </c>
      <c r="BD24" s="72">
        <f>IFERROR(B24/B20-1, "n/a")</f>
        <v>0.17259932214195617</v>
      </c>
      <c r="BE24" s="72">
        <f t="shared" ref="BE24:BI24" si="30">IFERROR(C24/C20-1, "n/a")</f>
        <v>0.84429383791306112</v>
      </c>
      <c r="BF24" s="72">
        <f t="shared" si="30"/>
        <v>0.19763002724919865</v>
      </c>
      <c r="BG24" s="72">
        <f t="shared" si="30"/>
        <v>0.92065749362014815</v>
      </c>
      <c r="BH24" s="72">
        <f t="shared" si="30"/>
        <v>0.52777935539021636</v>
      </c>
      <c r="BI24" s="72">
        <f t="shared" si="30"/>
        <v>0.70412128424362108</v>
      </c>
      <c r="BJ24" s="72"/>
      <c r="BK24" s="72" t="str">
        <f t="shared" ref="BK24:BK26" si="31">IFERROR(I24/I20-1, "n/a")</f>
        <v>n/a</v>
      </c>
      <c r="BL24" s="72">
        <f t="shared" ref="BL24:BL26" si="32">IFERROR(J24/J20-1, "n/a")</f>
        <v>-0.71217519849182209</v>
      </c>
      <c r="BM24" s="72">
        <f t="shared" ref="BM24:BM26" si="33">IFERROR(K24/K20-1, "n/a")</f>
        <v>-0.84013140909431849</v>
      </c>
      <c r="BN24" s="72">
        <f t="shared" ref="BN24:BN26" si="34">IFERROR(L24/L20-1, "n/a")</f>
        <v>0.17314808970158091</v>
      </c>
      <c r="BO24" s="72">
        <f t="shared" ref="BO24:BO26" si="35">IFERROR(M24/M20-1, "n/a")</f>
        <v>0.68508178759698546</v>
      </c>
      <c r="BP24" s="72">
        <f t="shared" ref="BP24:BP26" si="36">IFERROR(N24/N20-1, "n/a")</f>
        <v>0.38917605025252988</v>
      </c>
      <c r="BQ24" s="72">
        <f t="shared" ref="BQ24:BQ26" si="37">IFERROR(O24/O20-1, "n/a")</f>
        <v>0.84418012113503971</v>
      </c>
      <c r="BS24" s="72">
        <f t="shared" si="29"/>
        <v>-4.1566094615798743E-2</v>
      </c>
      <c r="BT24" s="72">
        <f t="shared" si="28"/>
        <v>0.18776367696129492</v>
      </c>
      <c r="BU24" s="72">
        <f t="shared" si="28"/>
        <v>0.2015018244026745</v>
      </c>
      <c r="BV24" s="72">
        <f t="shared" si="28"/>
        <v>0.79822481808067658</v>
      </c>
      <c r="BW24" s="72">
        <f t="shared" si="28"/>
        <v>0.32217394455419224</v>
      </c>
      <c r="BX24" s="72">
        <f t="shared" si="28"/>
        <v>0.20519891285826941</v>
      </c>
      <c r="BY24" s="72"/>
      <c r="BZ24" s="72">
        <f t="shared" si="28"/>
        <v>0.52128900466851147</v>
      </c>
      <c r="CA24" s="72">
        <f t="shared" si="28"/>
        <v>0.34860565204927685</v>
      </c>
      <c r="CB24" s="72">
        <f t="shared" si="28"/>
        <v>0.22907172111452678</v>
      </c>
      <c r="CC24" s="72">
        <f t="shared" si="28"/>
        <v>0.26896900114209266</v>
      </c>
      <c r="CD24" s="72">
        <f t="shared" si="28"/>
        <v>0.33447320931179103</v>
      </c>
      <c r="CE24" s="72">
        <f t="shared" si="28"/>
        <v>1.319766411465086</v>
      </c>
      <c r="CF24" s="72">
        <f t="shared" si="28"/>
        <v>0.44194286594321874</v>
      </c>
    </row>
    <row r="25" spans="1:84" x14ac:dyDescent="0.35">
      <c r="A25" s="5" t="s">
        <v>112</v>
      </c>
      <c r="B25" s="75">
        <v>3127.8516346588899</v>
      </c>
      <c r="C25" s="75">
        <v>1306.8190630601398</v>
      </c>
      <c r="D25" s="75">
        <v>2081.6147632003799</v>
      </c>
      <c r="E25" s="75">
        <v>3117.8857215150097</v>
      </c>
      <c r="F25" s="75">
        <f t="shared" si="25"/>
        <v>9634.1711824344184</v>
      </c>
      <c r="G25" s="75">
        <v>2472.8895772901901</v>
      </c>
      <c r="H25" s="75"/>
      <c r="I25" s="75">
        <v>18792.284393885897</v>
      </c>
      <c r="J25" s="75">
        <v>840.62911860799602</v>
      </c>
      <c r="K25" s="75">
        <v>964.71240588438206</v>
      </c>
      <c r="L25" s="75">
        <v>202.36083165938498</v>
      </c>
      <c r="M25" s="75">
        <v>7006.9725252642502</v>
      </c>
      <c r="N25" s="75">
        <v>34.692628176809599</v>
      </c>
      <c r="O25" s="75">
        <f t="shared" si="26"/>
        <v>27841.65190347872</v>
      </c>
      <c r="P25" s="75"/>
      <c r="Q25" s="75">
        <v>190974.86361095199</v>
      </c>
      <c r="R25" s="75">
        <v>36.913488158730082</v>
      </c>
      <c r="S25" s="75">
        <v>540.97811647618994</v>
      </c>
      <c r="T25" s="75">
        <v>641.54940234920502</v>
      </c>
      <c r="U25" s="75">
        <v>45236.737073057062</v>
      </c>
      <c r="V25" s="75">
        <v>10.0576525238095</v>
      </c>
      <c r="W25" s="75">
        <f t="shared" si="27"/>
        <v>237441.09934351695</v>
      </c>
      <c r="X25" s="109"/>
      <c r="Y25" s="75">
        <v>5478.0901944515899</v>
      </c>
      <c r="Z25" s="75">
        <v>8385.7272221720195</v>
      </c>
      <c r="AA25" s="75">
        <v>86942.924934190421</v>
      </c>
      <c r="AB25" s="75">
        <f t="shared" si="20"/>
        <v>100806.74235081403</v>
      </c>
      <c r="AC25" s="109"/>
      <c r="AD25" s="75">
        <v>3061.7608733039697</v>
      </c>
      <c r="AE25" s="75">
        <v>15490.0704298029</v>
      </c>
      <c r="AF25" s="75">
        <v>81241.909448406295</v>
      </c>
      <c r="AG25" s="75">
        <f t="shared" si="21"/>
        <v>99793.740751513164</v>
      </c>
      <c r="AH25" s="109"/>
      <c r="AI25" s="75">
        <v>1094.3201146788699</v>
      </c>
      <c r="AJ25" s="75">
        <v>3965.8542515037798</v>
      </c>
      <c r="AK25" s="75">
        <v>69256.264960920627</v>
      </c>
      <c r="AL25" s="75">
        <f t="shared" si="22"/>
        <v>74316.439327103275</v>
      </c>
      <c r="AM25" s="109"/>
      <c r="AN25" s="75">
        <v>48.018983918419003</v>
      </c>
      <c r="AO25" s="75">
        <v>53.207911324501801</v>
      </c>
      <c r="AP25" s="75">
        <v>31617.587721301519</v>
      </c>
      <c r="AQ25" s="75">
        <f t="shared" si="23"/>
        <v>31718.814616544441</v>
      </c>
      <c r="AR25" s="109"/>
      <c r="AS25" s="75">
        <v>9586.1521985160198</v>
      </c>
      <c r="AT25" s="75">
        <v>27788.4439921542</v>
      </c>
      <c r="AU25" s="75">
        <v>205823.51162221513</v>
      </c>
      <c r="AV25" s="75">
        <f t="shared" si="24"/>
        <v>243198.10781288534</v>
      </c>
      <c r="AW25" s="109"/>
      <c r="AX25" s="75">
        <v>4639.1251541279798</v>
      </c>
      <c r="AY25" s="75"/>
      <c r="AZ25" s="75">
        <v>3988.73820382031</v>
      </c>
      <c r="BA25" s="75"/>
      <c r="BB25" s="75">
        <v>1006.30782448614</v>
      </c>
      <c r="BD25" s="72">
        <f t="shared" ref="BD25:BD26" si="38">IFERROR(B25/B21-1, "n/a")</f>
        <v>0.5768834849431097</v>
      </c>
      <c r="BE25" s="72">
        <f t="shared" ref="BE25:BE26" si="39">IFERROR(C25/C21-1, "n/a")</f>
        <v>0.47492538258369232</v>
      </c>
      <c r="BF25" s="72">
        <f t="shared" ref="BF25:BF26" si="40">IFERROR(D25/D21-1, "n/a")</f>
        <v>0.30657279679773364</v>
      </c>
      <c r="BG25" s="72">
        <f t="shared" ref="BG25:BG26" si="41">IFERROR(E25/E21-1, "n/a")</f>
        <v>0.30650062645172493</v>
      </c>
      <c r="BH25" s="72">
        <f t="shared" ref="BH25:BH26" si="42">IFERROR(F25/F21-1, "n/a")</f>
        <v>0.40660921932451299</v>
      </c>
      <c r="BI25" s="72">
        <f t="shared" ref="BI25:BI26" si="43">IFERROR(G25/G21-1, "n/a")</f>
        <v>0.18843834455506636</v>
      </c>
      <c r="BJ25" s="72"/>
      <c r="BK25" s="72">
        <f t="shared" si="31"/>
        <v>5.2373205250964627</v>
      </c>
      <c r="BL25" s="72">
        <f t="shared" si="32"/>
        <v>-0.76362467756640195</v>
      </c>
      <c r="BM25" s="72">
        <f t="shared" si="33"/>
        <v>-0.80652884520754187</v>
      </c>
      <c r="BN25" s="72">
        <f t="shared" si="34"/>
        <v>1.3766344550356444</v>
      </c>
      <c r="BO25" s="72">
        <f t="shared" si="35"/>
        <v>0.1244105668698845</v>
      </c>
      <c r="BP25" s="72">
        <f t="shared" si="36"/>
        <v>-0.18713634958209047</v>
      </c>
      <c r="BQ25" s="72">
        <f t="shared" si="37"/>
        <v>0.55409224879536434</v>
      </c>
      <c r="BS25" s="72">
        <f t="shared" si="29"/>
        <v>0.32284815587388183</v>
      </c>
      <c r="BT25" s="72">
        <f t="shared" si="28"/>
        <v>-0.14580435582794415</v>
      </c>
      <c r="BU25" s="72">
        <f t="shared" si="28"/>
        <v>0.10389359805747866</v>
      </c>
      <c r="BV25" s="72">
        <f t="shared" si="28"/>
        <v>-0.34484603223110821</v>
      </c>
      <c r="BW25" s="72">
        <f t="shared" si="28"/>
        <v>-8.5862213132369192E-2</v>
      </c>
      <c r="BX25" s="72">
        <f t="shared" si="28"/>
        <v>-0.30145014642381762</v>
      </c>
      <c r="BY25" s="72"/>
      <c r="BZ25" s="72">
        <f t="shared" si="28"/>
        <v>5.0324621012010962E-2</v>
      </c>
      <c r="CA25" s="72">
        <f t="shared" si="28"/>
        <v>-0.24275746418554101</v>
      </c>
      <c r="CB25" s="72">
        <f t="shared" si="28"/>
        <v>-7.7929102984690912E-2</v>
      </c>
      <c r="CC25" s="72">
        <f t="shared" si="28"/>
        <v>1.2144492248554726</v>
      </c>
      <c r="CD25" s="72">
        <f t="shared" si="28"/>
        <v>-0.171258662989344</v>
      </c>
      <c r="CE25" s="72">
        <f t="shared" si="28"/>
        <v>-0.27909060055625157</v>
      </c>
      <c r="CF25" s="72">
        <f t="shared" si="28"/>
        <v>-2.7967222753936039E-2</v>
      </c>
    </row>
    <row r="26" spans="1:84" x14ac:dyDescent="0.35">
      <c r="A26" s="5" t="s">
        <v>113</v>
      </c>
      <c r="B26" s="75">
        <v>2748.6442633811403</v>
      </c>
      <c r="C26" s="75">
        <v>1113.3187237121601</v>
      </c>
      <c r="D26" s="75">
        <v>1815.2233510353999</v>
      </c>
      <c r="E26" s="75">
        <v>2846.4640026490401</v>
      </c>
      <c r="F26" s="75">
        <f t="shared" si="25"/>
        <v>8523.65034077774</v>
      </c>
      <c r="G26" s="75">
        <v>2619.7433536796598</v>
      </c>
      <c r="H26" s="75"/>
      <c r="I26" s="75">
        <v>16557.154215746301</v>
      </c>
      <c r="J26" s="75">
        <v>943.46172905795709</v>
      </c>
      <c r="K26" s="75">
        <v>602.47736209520895</v>
      </c>
      <c r="L26" s="75">
        <v>129.92337207283501</v>
      </c>
      <c r="M26" s="75">
        <v>6810.6082507942101</v>
      </c>
      <c r="N26" s="75">
        <v>41.252485336485698</v>
      </c>
      <c r="O26" s="75">
        <f t="shared" si="26"/>
        <v>25084.87741510299</v>
      </c>
      <c r="P26" s="75"/>
      <c r="Q26" s="75">
        <v>207967.23048343702</v>
      </c>
      <c r="R26" s="75">
        <v>51.395156796875</v>
      </c>
      <c r="S26" s="75">
        <v>436.43738615625</v>
      </c>
      <c r="T26" s="75">
        <v>590.97218396874996</v>
      </c>
      <c r="U26" s="75">
        <v>50601.404824328121</v>
      </c>
      <c r="V26" s="75">
        <v>8.9234731875000008</v>
      </c>
      <c r="W26" s="75">
        <f t="shared" si="27"/>
        <v>259656.36350787451</v>
      </c>
      <c r="X26" s="109"/>
      <c r="Y26" s="75">
        <v>5219.4149465833198</v>
      </c>
      <c r="Z26" s="75">
        <v>8777.0289992870803</v>
      </c>
      <c r="AA26" s="75">
        <v>94459.407409171879</v>
      </c>
      <c r="AB26" s="75">
        <f t="shared" si="20"/>
        <v>108455.85135504228</v>
      </c>
      <c r="AC26" s="109"/>
      <c r="AD26" s="75">
        <v>2257.9710093430899</v>
      </c>
      <c r="AE26" s="75">
        <v>13134.4037067267</v>
      </c>
      <c r="AF26" s="75">
        <v>91284.049025734334</v>
      </c>
      <c r="AG26" s="75">
        <f t="shared" si="21"/>
        <v>106676.42374180412</v>
      </c>
      <c r="AH26" s="109"/>
      <c r="AI26" s="75">
        <v>1046.2643848513401</v>
      </c>
      <c r="AJ26" s="75">
        <v>3173.4447090891899</v>
      </c>
      <c r="AK26" s="75">
        <v>73912.907072968737</v>
      </c>
      <c r="AL26" s="75">
        <f t="shared" si="22"/>
        <v>78132.616166909269</v>
      </c>
      <c r="AM26" s="109"/>
      <c r="AN26" s="75">
        <v>40.492931985724297</v>
      </c>
      <c r="AO26" s="75">
        <v>44.935710790216696</v>
      </c>
      <c r="AP26" s="75">
        <v>32878.386372203102</v>
      </c>
      <c r="AQ26" s="75">
        <f t="shared" si="23"/>
        <v>32963.815014979045</v>
      </c>
      <c r="AR26" s="109"/>
      <c r="AS26" s="75">
        <v>8483.1574087920399</v>
      </c>
      <c r="AT26" s="75">
        <v>25039.9417043127</v>
      </c>
      <c r="AU26" s="75">
        <v>226777.97713567127</v>
      </c>
      <c r="AV26" s="75">
        <f t="shared" si="24"/>
        <v>260301.07624877602</v>
      </c>
      <c r="AW26" s="109"/>
      <c r="AX26" s="75">
        <v>3631.52016685851</v>
      </c>
      <c r="AY26" s="75"/>
      <c r="AZ26" s="75">
        <v>4023.17817848922</v>
      </c>
      <c r="BA26" s="75"/>
      <c r="BB26" s="75">
        <v>868.95199543002605</v>
      </c>
      <c r="BD26" s="72">
        <f t="shared" si="38"/>
        <v>0.23038257995711087</v>
      </c>
      <c r="BE26" s="72">
        <f t="shared" si="39"/>
        <v>0.10789539381722046</v>
      </c>
      <c r="BF26" s="72">
        <f t="shared" si="40"/>
        <v>0.18368705207355518</v>
      </c>
      <c r="BG26" s="72">
        <f t="shared" si="41"/>
        <v>0.47142849290751765</v>
      </c>
      <c r="BH26" s="72">
        <f t="shared" si="42"/>
        <v>0.27087897709688291</v>
      </c>
      <c r="BI26" s="72">
        <f t="shared" si="43"/>
        <v>0.21212617824065449</v>
      </c>
      <c r="BJ26" s="72"/>
      <c r="BK26" s="72">
        <f t="shared" si="31"/>
        <v>0.44944998454954632</v>
      </c>
      <c r="BL26" s="72">
        <f t="shared" si="32"/>
        <v>-1.5964719250891601E-2</v>
      </c>
      <c r="BM26" s="72">
        <f t="shared" si="33"/>
        <v>-0.18575440031866464</v>
      </c>
      <c r="BN26" s="72">
        <f t="shared" si="34"/>
        <v>0.79469956407978337</v>
      </c>
      <c r="BO26" s="72">
        <f t="shared" si="35"/>
        <v>6.2960797433618598E-2</v>
      </c>
      <c r="BP26" s="72">
        <f t="shared" si="36"/>
        <v>0.2173046798934577</v>
      </c>
      <c r="BQ26" s="72">
        <f t="shared" si="37"/>
        <v>0.27754398184389495</v>
      </c>
      <c r="BS26" s="72">
        <f t="shared" si="29"/>
        <v>-0.12123572840727281</v>
      </c>
      <c r="BT26" s="72">
        <f t="shared" si="28"/>
        <v>-0.14806972504278104</v>
      </c>
      <c r="BU26" s="72">
        <f t="shared" si="28"/>
        <v>-0.12797344488247975</v>
      </c>
      <c r="BV26" s="72">
        <f t="shared" si="28"/>
        <v>-8.7053132509963604E-2</v>
      </c>
      <c r="BW26" s="72">
        <f t="shared" si="28"/>
        <v>-0.11526895470587495</v>
      </c>
      <c r="BX26" s="72">
        <f t="shared" si="28"/>
        <v>5.9385496925581815E-2</v>
      </c>
      <c r="BY26" s="72"/>
      <c r="BZ26" s="72">
        <f t="shared" si="28"/>
        <v>-0.11893871608641682</v>
      </c>
      <c r="CA26" s="72">
        <f t="shared" si="28"/>
        <v>0.1223281565837766</v>
      </c>
      <c r="CB26" s="72">
        <f t="shared" si="28"/>
        <v>-0.37548500628754833</v>
      </c>
      <c r="CC26" s="72">
        <f t="shared" si="28"/>
        <v>-0.3579618594791959</v>
      </c>
      <c r="CD26" s="72">
        <f t="shared" si="28"/>
        <v>-2.8024125078560225E-2</v>
      </c>
      <c r="CE26" s="72">
        <f t="shared" si="28"/>
        <v>0.18908504499123113</v>
      </c>
      <c r="CF26" s="72">
        <f t="shared" si="28"/>
        <v>-9.901619695314412E-2</v>
      </c>
    </row>
    <row r="27" spans="1:84" x14ac:dyDescent="0.35">
      <c r="A27" s="5" t="s">
        <v>114</v>
      </c>
      <c r="B27" s="75">
        <v>3352.1757755734402</v>
      </c>
      <c r="C27" s="75">
        <v>1241.3518523279799</v>
      </c>
      <c r="D27" s="75">
        <v>2007.66784929559</v>
      </c>
      <c r="E27" s="75">
        <v>2446.3444104999799</v>
      </c>
      <c r="F27" s="75">
        <f t="shared" si="25"/>
        <v>9047.5398876969884</v>
      </c>
      <c r="G27" s="75">
        <v>2654.8603319853701</v>
      </c>
      <c r="I27" s="75">
        <v>18389.0474257118</v>
      </c>
      <c r="J27" s="75">
        <v>1049.4302358889599</v>
      </c>
      <c r="K27" s="75">
        <v>949.55742062139495</v>
      </c>
      <c r="L27" s="75">
        <v>87.667008379670094</v>
      </c>
      <c r="M27" s="75">
        <v>6470.4862635154896</v>
      </c>
      <c r="N27" s="75">
        <v>30.087092508346402</v>
      </c>
      <c r="O27" s="75">
        <f t="shared" si="26"/>
        <v>26976.275446625659</v>
      </c>
      <c r="Q27" s="75">
        <v>215545.50267690702</v>
      </c>
      <c r="R27" s="75">
        <v>39.962379734375006</v>
      </c>
      <c r="S27" s="75">
        <v>767.84274364062503</v>
      </c>
      <c r="T27" s="75">
        <v>540.34397885937506</v>
      </c>
      <c r="U27" s="75">
        <v>50189.458132249951</v>
      </c>
      <c r="V27" s="75">
        <v>13.244487203125001</v>
      </c>
      <c r="W27" s="75">
        <f t="shared" si="27"/>
        <v>267096.35439859447</v>
      </c>
      <c r="Y27" s="75">
        <v>5716.8900465978204</v>
      </c>
      <c r="Z27" s="75">
        <v>9419.7768823262686</v>
      </c>
      <c r="AA27" s="75">
        <v>95816.650605875009</v>
      </c>
      <c r="AB27" s="75">
        <f t="shared" si="20"/>
        <v>110953.31753479911</v>
      </c>
      <c r="AD27" s="75">
        <v>2094.0406626120098</v>
      </c>
      <c r="AE27" s="75">
        <v>13939.120459890801</v>
      </c>
      <c r="AF27" s="75">
        <v>93129.037435157123</v>
      </c>
      <c r="AG27" s="75">
        <f t="shared" si="21"/>
        <v>109162.19855765993</v>
      </c>
      <c r="AI27" s="75">
        <v>1236.6091784871601</v>
      </c>
      <c r="AJ27" s="75">
        <v>3617.3781044086199</v>
      </c>
      <c r="AK27" s="75">
        <v>78150.666357562499</v>
      </c>
      <c r="AL27" s="75">
        <f t="shared" si="22"/>
        <v>83004.653640458273</v>
      </c>
      <c r="AN27" s="75">
        <v>93.962481417785298</v>
      </c>
      <c r="AO27" s="75">
        <v>71.969043195314796</v>
      </c>
      <c r="AP27" s="75">
        <v>35221.444391765603</v>
      </c>
      <c r="AQ27" s="75">
        <f t="shared" si="23"/>
        <v>35387.375916378704</v>
      </c>
      <c r="AS27" s="75">
        <v>8953.5774062792207</v>
      </c>
      <c r="AT27" s="75">
        <v>26904.306403430401</v>
      </c>
      <c r="AU27" s="75">
        <v>231874.91000682861</v>
      </c>
      <c r="AV27" s="75">
        <f t="shared" si="24"/>
        <v>267732.79381653824</v>
      </c>
      <c r="AX27" s="75">
        <v>4552.6899454137401</v>
      </c>
      <c r="AY27" s="75"/>
      <c r="AZ27" s="75">
        <v>3426.3567422346</v>
      </c>
      <c r="BA27" s="75"/>
      <c r="BB27" s="75">
        <v>1068.4932000486601</v>
      </c>
      <c r="BD27" s="72">
        <f t="shared" ref="BD27" si="44">IFERROR(B27/B23-1, "n/a")</f>
        <v>0.35879144442230682</v>
      </c>
      <c r="BE27" s="72">
        <f t="shared" ref="BE27" si="45">IFERROR(C27/C23-1, "n/a")</f>
        <v>-3.624459210802855E-2</v>
      </c>
      <c r="BF27" s="72">
        <f t="shared" ref="BF27" si="46">IFERROR(D27/D23-1, "n/a")</f>
        <v>0.27921385405924082</v>
      </c>
      <c r="BG27" s="72">
        <f t="shared" ref="BG27" si="47">IFERROR(E27/E23-1, "n/a")</f>
        <v>-7.5632283913207643E-2</v>
      </c>
      <c r="BH27" s="72">
        <f t="shared" ref="BH27" si="48">IFERROR(F27/F23-1, "n/a")</f>
        <v>0.13505368652743366</v>
      </c>
      <c r="BI27" s="72">
        <f t="shared" ref="BI27" si="49">IFERROR(G27/G23-1, "n/a")</f>
        <v>-9.6156807116123844E-2</v>
      </c>
      <c r="BJ27" s="72"/>
      <c r="BK27" s="72">
        <f t="shared" ref="BK27" si="50">IFERROR(I27/I23-1, "n/a")</f>
        <v>0.56356135916365235</v>
      </c>
      <c r="BL27" s="72">
        <f t="shared" ref="BL27" si="51">IFERROR(J27/J23-1, "n/a")</f>
        <v>0.27487944783338181</v>
      </c>
      <c r="BM27" s="72">
        <f t="shared" ref="BM27" si="52">IFERROR(K27/K23-1, "n/a")</f>
        <v>0.1154880182502922</v>
      </c>
      <c r="BN27" s="72">
        <f t="shared" ref="BN27" si="53">IFERROR(L27/L23-1, "n/a")</f>
        <v>0.21738086426753678</v>
      </c>
      <c r="BO27" s="72">
        <f t="shared" ref="BO27" si="54">IFERROR(M27/M23-1, "n/a")</f>
        <v>2.1257751725939134E-2</v>
      </c>
      <c r="BP27" s="72">
        <f t="shared" ref="BP27" si="55">IFERROR(N27/N23-1, "n/a")</f>
        <v>0.45033378468747598</v>
      </c>
      <c r="BQ27" s="72">
        <f t="shared" ref="BQ27" si="56">IFERROR(O27/O23-1, "n/a")</f>
        <v>0.35805059615234969</v>
      </c>
      <c r="BS27" s="72">
        <f t="shared" ref="BS27" si="57">IFERROR(B27/B26-1, "n/a")</f>
        <v>0.21957425347210568</v>
      </c>
      <c r="BT27" s="72">
        <f t="shared" ref="BT27" si="58">IFERROR(C27/C26-1, "n/a")</f>
        <v>0.11500132521702011</v>
      </c>
      <c r="BU27" s="72">
        <f t="shared" ref="BU27" si="59">IFERROR(D27/D26-1, "n/a")</f>
        <v>0.10601698030736562</v>
      </c>
      <c r="BV27" s="72">
        <f t="shared" ref="BV27" si="60">IFERROR(E27/E26-1, "n/a")</f>
        <v>-0.14056724124271092</v>
      </c>
      <c r="BW27" s="72">
        <f t="shared" ref="BW27" si="61">IFERROR(F27/F26-1, "n/a")</f>
        <v>6.1463049981405726E-2</v>
      </c>
      <c r="BX27" s="72">
        <f t="shared" ref="BX27" si="62">IFERROR(G27/G26-1, "n/a")</f>
        <v>1.3404739917131758E-2</v>
      </c>
      <c r="BY27" s="72"/>
      <c r="BZ27" s="72">
        <f t="shared" ref="BZ27" si="63">IFERROR(I27/I26-1, "n/a")</f>
        <v>0.11064058388870479</v>
      </c>
      <c r="CA27" s="72">
        <f t="shared" ref="CA27" si="64">IFERROR(J27/J26-1, "n/a")</f>
        <v>0.11231881863063164</v>
      </c>
      <c r="CB27" s="72">
        <f t="shared" ref="CB27" si="65">IFERROR(K27/K26-1, "n/a")</f>
        <v>0.57608813270454018</v>
      </c>
      <c r="CC27" s="72">
        <f t="shared" ref="CC27" si="66">IFERROR(L27/L26-1, "n/a")</f>
        <v>-0.32524066316163658</v>
      </c>
      <c r="CD27" s="72">
        <f t="shared" ref="CD27" si="67">IFERROR(M27/M26-1, "n/a")</f>
        <v>-4.9940031015446751E-2</v>
      </c>
      <c r="CE27" s="72">
        <f t="shared" ref="CE27" si="68">IFERROR(N27/N26-1, "n/a")</f>
        <v>-0.27065988235778082</v>
      </c>
      <c r="CF27" s="72">
        <f t="shared" ref="CF27" si="69">IFERROR(O27/O26-1, "n/a")</f>
        <v>7.5399931210503146E-2</v>
      </c>
    </row>
    <row r="28" spans="1:84" x14ac:dyDescent="0.35">
      <c r="A28" s="5" t="s">
        <v>138</v>
      </c>
      <c r="B28" s="75">
        <v>3363.6176620000001</v>
      </c>
      <c r="C28" s="75">
        <v>1124.844521</v>
      </c>
      <c r="D28" s="75">
        <v>2265.3435239999999</v>
      </c>
      <c r="E28" s="75">
        <v>2709.2614629999998</v>
      </c>
      <c r="F28" s="75">
        <f t="shared" si="25"/>
        <v>9463.0671699999984</v>
      </c>
      <c r="G28" s="75">
        <v>2926.628471</v>
      </c>
      <c r="I28" s="75">
        <v>20883.148509999999</v>
      </c>
      <c r="J28" s="75">
        <v>862.73197040000002</v>
      </c>
      <c r="K28" s="75">
        <v>871.63264979999997</v>
      </c>
      <c r="L28" s="75">
        <v>60.123896449999997</v>
      </c>
      <c r="M28" s="75">
        <v>8339.0874139999996</v>
      </c>
      <c r="N28" s="75">
        <v>65.426985070000001</v>
      </c>
      <c r="O28" s="75">
        <f t="shared" si="26"/>
        <v>31082.151425720003</v>
      </c>
      <c r="Q28" s="75">
        <v>242174.7212</v>
      </c>
      <c r="R28" s="75">
        <v>48.740014260000002</v>
      </c>
      <c r="S28" s="75">
        <v>479.47315209999999</v>
      </c>
      <c r="T28" s="75">
        <v>582.76635339999996</v>
      </c>
      <c r="U28" s="75">
        <v>58750.252</v>
      </c>
      <c r="V28" s="75">
        <v>5.8544294590000003</v>
      </c>
      <c r="W28" s="75">
        <f t="shared" si="27"/>
        <v>302041.80714921898</v>
      </c>
      <c r="Y28" s="75">
        <v>5867.1050420000001</v>
      </c>
      <c r="Z28" s="75">
        <v>11546.15439</v>
      </c>
      <c r="AA28" s="75">
        <v>110034.94530000001</v>
      </c>
      <c r="AB28" s="75">
        <f t="shared" si="20"/>
        <v>127448.20473200001</v>
      </c>
      <c r="AD28" s="75">
        <v>2245.8909509999999</v>
      </c>
      <c r="AE28" s="75">
        <v>16158.07366</v>
      </c>
      <c r="AF28" s="75">
        <v>106814.9515</v>
      </c>
      <c r="AG28" s="75">
        <f t="shared" si="21"/>
        <v>125218.916111</v>
      </c>
      <c r="AI28" s="75">
        <v>1350.071177</v>
      </c>
      <c r="AJ28" s="75">
        <v>3377.9233720000002</v>
      </c>
      <c r="AK28" s="75">
        <v>85191.910269999993</v>
      </c>
      <c r="AL28" s="75">
        <f t="shared" si="22"/>
        <v>89919.904818999988</v>
      </c>
      <c r="AN28" s="75">
        <v>24.304591630000001</v>
      </c>
      <c r="AO28" s="75">
        <v>55.364786840000001</v>
      </c>
      <c r="AP28" s="75">
        <v>38754.438069999997</v>
      </c>
      <c r="AQ28" s="75">
        <f t="shared" si="23"/>
        <v>38834.107448469993</v>
      </c>
      <c r="AS28" s="75">
        <v>9438.7625779999998</v>
      </c>
      <c r="AT28" s="75">
        <v>31026.786629999999</v>
      </c>
      <c r="AU28" s="75">
        <v>263287.36900000001</v>
      </c>
      <c r="AV28" s="75">
        <f t="shared" si="24"/>
        <v>303752.91820800002</v>
      </c>
      <c r="AX28" s="75">
        <v>4970.0873609999999</v>
      </c>
      <c r="AY28" s="75"/>
      <c r="AZ28" s="75">
        <v>3486.6826289999999</v>
      </c>
      <c r="BA28" s="75"/>
      <c r="BB28" s="75">
        <v>1006.29718</v>
      </c>
      <c r="BD28" s="72">
        <f t="shared" ref="BD28" si="70">IFERROR(B28/B24-1, "n/a")</f>
        <v>0.42255961629930927</v>
      </c>
      <c r="BE28" s="72">
        <f t="shared" ref="BE28" si="71">IFERROR(C28/C24-1, "n/a")</f>
        <v>-0.2647510911273071</v>
      </c>
      <c r="BF28" s="72">
        <f t="shared" ref="BF28" si="72">IFERROR(D28/D24-1, "n/a")</f>
        <v>0.20132613284307621</v>
      </c>
      <c r="BG28" s="72">
        <f t="shared" ref="BG28" si="73">IFERROR(E28/E24-1, "n/a")</f>
        <v>-0.43070928323013657</v>
      </c>
      <c r="BH28" s="72">
        <f t="shared" ref="BH28" si="74">IFERROR(F28/F24-1, "n/a")</f>
        <v>-0.10209740765913378</v>
      </c>
      <c r="BI28" s="72">
        <f t="shared" ref="BI28" si="75">IFERROR(G28/G24-1, "n/a")</f>
        <v>-0.1732765147851042</v>
      </c>
      <c r="BJ28" s="72"/>
      <c r="BK28" s="72">
        <f t="shared" ref="BK28" si="76">IFERROR(I28/I24-1, "n/a")</f>
        <v>0.16718566963788528</v>
      </c>
      <c r="BL28" s="72">
        <f t="shared" ref="BL28" si="77">IFERROR(J28/J24-1, "n/a")</f>
        <v>-0.22284711469940433</v>
      </c>
      <c r="BM28" s="72">
        <f t="shared" ref="BM28" si="78">IFERROR(K28/K24-1, "n/a")</f>
        <v>-0.16689461608806277</v>
      </c>
      <c r="BN28" s="72">
        <f t="shared" ref="BN28" si="79">IFERROR(L28/L24-1, "n/a")</f>
        <v>-0.34205985023278873</v>
      </c>
      <c r="BO28" s="72">
        <f t="shared" ref="BO28" si="80">IFERROR(M28/M24-1, "n/a")</f>
        <v>-1.3704359763210938E-2</v>
      </c>
      <c r="BP28" s="72">
        <f t="shared" ref="BP28" si="81">IFERROR(N28/N24-1, "n/a")</f>
        <v>0.35956631114380899</v>
      </c>
      <c r="BQ28" s="72">
        <f t="shared" ref="BQ28" si="82">IFERROR(O28/O24-1, "n/a")</f>
        <v>8.516800935041946E-2</v>
      </c>
      <c r="BS28" s="72">
        <f t="shared" ref="BS28" si="83">IFERROR(B28/B27-1, "n/a")</f>
        <v>3.4132716159858134E-3</v>
      </c>
      <c r="BT28" s="72">
        <f t="shared" ref="BT28" si="84">IFERROR(C28/C27-1, "n/a")</f>
        <v>-9.3855203993522762E-2</v>
      </c>
      <c r="BU28" s="72">
        <f t="shared" ref="BU28" si="85">IFERROR(D28/D27-1, "n/a")</f>
        <v>0.12834576934367803</v>
      </c>
      <c r="BV28" s="72">
        <f t="shared" ref="BV28" si="86">IFERROR(E28/E27-1, "n/a")</f>
        <v>0.10747344134029158</v>
      </c>
      <c r="BW28" s="72">
        <f t="shared" ref="BW28" si="87">IFERROR(F28/F27-1, "n/a")</f>
        <v>4.5927101450865315E-2</v>
      </c>
      <c r="BX28" s="72">
        <f t="shared" ref="BX28" si="88">IFERROR(G28/G27-1, "n/a")</f>
        <v>0.10236626602929233</v>
      </c>
      <c r="BY28" s="72"/>
      <c r="BZ28" s="72">
        <f t="shared" ref="BZ28" si="89">IFERROR(I28/I27-1, "n/a")</f>
        <v>0.13562970536477681</v>
      </c>
      <c r="CA28" s="72">
        <f t="shared" ref="CA28" si="90">IFERROR(J28/J27-1, "n/a")</f>
        <v>-0.17790440860588508</v>
      </c>
      <c r="CB28" s="72">
        <f t="shared" ref="CB28" si="91">IFERROR(K28/K27-1, "n/a")</f>
        <v>-8.2064306095781636E-2</v>
      </c>
      <c r="CC28" s="72">
        <f t="shared" ref="CC28" si="92">IFERROR(L28/L27-1, "n/a")</f>
        <v>-0.31417875936162687</v>
      </c>
      <c r="CD28" s="72">
        <f t="shared" ref="CD28" si="93">IFERROR(M28/M27-1, "n/a")</f>
        <v>0.28878836526101792</v>
      </c>
      <c r="CE28" s="72">
        <f t="shared" ref="CE28" si="94">IFERROR(N28/N27-1, "n/a")</f>
        <v>1.1745864959151513</v>
      </c>
      <c r="CF28" s="72">
        <f t="shared" ref="CF28" si="95">IFERROR(O28/O27-1, "n/a")</f>
        <v>0.15220321972238504</v>
      </c>
    </row>
    <row r="29" spans="1:84" x14ac:dyDescent="0.35">
      <c r="A29" s="5" t="s">
        <v>145</v>
      </c>
      <c r="B29" s="75">
        <v>2715.4344988303501</v>
      </c>
      <c r="C29" s="75">
        <v>899.41126039617302</v>
      </c>
      <c r="D29" s="75">
        <v>2461.9762968874797</v>
      </c>
      <c r="E29" s="75">
        <v>3053.39791141662</v>
      </c>
      <c r="F29" s="75">
        <f t="shared" si="25"/>
        <v>9130.2199675306219</v>
      </c>
      <c r="G29" s="75">
        <v>4009.7565948868501</v>
      </c>
      <c r="I29" s="75">
        <v>17040.209702327898</v>
      </c>
      <c r="J29" s="75">
        <v>520.75716301922398</v>
      </c>
      <c r="K29" s="75">
        <v>738.02382292464097</v>
      </c>
      <c r="L29" s="75">
        <v>40.795053027628498</v>
      </c>
      <c r="M29" s="75">
        <v>7600.01067128468</v>
      </c>
      <c r="N29" s="75">
        <v>57.359747311518902</v>
      </c>
      <c r="O29" s="75">
        <f t="shared" si="26"/>
        <v>25997.156159895592</v>
      </c>
      <c r="Q29" s="75">
        <v>197305.66894089998</v>
      </c>
      <c r="R29" s="75">
        <v>42.424621158730098</v>
      </c>
      <c r="S29" s="75">
        <v>356.95269238095199</v>
      </c>
      <c r="T29" s="75">
        <v>430.07243141269703</v>
      </c>
      <c r="U29" s="75">
        <v>49555.711208031658</v>
      </c>
      <c r="V29" s="75">
        <v>20.593744714285702</v>
      </c>
      <c r="W29" s="75">
        <f t="shared" si="27"/>
        <v>247711.42363859829</v>
      </c>
      <c r="Y29" s="75">
        <v>6045.64864915619</v>
      </c>
      <c r="Z29" s="75">
        <v>8703.4665326410013</v>
      </c>
      <c r="AA29" s="75">
        <v>89938.665334841236</v>
      </c>
      <c r="AB29" s="75">
        <f t="shared" si="20"/>
        <v>104687.78051663842</v>
      </c>
      <c r="AD29" s="75">
        <v>1677.4196109468401</v>
      </c>
      <c r="AE29" s="75">
        <v>13909.530165837601</v>
      </c>
      <c r="AF29" s="75">
        <v>86200.753079805203</v>
      </c>
      <c r="AG29" s="75">
        <f t="shared" si="21"/>
        <v>101787.70285658965</v>
      </c>
      <c r="AI29" s="75">
        <v>1407.1517074275898</v>
      </c>
      <c r="AJ29" s="75">
        <v>3384.1594614170399</v>
      </c>
      <c r="AK29" s="75">
        <v>71572.005223952292</v>
      </c>
      <c r="AL29" s="75">
        <f t="shared" si="22"/>
        <v>76363.316392796929</v>
      </c>
      <c r="AN29" s="75">
        <v>39.0972447689402</v>
      </c>
      <c r="AO29" s="75">
        <v>52.726071511896606</v>
      </c>
      <c r="AP29" s="75">
        <v>30948.927488714224</v>
      </c>
      <c r="AQ29" s="75">
        <f t="shared" si="23"/>
        <v>31040.750804995059</v>
      </c>
      <c r="AS29" s="75">
        <v>9091.1227227616801</v>
      </c>
      <c r="AT29" s="75">
        <v>25944.430088383702</v>
      </c>
      <c r="AU29" s="75">
        <v>216762.49614988433</v>
      </c>
      <c r="AV29" s="75">
        <f t="shared" si="24"/>
        <v>251798.04896102971</v>
      </c>
      <c r="AX29" s="75">
        <v>4446.0676961241197</v>
      </c>
      <c r="AY29" s="75"/>
      <c r="AZ29" s="75">
        <v>2954.8199715412798</v>
      </c>
      <c r="BA29" s="75"/>
      <c r="BB29" s="75">
        <v>1729.33229986522</v>
      </c>
      <c r="BD29" s="72">
        <f t="shared" ref="BD29" si="96">IFERROR(B29/B25-1, "n/a")</f>
        <v>-0.13185316440800943</v>
      </c>
      <c r="BE29" s="72">
        <f t="shared" ref="BE29" si="97">IFERROR(C29/C25-1, "n/a")</f>
        <v>-0.31175532572194953</v>
      </c>
      <c r="BF29" s="72">
        <f t="shared" ref="BF29" si="98">IFERROR(D29/D25-1, "n/a")</f>
        <v>0.1827242679151222</v>
      </c>
      <c r="BG29" s="72">
        <f t="shared" ref="BG29" si="99">IFERROR(E29/E25-1, "n/a")</f>
        <v>-2.0683185933785375E-2</v>
      </c>
      <c r="BH29" s="72">
        <f t="shared" ref="BH29" si="100">IFERROR(F29/F25-1, "n/a")</f>
        <v>-5.2308725406771894E-2</v>
      </c>
      <c r="BI29" s="72">
        <f t="shared" ref="BI29" si="101">IFERROR(G29/G25-1, "n/a")</f>
        <v>0.62148630966400442</v>
      </c>
      <c r="BJ29" s="72"/>
      <c r="BK29" s="72">
        <f t="shared" ref="BK29" si="102">IFERROR(I29/I25-1, "n/a")</f>
        <v>-9.3233725865070394E-2</v>
      </c>
      <c r="BL29" s="72">
        <f t="shared" ref="BL29" si="103">IFERROR(J29/J25-1, "n/a")</f>
        <v>-0.38051496017464914</v>
      </c>
      <c r="BM29" s="72">
        <f t="shared" ref="BM29" si="104">IFERROR(K29/K25-1, "n/a")</f>
        <v>-0.23498047871782946</v>
      </c>
      <c r="BN29" s="72">
        <f t="shared" ref="BN29" si="105">IFERROR(L29/L25-1, "n/a")</f>
        <v>-0.79840440122179879</v>
      </c>
      <c r="BO29" s="72">
        <f t="shared" ref="BO29" si="106">IFERROR(M29/M25-1, "n/a")</f>
        <v>8.4635431904746206E-2</v>
      </c>
      <c r="BP29" s="72">
        <f t="shared" ref="BP29" si="107">IFERROR(N29/N25-1, "n/a")</f>
        <v>0.65336990380743809</v>
      </c>
      <c r="BQ29" s="72">
        <f t="shared" ref="BQ29" si="108">IFERROR(O29/O25-1, "n/a")</f>
        <v>-6.6249508110280741E-2</v>
      </c>
      <c r="BS29" s="72">
        <f t="shared" ref="BS29" si="109">IFERROR(B29/B28-1, "n/a")</f>
        <v>-0.19270417398874096</v>
      </c>
      <c r="BT29" s="72">
        <f t="shared" ref="BT29" si="110">IFERROR(C29/C28-1, "n/a")</f>
        <v>-0.20041281830080315</v>
      </c>
      <c r="BU29" s="72">
        <f t="shared" ref="BU29" si="111">IFERROR(D29/D28-1, "n/a")</f>
        <v>8.6800421571505471E-2</v>
      </c>
      <c r="BV29" s="72">
        <f t="shared" ref="BV29" si="112">IFERROR(E29/E28-1, "n/a")</f>
        <v>0.12702223580722749</v>
      </c>
      <c r="BW29" s="72">
        <f t="shared" ref="BW29" si="113">IFERROR(F29/F28-1, "n/a")</f>
        <v>-3.5173289641710959E-2</v>
      </c>
      <c r="BX29" s="72">
        <f t="shared" ref="BX29" si="114">IFERROR(G29/G28-1, "n/a")</f>
        <v>0.37009416624610236</v>
      </c>
      <c r="BY29" s="72"/>
      <c r="BZ29" s="72">
        <f t="shared" ref="BZ29" si="115">IFERROR(I29/I28-1, "n/a")</f>
        <v>-0.18402104480710324</v>
      </c>
      <c r="CA29" s="72">
        <f t="shared" ref="CA29" si="116">IFERROR(J29/J28-1, "n/a")</f>
        <v>-0.39638592183180787</v>
      </c>
      <c r="CB29" s="72">
        <f t="shared" ref="CB29" si="117">IFERROR(K29/K28-1, "n/a")</f>
        <v>-0.15328570689271004</v>
      </c>
      <c r="CC29" s="72">
        <f t="shared" ref="CC29" si="118">IFERROR(L29/L28-1, "n/a")</f>
        <v>-0.32148354587174299</v>
      </c>
      <c r="CD29" s="72">
        <f t="shared" ref="CD29" si="119">IFERROR(M29/M28-1, "n/a")</f>
        <v>-8.8628012397918732E-2</v>
      </c>
      <c r="CE29" s="72">
        <f t="shared" ref="CE29" si="120">IFERROR(N29/N28-1, "n/a")</f>
        <v>-0.12330138321137685</v>
      </c>
      <c r="CF29" s="72">
        <f t="shared" ref="CF29" si="121">IFERROR(O29/O28-1, "n/a")</f>
        <v>-0.16359856163678088</v>
      </c>
    </row>
  </sheetData>
  <mergeCells count="14">
    <mergeCell ref="BD8:BI8"/>
    <mergeCell ref="BK8:BQ8"/>
    <mergeCell ref="BD6:BQ6"/>
    <mergeCell ref="BS6:CF6"/>
    <mergeCell ref="BS8:BX8"/>
    <mergeCell ref="BZ8:CF8"/>
    <mergeCell ref="AI8:AL8"/>
    <mergeCell ref="AN8:AQ8"/>
    <mergeCell ref="AS8:AV8"/>
    <mergeCell ref="B8:G8"/>
    <mergeCell ref="I8:O8"/>
    <mergeCell ref="Q8:W8"/>
    <mergeCell ref="AD8:AG8"/>
    <mergeCell ref="Y8:AB8"/>
  </mergeCells>
  <phoneticPr fontId="44" type="noConversion"/>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F033-CC08-43AA-9FBA-0131AB6ECBCC}">
  <dimension ref="A1:CF30"/>
  <sheetViews>
    <sheetView zoomScaleNormal="100" workbookViewId="0"/>
  </sheetViews>
  <sheetFormatPr defaultColWidth="9.1328125" defaultRowHeight="11.65" x14ac:dyDescent="0.35"/>
  <cols>
    <col min="1" max="1" width="9.265625" style="5" bestFit="1" customWidth="1"/>
    <col min="2" max="2" width="6.73046875" style="5" customWidth="1"/>
    <col min="3" max="3" width="6.265625" style="5" customWidth="1"/>
    <col min="4" max="4" width="6.3984375" style="5" customWidth="1"/>
    <col min="5" max="5" width="7.73046875" style="5" customWidth="1"/>
    <col min="6" max="6" width="9.265625" style="5" bestFit="1" customWidth="1"/>
    <col min="7" max="7" width="6.59765625" style="5" customWidth="1"/>
    <col min="8" max="8" width="2.73046875" style="5" customWidth="1"/>
    <col min="9" max="9" width="8" style="5" customWidth="1"/>
    <col min="10" max="10" width="7.265625" style="5" customWidth="1"/>
    <col min="11" max="11" width="7.59765625" style="5" customWidth="1"/>
    <col min="12" max="13" width="7.265625" style="5" customWidth="1"/>
    <col min="14" max="14" width="6.265625" style="5" customWidth="1"/>
    <col min="15" max="15" width="6.59765625" style="5" customWidth="1"/>
    <col min="16" max="16" width="3.86328125" style="5" customWidth="1"/>
    <col min="17" max="17" width="7.73046875" style="5" customWidth="1"/>
    <col min="18" max="19" width="7" style="5" customWidth="1"/>
    <col min="20" max="20" width="7.3984375" style="5" customWidth="1"/>
    <col min="21" max="21" width="8" style="5" customWidth="1"/>
    <col min="22" max="22" width="5.3984375" style="5" customWidth="1"/>
    <col min="23" max="23" width="7.3984375" style="5" customWidth="1"/>
    <col min="24" max="24" width="3" style="5" customWidth="1"/>
    <col min="25" max="25" width="7.86328125" style="5" customWidth="1"/>
    <col min="26" max="27" width="6.86328125" style="5" customWidth="1"/>
    <col min="28" max="28" width="7.86328125" style="5" customWidth="1"/>
    <col min="29" max="29" width="2.86328125" style="5" customWidth="1"/>
    <col min="30" max="30" width="7" style="5" customWidth="1"/>
    <col min="31" max="31" width="7.3984375" style="5" customWidth="1"/>
    <col min="32" max="32" width="6.86328125" style="5" customWidth="1"/>
    <col min="33" max="33" width="7.73046875" style="5" customWidth="1"/>
    <col min="34" max="34" width="2.86328125" style="5" customWidth="1"/>
    <col min="35" max="35" width="6.73046875" style="5" customWidth="1"/>
    <col min="36" max="36" width="6.86328125" style="5" customWidth="1"/>
    <col min="37" max="37" width="7.3984375" style="5" customWidth="1"/>
    <col min="38" max="38" width="7.73046875" style="5" customWidth="1"/>
    <col min="39" max="39" width="2.73046875" style="5" customWidth="1"/>
    <col min="40" max="40" width="6" style="5" customWidth="1"/>
    <col min="41" max="41" width="7" style="5" customWidth="1"/>
    <col min="42" max="42" width="6.73046875" style="5" customWidth="1"/>
    <col min="43" max="43" width="7.265625" style="5" customWidth="1"/>
    <col min="44" max="44" width="2.73046875" style="5" customWidth="1"/>
    <col min="45" max="45" width="6.59765625" style="5" customWidth="1"/>
    <col min="46" max="46" width="7.59765625" style="5" customWidth="1"/>
    <col min="47" max="47" width="7.265625" style="5" customWidth="1"/>
    <col min="48" max="48" width="7.86328125" style="5" customWidth="1"/>
    <col min="49" max="49" width="2.73046875" style="5" customWidth="1"/>
    <col min="50" max="50" width="12.73046875" style="5" customWidth="1"/>
    <col min="51" max="51" width="2.73046875" style="5" customWidth="1"/>
    <col min="52" max="52" width="13.86328125" style="5" customWidth="1"/>
    <col min="53" max="53" width="2.73046875" style="5" customWidth="1"/>
    <col min="54" max="54" width="12.265625" style="5" customWidth="1"/>
    <col min="55" max="55" width="2.73046875" style="5" customWidth="1"/>
    <col min="56" max="56" width="7.3984375" style="5" customWidth="1"/>
    <col min="57" max="57" width="7.265625" style="5" customWidth="1"/>
    <col min="58" max="58" width="7" style="5" customWidth="1"/>
    <col min="59" max="59" width="6.73046875" style="5" customWidth="1"/>
    <col min="60" max="60" width="6.86328125" style="5" customWidth="1"/>
    <col min="61" max="61" width="7" style="5" customWidth="1"/>
    <col min="62" max="62" width="2.73046875" style="5" customWidth="1"/>
    <col min="63" max="63" width="7.86328125" style="5" customWidth="1"/>
    <col min="64" max="64" width="6.73046875" style="5" customWidth="1"/>
    <col min="65" max="66" width="6.86328125" style="5" customWidth="1"/>
    <col min="67" max="67" width="7.1328125" style="5" customWidth="1"/>
    <col min="68" max="68" width="6" style="5" customWidth="1"/>
    <col min="69" max="69" width="5.73046875" style="5" customWidth="1"/>
    <col min="70" max="70" width="2.73046875" style="5" customWidth="1"/>
    <col min="71" max="71" width="6.3984375" style="5" customWidth="1"/>
    <col min="72" max="73" width="6.1328125" style="5" customWidth="1"/>
    <col min="74" max="74" width="7.86328125" style="5" customWidth="1"/>
    <col min="75" max="75" width="5.1328125" style="5" customWidth="1"/>
    <col min="76" max="76" width="7.1328125" style="5" customWidth="1"/>
    <col min="77" max="77" width="2.73046875" style="5" customWidth="1"/>
    <col min="78" max="78" width="7.59765625" style="5" customWidth="1"/>
    <col min="79" max="80" width="6.86328125" style="5" customWidth="1"/>
    <col min="81" max="81" width="7.59765625" style="5" customWidth="1"/>
    <col min="82" max="82" width="7.3984375" style="5" customWidth="1"/>
    <col min="83" max="83" width="6.1328125" style="5" customWidth="1"/>
    <col min="84" max="84" width="6.73046875" style="5" customWidth="1"/>
    <col min="85" max="16384" width="9.1328125" style="5"/>
  </cols>
  <sheetData>
    <row r="1" spans="1:84" s="3" customFormat="1" ht="13.15" x14ac:dyDescent="0.4">
      <c r="A1" s="1" t="s">
        <v>72</v>
      </c>
      <c r="B1" s="1" t="s">
        <v>87</v>
      </c>
    </row>
    <row r="2" spans="1:84" s="3" customFormat="1" ht="13.15" x14ac:dyDescent="0.4">
      <c r="A2" s="1" t="s">
        <v>73</v>
      </c>
      <c r="B2" s="1" t="s">
        <v>74</v>
      </c>
    </row>
    <row r="3" spans="1:84" s="3" customFormat="1" ht="13.15" x14ac:dyDescent="0.4">
      <c r="A3" s="1" t="s">
        <v>75</v>
      </c>
      <c r="B3" s="1" t="s">
        <v>93</v>
      </c>
    </row>
    <row r="4" spans="1:84" s="2" customFormat="1" ht="10.15" x14ac:dyDescent="0.3">
      <c r="A4" s="2" t="s">
        <v>99</v>
      </c>
      <c r="B4" s="2" t="s">
        <v>119</v>
      </c>
    </row>
    <row r="5" spans="1:84" s="2" customFormat="1" ht="10.15" x14ac:dyDescent="0.3">
      <c r="A5" s="2" t="s">
        <v>100</v>
      </c>
      <c r="B5" s="2" t="s">
        <v>121</v>
      </c>
    </row>
    <row r="6" spans="1:84" x14ac:dyDescent="0.35">
      <c r="BD6" s="139" t="s">
        <v>115</v>
      </c>
      <c r="BE6" s="139"/>
      <c r="BF6" s="139"/>
      <c r="BG6" s="139"/>
      <c r="BH6" s="139"/>
      <c r="BI6" s="139"/>
      <c r="BJ6" s="139"/>
      <c r="BK6" s="139"/>
      <c r="BL6" s="139"/>
      <c r="BM6" s="139"/>
      <c r="BN6" s="139"/>
      <c r="BO6" s="139"/>
      <c r="BP6" s="139"/>
      <c r="BQ6" s="139"/>
      <c r="BS6" s="139" t="s">
        <v>129</v>
      </c>
      <c r="BT6" s="139"/>
      <c r="BU6" s="139"/>
      <c r="BV6" s="139"/>
      <c r="BW6" s="139"/>
      <c r="BX6" s="139"/>
      <c r="BY6" s="139"/>
      <c r="BZ6" s="139"/>
      <c r="CA6" s="139"/>
      <c r="CB6" s="139"/>
      <c r="CC6" s="139"/>
      <c r="CD6" s="139"/>
      <c r="CE6" s="139"/>
      <c r="CF6" s="139"/>
    </row>
    <row r="8" spans="1:84" x14ac:dyDescent="0.35">
      <c r="B8" s="142" t="s">
        <v>3</v>
      </c>
      <c r="C8" s="142"/>
      <c r="D8" s="142"/>
      <c r="E8" s="142"/>
      <c r="F8" s="142"/>
      <c r="G8" s="142"/>
      <c r="H8" s="45"/>
      <c r="I8" s="142" t="s">
        <v>4</v>
      </c>
      <c r="J8" s="142"/>
      <c r="K8" s="142"/>
      <c r="L8" s="142"/>
      <c r="M8" s="142"/>
      <c r="N8" s="142"/>
      <c r="O8" s="142"/>
      <c r="P8" s="98"/>
      <c r="Q8" s="142" t="s">
        <v>86</v>
      </c>
      <c r="R8" s="142"/>
      <c r="S8" s="142"/>
      <c r="T8" s="142"/>
      <c r="U8" s="142"/>
      <c r="V8" s="142"/>
      <c r="W8" s="142"/>
      <c r="Y8" s="142" t="s">
        <v>77</v>
      </c>
      <c r="Z8" s="142"/>
      <c r="AA8" s="142"/>
      <c r="AB8" s="142"/>
      <c r="AD8" s="142" t="s">
        <v>78</v>
      </c>
      <c r="AE8" s="142"/>
      <c r="AF8" s="142"/>
      <c r="AG8" s="142"/>
      <c r="AI8" s="142" t="s">
        <v>79</v>
      </c>
      <c r="AJ8" s="142"/>
      <c r="AK8" s="142"/>
      <c r="AL8" s="142"/>
      <c r="AN8" s="142" t="s">
        <v>80</v>
      </c>
      <c r="AO8" s="142"/>
      <c r="AP8" s="142"/>
      <c r="AQ8" s="142"/>
      <c r="AS8" s="142" t="s">
        <v>81</v>
      </c>
      <c r="AT8" s="142"/>
      <c r="AU8" s="142"/>
      <c r="AV8" s="142"/>
      <c r="AX8" s="99" t="s">
        <v>82</v>
      </c>
      <c r="AY8" s="47"/>
      <c r="AZ8" s="99" t="s">
        <v>83</v>
      </c>
      <c r="BA8" s="47"/>
      <c r="BB8" s="99" t="s">
        <v>84</v>
      </c>
      <c r="BD8" s="138" t="s">
        <v>3</v>
      </c>
      <c r="BE8" s="138"/>
      <c r="BF8" s="138"/>
      <c r="BG8" s="138"/>
      <c r="BH8" s="138"/>
      <c r="BI8" s="138"/>
      <c r="BJ8" s="116"/>
      <c r="BK8" s="138" t="s">
        <v>4</v>
      </c>
      <c r="BL8" s="138"/>
      <c r="BM8" s="138"/>
      <c r="BN8" s="138"/>
      <c r="BO8" s="138"/>
      <c r="BP8" s="138"/>
      <c r="BQ8" s="138"/>
      <c r="BS8" s="138" t="s">
        <v>3</v>
      </c>
      <c r="BT8" s="138"/>
      <c r="BU8" s="138"/>
      <c r="BV8" s="138"/>
      <c r="BW8" s="138"/>
      <c r="BX8" s="138"/>
      <c r="BY8" s="116"/>
      <c r="BZ8" s="138" t="s">
        <v>4</v>
      </c>
      <c r="CA8" s="138"/>
      <c r="CB8" s="138"/>
      <c r="CC8" s="138"/>
      <c r="CD8" s="138"/>
      <c r="CE8" s="138"/>
      <c r="CF8" s="138"/>
    </row>
    <row r="9" spans="1:84" s="101" customFormat="1" ht="36.4" x14ac:dyDescent="0.35">
      <c r="A9" s="101" t="s">
        <v>60</v>
      </c>
      <c r="B9" s="82" t="s">
        <v>27</v>
      </c>
      <c r="C9" s="82" t="s">
        <v>88</v>
      </c>
      <c r="D9" s="82" t="s">
        <v>89</v>
      </c>
      <c r="E9" s="82" t="s">
        <v>12</v>
      </c>
      <c r="F9" s="82" t="s">
        <v>1</v>
      </c>
      <c r="G9" s="82" t="s">
        <v>118</v>
      </c>
      <c r="H9" s="82"/>
      <c r="I9" s="82" t="s">
        <v>90</v>
      </c>
      <c r="J9" s="82" t="s">
        <v>27</v>
      </c>
      <c r="K9" s="82" t="s">
        <v>88</v>
      </c>
      <c r="L9" s="82" t="s">
        <v>91</v>
      </c>
      <c r="M9" s="82" t="s">
        <v>92</v>
      </c>
      <c r="N9" s="82" t="s">
        <v>85</v>
      </c>
      <c r="O9" s="82" t="s">
        <v>1</v>
      </c>
      <c r="P9" s="82"/>
      <c r="Q9" s="82" t="s">
        <v>90</v>
      </c>
      <c r="R9" s="82" t="s">
        <v>27</v>
      </c>
      <c r="S9" s="82" t="s">
        <v>88</v>
      </c>
      <c r="T9" s="82" t="s">
        <v>91</v>
      </c>
      <c r="U9" s="82" t="s">
        <v>92</v>
      </c>
      <c r="V9" s="82" t="s">
        <v>85</v>
      </c>
      <c r="W9" s="82" t="s">
        <v>1</v>
      </c>
      <c r="Y9" s="82" t="s">
        <v>3</v>
      </c>
      <c r="Z9" s="82" t="s">
        <v>4</v>
      </c>
      <c r="AA9" s="82" t="s">
        <v>86</v>
      </c>
      <c r="AB9" s="82" t="s">
        <v>1</v>
      </c>
      <c r="AD9" s="82" t="s">
        <v>3</v>
      </c>
      <c r="AE9" s="82" t="s">
        <v>4</v>
      </c>
      <c r="AF9" s="82" t="s">
        <v>86</v>
      </c>
      <c r="AG9" s="82" t="s">
        <v>1</v>
      </c>
      <c r="AI9" s="82" t="s">
        <v>3</v>
      </c>
      <c r="AJ9" s="82" t="s">
        <v>4</v>
      </c>
      <c r="AK9" s="82" t="s">
        <v>86</v>
      </c>
      <c r="AL9" s="82" t="s">
        <v>1</v>
      </c>
      <c r="AN9" s="82" t="s">
        <v>3</v>
      </c>
      <c r="AO9" s="82" t="s">
        <v>4</v>
      </c>
      <c r="AP9" s="82" t="s">
        <v>86</v>
      </c>
      <c r="AQ9" s="82" t="s">
        <v>1</v>
      </c>
      <c r="AS9" s="82" t="s">
        <v>3</v>
      </c>
      <c r="AT9" s="82" t="s">
        <v>4</v>
      </c>
      <c r="AU9" s="82" t="s">
        <v>86</v>
      </c>
      <c r="AV9" s="82" t="s">
        <v>1</v>
      </c>
      <c r="AX9" s="82" t="s">
        <v>3</v>
      </c>
      <c r="AY9" s="102"/>
      <c r="AZ9" s="82" t="s">
        <v>3</v>
      </c>
      <c r="BA9" s="102"/>
      <c r="BB9" s="82" t="s">
        <v>3</v>
      </c>
      <c r="BC9" s="36"/>
      <c r="BD9" s="114" t="s">
        <v>27</v>
      </c>
      <c r="BE9" s="114" t="s">
        <v>88</v>
      </c>
      <c r="BF9" s="114" t="s">
        <v>89</v>
      </c>
      <c r="BG9" s="114" t="s">
        <v>12</v>
      </c>
      <c r="BH9" s="114" t="s">
        <v>1</v>
      </c>
      <c r="BI9" s="114" t="s">
        <v>130</v>
      </c>
      <c r="BJ9" s="118"/>
      <c r="BK9" s="114" t="s">
        <v>90</v>
      </c>
      <c r="BL9" s="114" t="s">
        <v>27</v>
      </c>
      <c r="BM9" s="114" t="s">
        <v>88</v>
      </c>
      <c r="BN9" s="114" t="s">
        <v>91</v>
      </c>
      <c r="BO9" s="114" t="s">
        <v>92</v>
      </c>
      <c r="BP9" s="114" t="s">
        <v>85</v>
      </c>
      <c r="BQ9" s="114" t="s">
        <v>1</v>
      </c>
      <c r="BS9" s="114" t="s">
        <v>27</v>
      </c>
      <c r="BT9" s="114" t="s">
        <v>88</v>
      </c>
      <c r="BU9" s="114" t="s">
        <v>89</v>
      </c>
      <c r="BV9" s="114" t="s">
        <v>12</v>
      </c>
      <c r="BW9" s="114" t="s">
        <v>1</v>
      </c>
      <c r="BX9" s="114" t="s">
        <v>130</v>
      </c>
      <c r="BY9" s="114"/>
      <c r="BZ9" s="114" t="s">
        <v>90</v>
      </c>
      <c r="CA9" s="114" t="s">
        <v>27</v>
      </c>
      <c r="CB9" s="114" t="s">
        <v>88</v>
      </c>
      <c r="CC9" s="114" t="s">
        <v>91</v>
      </c>
      <c r="CD9" s="114" t="s">
        <v>92</v>
      </c>
      <c r="CE9" s="114" t="s">
        <v>85</v>
      </c>
      <c r="CF9" s="114" t="s">
        <v>1</v>
      </c>
    </row>
    <row r="10" spans="1:84" x14ac:dyDescent="0.35">
      <c r="A10" s="44">
        <v>2012</v>
      </c>
      <c r="B10" s="47">
        <v>674.17928286852498</v>
      </c>
      <c r="C10" s="47">
        <v>599.29083665338601</v>
      </c>
      <c r="D10" s="47">
        <v>656.49800796812713</v>
      </c>
      <c r="E10" s="47">
        <v>1009.81274900398</v>
      </c>
      <c r="F10" s="47">
        <v>2941.69721115537</v>
      </c>
      <c r="G10" s="47">
        <v>132.28286852589599</v>
      </c>
      <c r="H10" s="47"/>
      <c r="I10" s="47"/>
      <c r="J10" s="47">
        <v>669.64541832669295</v>
      </c>
      <c r="K10" s="47">
        <v>1731.62549800796</v>
      </c>
      <c r="L10" s="47">
        <v>436.10358565736999</v>
      </c>
      <c r="M10" s="47">
        <v>497.04780876493999</v>
      </c>
      <c r="N10" s="47">
        <v>22.330677290836601</v>
      </c>
      <c r="O10" s="47">
        <v>3356.77689243027</v>
      </c>
      <c r="P10" s="47"/>
      <c r="Q10" s="47"/>
      <c r="R10" s="47">
        <v>702.88047808764838</v>
      </c>
      <c r="S10" s="47">
        <v>6051.9282868525852</v>
      </c>
      <c r="T10" s="47">
        <v>719.76892430278826</v>
      </c>
      <c r="U10" s="47">
        <v>533.38645418326689</v>
      </c>
      <c r="V10" s="47">
        <v>2.7370517928286802</v>
      </c>
      <c r="W10" s="47">
        <v>8010.7011952191197</v>
      </c>
      <c r="Y10" s="47">
        <v>1429.5139442231</v>
      </c>
      <c r="Z10" s="47">
        <v>749.64940239043801</v>
      </c>
      <c r="AA10" s="47">
        <v>1121.1792828685254</v>
      </c>
      <c r="AB10" s="47">
        <f t="shared" ref="AB10:AB17" si="0">SUM(Y10:AA10)</f>
        <v>3300.3426294820638</v>
      </c>
      <c r="AD10" s="47">
        <v>771.16334661354495</v>
      </c>
      <c r="AE10" s="47">
        <v>1492.4501992031801</v>
      </c>
      <c r="AF10" s="47">
        <v>1444.2509960159264</v>
      </c>
      <c r="AG10" s="47">
        <f t="shared" ref="AG10:AG17" si="1">SUM(AD10:AF10)</f>
        <v>3707.8645418326514</v>
      </c>
      <c r="AI10" s="47">
        <v>741.01992031872499</v>
      </c>
      <c r="AJ10" s="47">
        <v>1114.6772908366499</v>
      </c>
      <c r="AK10" s="47">
        <v>5445.2709163346581</v>
      </c>
      <c r="AL10" s="47">
        <f t="shared" ref="AL10:AL17" si="2">SUM(AI10:AK10)</f>
        <v>7300.9681274900331</v>
      </c>
      <c r="AN10" s="47">
        <v>155.69322709163299</v>
      </c>
      <c r="AO10" s="47">
        <v>605.641434262948</v>
      </c>
      <c r="AP10" s="47">
        <v>2348.1155378485969</v>
      </c>
      <c r="AQ10" s="47">
        <f t="shared" ref="AQ10:AQ17" si="3">SUM(AN10:AP10)</f>
        <v>3109.4501992031778</v>
      </c>
      <c r="AS10" s="47">
        <v>2786.0039840637401</v>
      </c>
      <c r="AT10" s="47">
        <v>2751.1354581673299</v>
      </c>
      <c r="AU10" s="47">
        <v>5662.5856573705132</v>
      </c>
      <c r="AV10" s="47">
        <f t="shared" ref="AV10:AV17" si="4">SUM(AS10:AU10)</f>
        <v>11199.725099601583</v>
      </c>
      <c r="AX10" s="47">
        <v>2307.5378486055702</v>
      </c>
      <c r="AY10" s="78"/>
      <c r="AZ10" s="47">
        <v>584.17529880478003</v>
      </c>
      <c r="BA10" s="78"/>
      <c r="BB10" s="47">
        <v>49.984063745019903</v>
      </c>
      <c r="BD10" s="72" t="s">
        <v>116</v>
      </c>
      <c r="BE10" s="72" t="s">
        <v>116</v>
      </c>
      <c r="BF10" s="72" t="s">
        <v>116</v>
      </c>
      <c r="BG10" s="72" t="s">
        <v>116</v>
      </c>
      <c r="BH10" s="72" t="s">
        <v>116</v>
      </c>
      <c r="BI10" s="72" t="s">
        <v>116</v>
      </c>
      <c r="BJ10" s="72"/>
      <c r="BK10" s="72" t="s">
        <v>116</v>
      </c>
      <c r="BL10" s="72" t="s">
        <v>116</v>
      </c>
      <c r="BM10" s="72" t="s">
        <v>116</v>
      </c>
      <c r="BN10" s="72" t="s">
        <v>116</v>
      </c>
      <c r="BO10" s="72" t="s">
        <v>116</v>
      </c>
      <c r="BP10" s="72" t="s">
        <v>116</v>
      </c>
      <c r="BQ10" s="72" t="s">
        <v>116</v>
      </c>
      <c r="BS10" s="72" t="s">
        <v>116</v>
      </c>
      <c r="BT10" s="72" t="s">
        <v>116</v>
      </c>
      <c r="BU10" s="72" t="s">
        <v>116</v>
      </c>
      <c r="BV10" s="72" t="s">
        <v>116</v>
      </c>
      <c r="BW10" s="72" t="s">
        <v>116</v>
      </c>
      <c r="BX10" s="72" t="s">
        <v>116</v>
      </c>
      <c r="BY10" s="72"/>
      <c r="BZ10" s="72" t="s">
        <v>116</v>
      </c>
      <c r="CA10" s="72" t="s">
        <v>116</v>
      </c>
      <c r="CB10" s="72" t="s">
        <v>116</v>
      </c>
      <c r="CC10" s="72" t="s">
        <v>116</v>
      </c>
      <c r="CD10" s="72" t="s">
        <v>116</v>
      </c>
      <c r="CE10" s="72" t="s">
        <v>116</v>
      </c>
      <c r="CF10" s="72" t="s">
        <v>116</v>
      </c>
    </row>
    <row r="11" spans="1:84" x14ac:dyDescent="0.35">
      <c r="A11" s="44">
        <v>2013</v>
      </c>
      <c r="B11" s="47">
        <v>498.08333333333297</v>
      </c>
      <c r="C11" s="47">
        <v>541.48809523809496</v>
      </c>
      <c r="D11" s="47">
        <v>607.79761904761835</v>
      </c>
      <c r="E11" s="47">
        <v>936.40476190476102</v>
      </c>
      <c r="F11" s="47">
        <v>2586.3452380952299</v>
      </c>
      <c r="G11" s="47">
        <v>90.988095238095198</v>
      </c>
      <c r="H11" s="47"/>
      <c r="I11" s="47"/>
      <c r="J11" s="47">
        <v>744.77777777777703</v>
      </c>
      <c r="K11" s="47">
        <v>1963.00396825396</v>
      </c>
      <c r="L11" s="47">
        <v>473.638888888888</v>
      </c>
      <c r="M11" s="47">
        <v>493.587301587301</v>
      </c>
      <c r="N11" s="47">
        <v>17.6666666666666</v>
      </c>
      <c r="O11" s="47">
        <v>3692.6746031746002</v>
      </c>
      <c r="P11" s="47"/>
      <c r="Q11" s="47"/>
      <c r="R11" s="47">
        <v>631.17063492063403</v>
      </c>
      <c r="S11" s="47">
        <v>5365.4801587301517</v>
      </c>
      <c r="T11" s="47">
        <v>572.26190476190391</v>
      </c>
      <c r="U11" s="47">
        <v>650.67063492063437</v>
      </c>
      <c r="V11" s="47">
        <v>1.11904761904761</v>
      </c>
      <c r="W11" s="47">
        <v>7220.7023809523798</v>
      </c>
      <c r="Y11" s="47">
        <v>1211.62698412698</v>
      </c>
      <c r="Z11" s="47">
        <v>737.84920634920604</v>
      </c>
      <c r="AA11" s="47">
        <v>1245.9404761904696</v>
      </c>
      <c r="AB11" s="47">
        <f t="shared" si="0"/>
        <v>3195.4166666666556</v>
      </c>
      <c r="AD11" s="47">
        <v>746.67460317460302</v>
      </c>
      <c r="AE11" s="47">
        <v>1810.23809523809</v>
      </c>
      <c r="AF11" s="47">
        <v>1503.829365079356</v>
      </c>
      <c r="AG11" s="47">
        <f t="shared" si="1"/>
        <v>4060.7420634920491</v>
      </c>
      <c r="AI11" s="47">
        <v>628.04365079365004</v>
      </c>
      <c r="AJ11" s="47">
        <v>1144.5873015873001</v>
      </c>
      <c r="AK11" s="47">
        <v>4470.9325396825307</v>
      </c>
      <c r="AL11" s="47">
        <f t="shared" si="2"/>
        <v>6243.5634920634802</v>
      </c>
      <c r="AN11" s="47">
        <v>146.88492063492001</v>
      </c>
      <c r="AO11" s="47">
        <v>834.194444444444</v>
      </c>
      <c r="AP11" s="47">
        <v>1867.4761904761881</v>
      </c>
      <c r="AQ11" s="47">
        <f t="shared" si="3"/>
        <v>2848.555555555552</v>
      </c>
      <c r="AS11" s="47">
        <v>2439.4603174603099</v>
      </c>
      <c r="AT11" s="47">
        <v>2858.4801587301499</v>
      </c>
      <c r="AU11" s="47">
        <v>5353.2261904761881</v>
      </c>
      <c r="AV11" s="47">
        <f t="shared" si="4"/>
        <v>10651.166666666648</v>
      </c>
      <c r="AX11" s="47">
        <v>2030.1746031746</v>
      </c>
      <c r="AY11" s="78"/>
      <c r="AZ11" s="47">
        <v>516.42857142857099</v>
      </c>
      <c r="BA11" s="78"/>
      <c r="BB11" s="47">
        <v>39.742063492063401</v>
      </c>
      <c r="BD11" s="72">
        <f t="shared" ref="BD11:BI18" si="5">IFERROR(B11/B10-1, "n/a")</f>
        <v>-0.26120047591188489</v>
      </c>
      <c r="BE11" s="72">
        <f t="shared" si="5"/>
        <v>-9.6451902615562024E-2</v>
      </c>
      <c r="BF11" s="72">
        <f t="shared" si="5"/>
        <v>-7.4182081787631526E-2</v>
      </c>
      <c r="BG11" s="72">
        <f t="shared" si="5"/>
        <v>-7.269465271816411E-2</v>
      </c>
      <c r="BH11" s="72">
        <f t="shared" si="5"/>
        <v>-0.12079828328782127</v>
      </c>
      <c r="BI11" s="72">
        <f t="shared" si="5"/>
        <v>-0.312170228450382</v>
      </c>
      <c r="BJ11" s="72"/>
      <c r="BK11" s="72" t="str">
        <f t="shared" ref="BK11:BQ18" si="6">IFERROR(I11/I10-1, "n/a")</f>
        <v>n/a</v>
      </c>
      <c r="BL11" s="72">
        <f t="shared" si="6"/>
        <v>0.11219722765941498</v>
      </c>
      <c r="BM11" s="72">
        <f t="shared" si="6"/>
        <v>0.13361923262978914</v>
      </c>
      <c r="BN11" s="72">
        <f t="shared" si="6"/>
        <v>8.6069696434479814E-2</v>
      </c>
      <c r="BO11" s="72">
        <f t="shared" si="6"/>
        <v>-6.9621213827250061E-3</v>
      </c>
      <c r="BP11" s="72">
        <f t="shared" si="6"/>
        <v>-0.20886113589057498</v>
      </c>
      <c r="BQ11" s="72">
        <f t="shared" si="6"/>
        <v>0.10006554546469837</v>
      </c>
      <c r="BS11" s="72" t="s">
        <v>116</v>
      </c>
      <c r="BT11" s="72" t="s">
        <v>116</v>
      </c>
      <c r="BU11" s="72" t="s">
        <v>116</v>
      </c>
      <c r="BV11" s="72" t="s">
        <v>116</v>
      </c>
      <c r="BW11" s="72" t="s">
        <v>116</v>
      </c>
      <c r="BX11" s="72" t="s">
        <v>116</v>
      </c>
      <c r="BY11" s="72"/>
      <c r="BZ11" s="72" t="s">
        <v>116</v>
      </c>
      <c r="CA11" s="72" t="s">
        <v>116</v>
      </c>
      <c r="CB11" s="72" t="s">
        <v>116</v>
      </c>
      <c r="CC11" s="72" t="s">
        <v>116</v>
      </c>
      <c r="CD11" s="72" t="s">
        <v>116</v>
      </c>
      <c r="CE11" s="72" t="s">
        <v>116</v>
      </c>
      <c r="CF11" s="72" t="s">
        <v>116</v>
      </c>
    </row>
    <row r="12" spans="1:84" x14ac:dyDescent="0.35">
      <c r="A12" s="44">
        <v>2014</v>
      </c>
      <c r="B12" s="47">
        <v>476.337301587301</v>
      </c>
      <c r="C12" s="47">
        <v>424.21428571428498</v>
      </c>
      <c r="D12" s="47">
        <v>448.37698412698353</v>
      </c>
      <c r="E12" s="47">
        <v>856.61904761904702</v>
      </c>
      <c r="F12" s="47">
        <v>2206.25396825396</v>
      </c>
      <c r="G12" s="47">
        <v>112.80158730158701</v>
      </c>
      <c r="H12" s="47"/>
      <c r="I12" s="47"/>
      <c r="J12" s="47">
        <v>709.30952380952294</v>
      </c>
      <c r="K12" s="47">
        <v>1796.63888888888</v>
      </c>
      <c r="L12" s="47">
        <v>379.66269841269798</v>
      </c>
      <c r="M12" s="47">
        <v>485.31349206349199</v>
      </c>
      <c r="N12" s="47">
        <v>22.3333333333333</v>
      </c>
      <c r="O12" s="47">
        <v>3393.25793650793</v>
      </c>
      <c r="P12" s="47"/>
      <c r="Q12" s="47"/>
      <c r="R12" s="47">
        <v>525.90873015873001</v>
      </c>
      <c r="S12" s="47">
        <v>5166.48809523809</v>
      </c>
      <c r="T12" s="47">
        <v>411.63888888888886</v>
      </c>
      <c r="U12" s="47">
        <v>946.42460317460302</v>
      </c>
      <c r="V12" s="47">
        <v>1.0277777777777699</v>
      </c>
      <c r="W12" s="47">
        <v>7051.48809523809</v>
      </c>
      <c r="Y12" s="47">
        <v>941.27777777777703</v>
      </c>
      <c r="Z12" s="47">
        <v>622.03968253968196</v>
      </c>
      <c r="AA12" s="47">
        <v>1185.4404761904668</v>
      </c>
      <c r="AB12" s="47">
        <f t="shared" si="0"/>
        <v>2748.7579365079255</v>
      </c>
      <c r="AD12" s="47">
        <v>713.76190476190402</v>
      </c>
      <c r="AE12" s="47">
        <v>1673.3333333333301</v>
      </c>
      <c r="AF12" s="47">
        <v>1498.8214285714207</v>
      </c>
      <c r="AG12" s="47">
        <f t="shared" si="1"/>
        <v>3885.9166666666547</v>
      </c>
      <c r="AI12" s="47">
        <v>551.21428571428498</v>
      </c>
      <c r="AJ12" s="47">
        <v>1097.88492063492</v>
      </c>
      <c r="AK12" s="47">
        <v>4367.2261904761854</v>
      </c>
      <c r="AL12" s="47">
        <f t="shared" si="2"/>
        <v>6016.3253968253903</v>
      </c>
      <c r="AN12" s="47">
        <v>156.615079365079</v>
      </c>
      <c r="AO12" s="47">
        <v>686.24603174603101</v>
      </c>
      <c r="AP12" s="47">
        <v>1763.0039682539589</v>
      </c>
      <c r="AQ12" s="47">
        <f t="shared" si="3"/>
        <v>2605.8650793650686</v>
      </c>
      <c r="AS12" s="47">
        <v>2049.63888888888</v>
      </c>
      <c r="AT12" s="47">
        <v>2707.0119047619</v>
      </c>
      <c r="AU12" s="47">
        <v>5288.4841269841245</v>
      </c>
      <c r="AV12" s="47">
        <f t="shared" si="4"/>
        <v>10045.134920634904</v>
      </c>
      <c r="AX12" s="47">
        <v>1657.2698412698401</v>
      </c>
      <c r="AY12" s="78"/>
      <c r="AZ12" s="47">
        <v>513.03968253968196</v>
      </c>
      <c r="BA12" s="78"/>
      <c r="BB12" s="47">
        <v>35.9444444444444</v>
      </c>
      <c r="BD12" s="72">
        <f t="shared" si="5"/>
        <v>-4.3659424619773124E-2</v>
      </c>
      <c r="BE12" s="72">
        <f t="shared" si="5"/>
        <v>-0.21657689348136844</v>
      </c>
      <c r="BF12" s="72">
        <f t="shared" si="5"/>
        <v>-0.26229229915450669</v>
      </c>
      <c r="BG12" s="72">
        <f t="shared" si="5"/>
        <v>-8.5204302168882751E-2</v>
      </c>
      <c r="BH12" s="72">
        <f t="shared" si="5"/>
        <v>-0.14696076310415396</v>
      </c>
      <c r="BI12" s="72">
        <f t="shared" si="5"/>
        <v>0.23974006716385099</v>
      </c>
      <c r="BJ12" s="72"/>
      <c r="BK12" s="72" t="str">
        <f t="shared" si="6"/>
        <v>n/a</v>
      </c>
      <c r="BL12" s="72">
        <f t="shared" si="6"/>
        <v>-4.7622599688838863E-2</v>
      </c>
      <c r="BM12" s="72">
        <f t="shared" si="6"/>
        <v>-8.4750251173999036E-2</v>
      </c>
      <c r="BN12" s="72">
        <f t="shared" si="6"/>
        <v>-0.19841316386973473</v>
      </c>
      <c r="BO12" s="72">
        <f t="shared" si="6"/>
        <v>-1.6762606122972978E-2</v>
      </c>
      <c r="BP12" s="72">
        <f t="shared" si="6"/>
        <v>0.26415094339622924</v>
      </c>
      <c r="BQ12" s="72">
        <f t="shared" si="6"/>
        <v>-8.1083956438853577E-2</v>
      </c>
      <c r="BS12" s="72" t="s">
        <v>116</v>
      </c>
      <c r="BT12" s="72" t="s">
        <v>116</v>
      </c>
      <c r="BU12" s="72" t="s">
        <v>116</v>
      </c>
      <c r="BV12" s="72" t="s">
        <v>116</v>
      </c>
      <c r="BW12" s="72" t="s">
        <v>116</v>
      </c>
      <c r="BX12" s="72" t="s">
        <v>116</v>
      </c>
      <c r="BY12" s="72"/>
      <c r="BZ12" s="72" t="s">
        <v>116</v>
      </c>
      <c r="CA12" s="72" t="s">
        <v>116</v>
      </c>
      <c r="CB12" s="72" t="s">
        <v>116</v>
      </c>
      <c r="CC12" s="72" t="s">
        <v>116</v>
      </c>
      <c r="CD12" s="72" t="s">
        <v>116</v>
      </c>
      <c r="CE12" s="72" t="s">
        <v>116</v>
      </c>
      <c r="CF12" s="72" t="s">
        <v>116</v>
      </c>
    </row>
    <row r="13" spans="1:84" x14ac:dyDescent="0.35">
      <c r="A13" s="44">
        <v>2015</v>
      </c>
      <c r="B13" s="47">
        <v>419.64682539682502</v>
      </c>
      <c r="C13" s="47">
        <v>415.53968253968202</v>
      </c>
      <c r="D13" s="47">
        <v>444.35317460317452</v>
      </c>
      <c r="E13" s="47">
        <v>734.45634920634905</v>
      </c>
      <c r="F13" s="47">
        <v>2015.0436507936499</v>
      </c>
      <c r="G13" s="47">
        <v>145.079365079365</v>
      </c>
      <c r="H13" s="47"/>
      <c r="I13" s="47"/>
      <c r="J13" s="47">
        <v>640.70634920634905</v>
      </c>
      <c r="K13" s="47">
        <v>1460.1428571428501</v>
      </c>
      <c r="L13" s="47">
        <v>318.53968253968202</v>
      </c>
      <c r="M13" s="47">
        <v>548.30952380952294</v>
      </c>
      <c r="N13" s="47">
        <v>22.162698412698401</v>
      </c>
      <c r="O13" s="47">
        <v>2989.8611111111099</v>
      </c>
      <c r="P13" s="47"/>
      <c r="Q13" s="47"/>
      <c r="R13" s="47">
        <v>539.68253968253919</v>
      </c>
      <c r="S13" s="47">
        <v>5234.3849206349132</v>
      </c>
      <c r="T13" s="47">
        <v>352.61111111111029</v>
      </c>
      <c r="U13" s="47">
        <v>1412.8134920634886</v>
      </c>
      <c r="V13" s="47">
        <v>1.03968253968253</v>
      </c>
      <c r="W13" s="47">
        <v>7540.5317460317401</v>
      </c>
      <c r="Y13" s="47">
        <v>923.35714285714198</v>
      </c>
      <c r="Z13" s="47">
        <v>603.82142857142799</v>
      </c>
      <c r="AA13" s="47">
        <v>1386.2619047619003</v>
      </c>
      <c r="AB13" s="47">
        <f t="shared" si="0"/>
        <v>2913.4404761904702</v>
      </c>
      <c r="AD13" s="47">
        <v>599.44841269841197</v>
      </c>
      <c r="AE13" s="47">
        <v>1413.6587301587299</v>
      </c>
      <c r="AF13" s="47">
        <v>1786.1944444444348</v>
      </c>
      <c r="AG13" s="47">
        <f t="shared" si="1"/>
        <v>3799.3015873015765</v>
      </c>
      <c r="AI13" s="47">
        <v>492.23809523809501</v>
      </c>
      <c r="AJ13" s="47">
        <v>972.38095238095195</v>
      </c>
      <c r="AK13" s="47">
        <v>4368.0753968253948</v>
      </c>
      <c r="AL13" s="47">
        <f t="shared" si="2"/>
        <v>5832.6944444444416</v>
      </c>
      <c r="AN13" s="47">
        <v>146.05158730158701</v>
      </c>
      <c r="AO13" s="47">
        <v>520.66666666666595</v>
      </c>
      <c r="AP13" s="47">
        <v>1695.8373015872933</v>
      </c>
      <c r="AQ13" s="47">
        <f t="shared" si="3"/>
        <v>2362.5555555555461</v>
      </c>
      <c r="AS13" s="47">
        <v>1868.99206349206</v>
      </c>
      <c r="AT13" s="47">
        <v>2469.1944444444398</v>
      </c>
      <c r="AU13" s="47">
        <v>5844.6944444444371</v>
      </c>
      <c r="AV13" s="47">
        <f t="shared" si="4"/>
        <v>10182.880952380936</v>
      </c>
      <c r="AX13" s="47">
        <v>1509.8452380952299</v>
      </c>
      <c r="AY13" s="78"/>
      <c r="AZ13" s="47">
        <v>463.638888888888</v>
      </c>
      <c r="BA13" s="78"/>
      <c r="BB13" s="47">
        <v>41.559523809523803</v>
      </c>
      <c r="BD13" s="72">
        <f t="shared" si="5"/>
        <v>-0.11901330423119505</v>
      </c>
      <c r="BE13" s="72">
        <f t="shared" si="5"/>
        <v>-2.0448635198592635E-2</v>
      </c>
      <c r="BF13" s="72">
        <f t="shared" si="5"/>
        <v>-8.9741660840232385E-3</v>
      </c>
      <c r="BG13" s="72">
        <f t="shared" si="5"/>
        <v>-0.14261029888635612</v>
      </c>
      <c r="BH13" s="72">
        <f t="shared" si="5"/>
        <v>-8.6667410104030229E-2</v>
      </c>
      <c r="BI13" s="72">
        <f t="shared" si="5"/>
        <v>0.28614648561176659</v>
      </c>
      <c r="BJ13" s="72"/>
      <c r="BK13" s="72" t="str">
        <f t="shared" si="6"/>
        <v>n/a</v>
      </c>
      <c r="BL13" s="72">
        <f t="shared" si="6"/>
        <v>-9.6718248240519222E-2</v>
      </c>
      <c r="BM13" s="72">
        <f t="shared" si="6"/>
        <v>-0.1872919671432326</v>
      </c>
      <c r="BN13" s="72">
        <f t="shared" si="6"/>
        <v>-0.16099294486543025</v>
      </c>
      <c r="BO13" s="72">
        <f t="shared" si="6"/>
        <v>0.12980482260688797</v>
      </c>
      <c r="BP13" s="72">
        <f t="shared" si="6"/>
        <v>-7.6403695806671612E-3</v>
      </c>
      <c r="BQ13" s="72">
        <f t="shared" si="6"/>
        <v>-0.1188818630781614</v>
      </c>
      <c r="BS13" s="72" t="s">
        <v>116</v>
      </c>
      <c r="BT13" s="72" t="s">
        <v>116</v>
      </c>
      <c r="BU13" s="72" t="s">
        <v>116</v>
      </c>
      <c r="BV13" s="72" t="s">
        <v>116</v>
      </c>
      <c r="BW13" s="72" t="s">
        <v>116</v>
      </c>
      <c r="BX13" s="72" t="s">
        <v>116</v>
      </c>
      <c r="BY13" s="72"/>
      <c r="BZ13" s="72" t="s">
        <v>116</v>
      </c>
      <c r="CA13" s="72" t="s">
        <v>116</v>
      </c>
      <c r="CB13" s="72" t="s">
        <v>116</v>
      </c>
      <c r="CC13" s="72" t="s">
        <v>116</v>
      </c>
      <c r="CD13" s="72" t="s">
        <v>116</v>
      </c>
      <c r="CE13" s="72" t="s">
        <v>116</v>
      </c>
      <c r="CF13" s="72" t="s">
        <v>116</v>
      </c>
    </row>
    <row r="14" spans="1:84" x14ac:dyDescent="0.35">
      <c r="A14" s="44">
        <v>2016</v>
      </c>
      <c r="B14" s="47">
        <v>383.71825396825301</v>
      </c>
      <c r="C14" s="47">
        <v>404.70634920634899</v>
      </c>
      <c r="D14" s="47">
        <v>395.84126984126954</v>
      </c>
      <c r="E14" s="47">
        <v>629.67460317460302</v>
      </c>
      <c r="F14" s="47">
        <v>1814.38492063492</v>
      </c>
      <c r="G14" s="47">
        <v>134.90476190476099</v>
      </c>
      <c r="H14" s="47"/>
      <c r="I14" s="47"/>
      <c r="J14" s="47">
        <v>724.32936507936495</v>
      </c>
      <c r="K14" s="47">
        <v>1485.88492063492</v>
      </c>
      <c r="L14" s="47">
        <v>318.48412698412602</v>
      </c>
      <c r="M14" s="47">
        <v>569.61904761904702</v>
      </c>
      <c r="N14" s="47">
        <v>19.6984126984126</v>
      </c>
      <c r="O14" s="47">
        <v>3118.0158730158701</v>
      </c>
      <c r="P14" s="47"/>
      <c r="Q14" s="47"/>
      <c r="R14" s="47">
        <v>604.53174603174557</v>
      </c>
      <c r="S14" s="47">
        <v>4920.8095238095148</v>
      </c>
      <c r="T14" s="47">
        <v>137.75396825396825</v>
      </c>
      <c r="U14" s="47">
        <v>1653.8095238095227</v>
      </c>
      <c r="V14" s="47">
        <v>1.1666666666666601</v>
      </c>
      <c r="W14" s="47">
        <v>7318.0714285714275</v>
      </c>
      <c r="Y14" s="47">
        <v>842.90476190476102</v>
      </c>
      <c r="Z14" s="47">
        <v>616.07539682539596</v>
      </c>
      <c r="AA14" s="47">
        <v>1420.9960317460279</v>
      </c>
      <c r="AB14" s="47">
        <f t="shared" si="0"/>
        <v>2879.9761904761849</v>
      </c>
      <c r="AD14" s="47">
        <v>546.76587301587301</v>
      </c>
      <c r="AE14" s="47">
        <v>1501.7936507936499</v>
      </c>
      <c r="AF14" s="47">
        <v>1795.2182539682451</v>
      </c>
      <c r="AG14" s="47">
        <f t="shared" si="1"/>
        <v>3843.7777777777683</v>
      </c>
      <c r="AI14" s="47">
        <v>424.71428571428498</v>
      </c>
      <c r="AJ14" s="47">
        <v>1000.14682539682</v>
      </c>
      <c r="AK14" s="47">
        <v>4101.8571428571349</v>
      </c>
      <c r="AL14" s="47">
        <f t="shared" si="2"/>
        <v>5526.7182539682399</v>
      </c>
      <c r="AN14" s="47">
        <v>131.13492063492001</v>
      </c>
      <c r="AO14" s="47">
        <v>497.50396825396803</v>
      </c>
      <c r="AP14" s="47">
        <v>1506.7023809523719</v>
      </c>
      <c r="AQ14" s="47">
        <f t="shared" si="3"/>
        <v>2135.3412698412599</v>
      </c>
      <c r="AS14" s="47">
        <v>1683.25</v>
      </c>
      <c r="AT14" s="47">
        <v>2620.5119047619</v>
      </c>
      <c r="AU14" s="47">
        <v>5811.369047619045</v>
      </c>
      <c r="AV14" s="47">
        <f t="shared" si="4"/>
        <v>10115.130952380945</v>
      </c>
      <c r="AX14" s="47">
        <v>1335.44047619047</v>
      </c>
      <c r="AY14" s="78"/>
      <c r="AZ14" s="47">
        <v>448.81746031746002</v>
      </c>
      <c r="BA14" s="78"/>
      <c r="BB14" s="47">
        <v>30.126984126984102</v>
      </c>
      <c r="BD14" s="72">
        <f t="shared" si="5"/>
        <v>-8.5616211667030595E-2</v>
      </c>
      <c r="BE14" s="72">
        <f t="shared" si="5"/>
        <v>-2.6070514534549893E-2</v>
      </c>
      <c r="BF14" s="72">
        <f t="shared" si="5"/>
        <v>-0.10917420541718437</v>
      </c>
      <c r="BG14" s="72">
        <f t="shared" si="5"/>
        <v>-0.14266572294592161</v>
      </c>
      <c r="BH14" s="72">
        <f t="shared" si="5"/>
        <v>-9.9580339155282305E-2</v>
      </c>
      <c r="BI14" s="72">
        <f t="shared" si="5"/>
        <v>-7.0131291028452281E-2</v>
      </c>
      <c r="BJ14" s="72"/>
      <c r="BK14" s="72" t="str">
        <f t="shared" si="6"/>
        <v>n/a</v>
      </c>
      <c r="BL14" s="72">
        <f t="shared" si="6"/>
        <v>0.1305169146155658</v>
      </c>
      <c r="BM14" s="72">
        <f t="shared" si="6"/>
        <v>1.7629825305204072E-2</v>
      </c>
      <c r="BN14" s="72">
        <f t="shared" si="6"/>
        <v>-1.7440701614646059E-4</v>
      </c>
      <c r="BO14" s="72">
        <f t="shared" si="6"/>
        <v>3.8864040991793525E-2</v>
      </c>
      <c r="BP14" s="72">
        <f t="shared" si="6"/>
        <v>-0.1111906893464677</v>
      </c>
      <c r="BQ14" s="72">
        <f t="shared" si="6"/>
        <v>4.2863115423155795E-2</v>
      </c>
      <c r="BS14" s="72" t="s">
        <v>116</v>
      </c>
      <c r="BT14" s="72" t="s">
        <v>116</v>
      </c>
      <c r="BU14" s="72" t="s">
        <v>116</v>
      </c>
      <c r="BV14" s="72" t="s">
        <v>116</v>
      </c>
      <c r="BW14" s="72" t="s">
        <v>116</v>
      </c>
      <c r="BX14" s="72" t="s">
        <v>116</v>
      </c>
      <c r="BY14" s="72"/>
      <c r="BZ14" s="72" t="s">
        <v>116</v>
      </c>
      <c r="CA14" s="72" t="s">
        <v>116</v>
      </c>
      <c r="CB14" s="72" t="s">
        <v>116</v>
      </c>
      <c r="CC14" s="72" t="s">
        <v>116</v>
      </c>
      <c r="CD14" s="72" t="s">
        <v>116</v>
      </c>
      <c r="CE14" s="72" t="s">
        <v>116</v>
      </c>
      <c r="CF14" s="72" t="s">
        <v>116</v>
      </c>
    </row>
    <row r="15" spans="1:84" x14ac:dyDescent="0.35">
      <c r="A15" s="44">
        <v>2017</v>
      </c>
      <c r="B15" s="47">
        <v>414.776892430278</v>
      </c>
      <c r="C15" s="47">
        <v>383.490039840637</v>
      </c>
      <c r="D15" s="47">
        <v>419.10358565736999</v>
      </c>
      <c r="E15" s="47">
        <v>588.848605577689</v>
      </c>
      <c r="F15" s="47">
        <v>1806.2191235059699</v>
      </c>
      <c r="G15" s="47">
        <v>145.37051792828601</v>
      </c>
      <c r="H15" s="47"/>
      <c r="I15" s="47"/>
      <c r="J15" s="47">
        <v>797.17928286852498</v>
      </c>
      <c r="K15" s="47">
        <v>1540.5737051792801</v>
      </c>
      <c r="L15" s="47">
        <v>286.48207171314698</v>
      </c>
      <c r="M15" s="47">
        <v>587.641434262948</v>
      </c>
      <c r="N15" s="47">
        <v>23.5338645418326</v>
      </c>
      <c r="O15" s="47">
        <v>3235.4103585657299</v>
      </c>
      <c r="P15" s="47"/>
      <c r="Q15" s="47"/>
      <c r="R15" s="47">
        <v>584.89243027888358</v>
      </c>
      <c r="S15" s="47">
        <v>4843.8525896414267</v>
      </c>
      <c r="T15" s="47">
        <v>95.091633466135349</v>
      </c>
      <c r="U15" s="47">
        <v>1626.4581673306702</v>
      </c>
      <c r="V15" s="47">
        <v>1.9601593625497999</v>
      </c>
      <c r="W15" s="47">
        <v>7152.2549800796796</v>
      </c>
      <c r="Y15" s="47">
        <v>780.30278884462098</v>
      </c>
      <c r="Z15" s="47">
        <v>579.394422310756</v>
      </c>
      <c r="AA15" s="47">
        <v>1403.1274900398357</v>
      </c>
      <c r="AB15" s="47">
        <f t="shared" si="0"/>
        <v>2762.8247011952126</v>
      </c>
      <c r="AD15" s="47">
        <v>554.01593625498003</v>
      </c>
      <c r="AE15" s="47">
        <v>1529.6573705179201</v>
      </c>
      <c r="AF15" s="47">
        <v>1711.1872509960085</v>
      </c>
      <c r="AG15" s="47">
        <f t="shared" si="1"/>
        <v>3794.8605577689086</v>
      </c>
      <c r="AI15" s="47">
        <v>471.90039840637399</v>
      </c>
      <c r="AJ15" s="47">
        <v>1126.35856573705</v>
      </c>
      <c r="AK15" s="47">
        <v>4037.9402390438208</v>
      </c>
      <c r="AL15" s="47">
        <f t="shared" si="2"/>
        <v>5636.1992031872451</v>
      </c>
      <c r="AN15" s="47">
        <v>195.40239043824701</v>
      </c>
      <c r="AO15" s="47">
        <v>677.56175298804703</v>
      </c>
      <c r="AP15" s="47">
        <v>1505.733067729082</v>
      </c>
      <c r="AQ15" s="47">
        <f t="shared" si="3"/>
        <v>2378.697211155376</v>
      </c>
      <c r="AS15" s="47">
        <v>1610.81673306772</v>
      </c>
      <c r="AT15" s="47">
        <v>2557.8486055776798</v>
      </c>
      <c r="AU15" s="47">
        <v>5646.5219123505931</v>
      </c>
      <c r="AV15" s="47">
        <f t="shared" si="4"/>
        <v>9815.187250995994</v>
      </c>
      <c r="AX15" s="47">
        <v>1366.3944223107501</v>
      </c>
      <c r="AY15" s="47"/>
      <c r="AZ15" s="47">
        <v>410.06772908366497</v>
      </c>
      <c r="BA15" s="47"/>
      <c r="BB15" s="47">
        <v>29.756972111553701</v>
      </c>
      <c r="BD15" s="72">
        <f t="shared" si="5"/>
        <v>8.0941258699135599E-2</v>
      </c>
      <c r="BE15" s="72">
        <f t="shared" si="5"/>
        <v>-5.2423959760745875E-2</v>
      </c>
      <c r="BF15" s="72">
        <f t="shared" si="5"/>
        <v>5.8766777464685616E-2</v>
      </c>
      <c r="BG15" s="72">
        <f t="shared" si="5"/>
        <v>-6.4836659111044637E-2</v>
      </c>
      <c r="BH15" s="72">
        <f t="shared" si="5"/>
        <v>-4.5005869681129518E-3</v>
      </c>
      <c r="BI15" s="72">
        <f t="shared" si="5"/>
        <v>7.7578848038837522E-2</v>
      </c>
      <c r="BJ15" s="72"/>
      <c r="BK15" s="72" t="str">
        <f t="shared" si="6"/>
        <v>n/a</v>
      </c>
      <c r="BL15" s="72">
        <f t="shared" si="6"/>
        <v>0.10057567910584142</v>
      </c>
      <c r="BM15" s="72">
        <f t="shared" si="6"/>
        <v>3.6805531696890492E-2</v>
      </c>
      <c r="BN15" s="72">
        <f t="shared" si="6"/>
        <v>-0.10048241830455207</v>
      </c>
      <c r="BO15" s="72">
        <f t="shared" si="6"/>
        <v>3.163936795869593E-2</v>
      </c>
      <c r="BP15" s="72">
        <f t="shared" si="6"/>
        <v>0.19470867537104053</v>
      </c>
      <c r="BQ15" s="72">
        <f t="shared" si="6"/>
        <v>3.7650380989340926E-2</v>
      </c>
      <c r="BS15" s="72" t="s">
        <v>116</v>
      </c>
      <c r="BT15" s="72" t="s">
        <v>116</v>
      </c>
      <c r="BU15" s="72" t="s">
        <v>116</v>
      </c>
      <c r="BV15" s="72" t="s">
        <v>116</v>
      </c>
      <c r="BW15" s="72" t="s">
        <v>116</v>
      </c>
      <c r="BX15" s="72" t="s">
        <v>116</v>
      </c>
      <c r="BY15" s="72"/>
      <c r="BZ15" s="72" t="s">
        <v>116</v>
      </c>
      <c r="CA15" s="72" t="s">
        <v>116</v>
      </c>
      <c r="CB15" s="72" t="s">
        <v>116</v>
      </c>
      <c r="CC15" s="72" t="s">
        <v>116</v>
      </c>
      <c r="CD15" s="72" t="s">
        <v>116</v>
      </c>
      <c r="CE15" s="72" t="s">
        <v>116</v>
      </c>
      <c r="CF15" s="72" t="s">
        <v>116</v>
      </c>
    </row>
    <row r="16" spans="1:84" x14ac:dyDescent="0.35">
      <c r="A16" s="44">
        <v>2018</v>
      </c>
      <c r="B16" s="47">
        <v>386.848605577689</v>
      </c>
      <c r="C16" s="47">
        <v>345.25498007968099</v>
      </c>
      <c r="D16" s="47">
        <v>411.84462151394399</v>
      </c>
      <c r="E16" s="47">
        <v>530.87250996015905</v>
      </c>
      <c r="F16" s="47">
        <v>1674.82071713147</v>
      </c>
      <c r="G16" s="47">
        <v>168.43027888446201</v>
      </c>
      <c r="H16" s="47"/>
      <c r="I16" s="47"/>
      <c r="J16" s="47">
        <v>804.22310756972104</v>
      </c>
      <c r="K16" s="47">
        <v>1580.22310756972</v>
      </c>
      <c r="L16" s="47">
        <v>267.394422310756</v>
      </c>
      <c r="M16" s="47">
        <v>581.30278884462098</v>
      </c>
      <c r="N16" s="47">
        <v>15.709163346613501</v>
      </c>
      <c r="O16" s="47">
        <v>3248.8525896414299</v>
      </c>
      <c r="P16" s="47"/>
      <c r="Q16" s="47"/>
      <c r="R16" s="47">
        <v>528.38645418326689</v>
      </c>
      <c r="S16" s="47">
        <v>5108.4462151394418</v>
      </c>
      <c r="T16" s="47">
        <v>65.063745019920262</v>
      </c>
      <c r="U16" s="47">
        <v>1476.2828685258912</v>
      </c>
      <c r="V16" s="47">
        <v>0.41434262948207101</v>
      </c>
      <c r="W16" s="47">
        <v>7178.5936254979997</v>
      </c>
      <c r="Y16" s="47">
        <v>733.79282868525797</v>
      </c>
      <c r="Z16" s="47">
        <v>529.19920318724996</v>
      </c>
      <c r="AA16" s="47">
        <v>1541.8007968127461</v>
      </c>
      <c r="AB16" s="47">
        <f t="shared" si="0"/>
        <v>2804.7928286852539</v>
      </c>
      <c r="AD16" s="47">
        <v>506.02390438246999</v>
      </c>
      <c r="AE16" s="47">
        <v>1576.8565737051699</v>
      </c>
      <c r="AF16" s="47">
        <v>1812.5577689243003</v>
      </c>
      <c r="AG16" s="47">
        <f t="shared" si="1"/>
        <v>3895.4382470119399</v>
      </c>
      <c r="AI16" s="47">
        <v>435.00398406374501</v>
      </c>
      <c r="AJ16" s="47">
        <v>1142.7968127490001</v>
      </c>
      <c r="AK16" s="47">
        <v>3824.2350597609516</v>
      </c>
      <c r="AL16" s="47">
        <f t="shared" si="2"/>
        <v>5402.0358565736969</v>
      </c>
      <c r="AN16" s="47">
        <v>181.64940239043801</v>
      </c>
      <c r="AO16" s="47">
        <v>734.72111553784805</v>
      </c>
      <c r="AP16" s="47">
        <v>1800.3824701195156</v>
      </c>
      <c r="AQ16" s="47">
        <f t="shared" si="3"/>
        <v>2716.7529880478014</v>
      </c>
      <c r="AS16" s="47">
        <v>1493.1713147410301</v>
      </c>
      <c r="AT16" s="47">
        <v>2514.1314741035799</v>
      </c>
      <c r="AU16" s="47">
        <v>5378.2111553784816</v>
      </c>
      <c r="AV16" s="47">
        <f t="shared" si="4"/>
        <v>9385.513944223092</v>
      </c>
      <c r="AX16" s="47">
        <v>1284.2709163346599</v>
      </c>
      <c r="AY16" s="47"/>
      <c r="AZ16" s="47">
        <v>362.68127490039802</v>
      </c>
      <c r="BA16" s="47"/>
      <c r="BB16" s="47">
        <v>27.868525896414301</v>
      </c>
      <c r="BD16" s="72">
        <f t="shared" si="5"/>
        <v>-6.7333275701426887E-2</v>
      </c>
      <c r="BE16" s="72">
        <f t="shared" si="5"/>
        <v>-9.9702875664893331E-2</v>
      </c>
      <c r="BF16" s="72">
        <f t="shared" si="5"/>
        <v>-1.7320214839107617E-2</v>
      </c>
      <c r="BG16" s="72">
        <f t="shared" si="5"/>
        <v>-9.8456708682620686E-2</v>
      </c>
      <c r="BH16" s="72">
        <f t="shared" si="5"/>
        <v>-7.2747766128978042E-2</v>
      </c>
      <c r="BI16" s="72">
        <f t="shared" si="5"/>
        <v>0.15862749397062625</v>
      </c>
      <c r="BJ16" s="72"/>
      <c r="BK16" s="72" t="str">
        <f t="shared" si="6"/>
        <v>n/a</v>
      </c>
      <c r="BL16" s="72">
        <f t="shared" si="6"/>
        <v>8.8359354696849746E-3</v>
      </c>
      <c r="BM16" s="72">
        <f t="shared" si="6"/>
        <v>2.5736777316879955E-2</v>
      </c>
      <c r="BN16" s="72">
        <f t="shared" si="6"/>
        <v>-6.6627727481332055E-2</v>
      </c>
      <c r="BO16" s="72">
        <f t="shared" si="6"/>
        <v>-1.0786586936772591E-2</v>
      </c>
      <c r="BP16" s="72">
        <f t="shared" si="6"/>
        <v>-0.33248687997291337</v>
      </c>
      <c r="BQ16" s="72">
        <f t="shared" si="6"/>
        <v>4.1547221483395624E-3</v>
      </c>
      <c r="BS16" s="72" t="s">
        <v>116</v>
      </c>
      <c r="BT16" s="72" t="s">
        <v>116</v>
      </c>
      <c r="BU16" s="72" t="s">
        <v>116</v>
      </c>
      <c r="BV16" s="72" t="s">
        <v>116</v>
      </c>
      <c r="BW16" s="72" t="s">
        <v>116</v>
      </c>
      <c r="BX16" s="72" t="s">
        <v>116</v>
      </c>
      <c r="BY16" s="72"/>
      <c r="BZ16" s="72" t="s">
        <v>116</v>
      </c>
      <c r="CA16" s="72" t="s">
        <v>116</v>
      </c>
      <c r="CB16" s="72" t="s">
        <v>116</v>
      </c>
      <c r="CC16" s="72" t="s">
        <v>116</v>
      </c>
      <c r="CD16" s="72" t="s">
        <v>116</v>
      </c>
      <c r="CE16" s="72" t="s">
        <v>116</v>
      </c>
      <c r="CF16" s="72" t="s">
        <v>116</v>
      </c>
    </row>
    <row r="17" spans="1:84" x14ac:dyDescent="0.35">
      <c r="A17" s="44">
        <v>2019</v>
      </c>
      <c r="B17" s="47">
        <v>448.71428571428498</v>
      </c>
      <c r="C17" s="47">
        <v>378.13492063491998</v>
      </c>
      <c r="D17" s="47">
        <v>420.48412698412602</v>
      </c>
      <c r="E17" s="47">
        <v>458.15873015873001</v>
      </c>
      <c r="F17" s="47">
        <v>1705.49206349206</v>
      </c>
      <c r="G17" s="47">
        <v>192.70634920634899</v>
      </c>
      <c r="H17" s="47"/>
      <c r="I17" s="47">
        <v>850.82142857142799</v>
      </c>
      <c r="J17" s="47">
        <v>609.98412698412596</v>
      </c>
      <c r="K17" s="47">
        <v>685.42857142857099</v>
      </c>
      <c r="L17" s="47">
        <v>239.71031746031699</v>
      </c>
      <c r="M17" s="47">
        <v>665.730158730158</v>
      </c>
      <c r="N17" s="47">
        <v>14.900793650793601</v>
      </c>
      <c r="O17" s="47">
        <v>3066.5753968253898</v>
      </c>
      <c r="P17" s="47"/>
      <c r="Q17" s="47">
        <v>6627.1547619047597</v>
      </c>
      <c r="R17" s="47">
        <v>216.86111111111038</v>
      </c>
      <c r="S17" s="47">
        <v>22.710317460317398</v>
      </c>
      <c r="T17" s="47">
        <v>44.99206349206348</v>
      </c>
      <c r="U17" s="47">
        <v>1762.2380952380943</v>
      </c>
      <c r="V17" s="47">
        <v>1.27380952380952</v>
      </c>
      <c r="W17" s="47">
        <v>8675.2301587301499</v>
      </c>
      <c r="Y17" s="47">
        <v>732.638888888888</v>
      </c>
      <c r="Z17" s="47">
        <v>568.08333333333303</v>
      </c>
      <c r="AA17" s="47">
        <v>1652.1428571428523</v>
      </c>
      <c r="AB17" s="47">
        <f t="shared" si="0"/>
        <v>2952.8650793650731</v>
      </c>
      <c r="AD17" s="47">
        <v>515.51190476190402</v>
      </c>
      <c r="AE17" s="47">
        <v>1399.11507936507</v>
      </c>
      <c r="AF17" s="47">
        <v>2031.3492063492049</v>
      </c>
      <c r="AG17" s="47">
        <f t="shared" si="1"/>
        <v>3945.976190476179</v>
      </c>
      <c r="AI17" s="47">
        <v>457.34126984126902</v>
      </c>
      <c r="AJ17" s="47">
        <v>1099.37698412698</v>
      </c>
      <c r="AK17" s="47">
        <v>4991.7380952380863</v>
      </c>
      <c r="AL17" s="47">
        <f t="shared" si="2"/>
        <v>6548.4563492063353</v>
      </c>
      <c r="AN17" s="47">
        <v>151.583333333333</v>
      </c>
      <c r="AO17" s="47">
        <v>570.18650793650704</v>
      </c>
      <c r="AP17" s="47">
        <v>2516.6309523809455</v>
      </c>
      <c r="AQ17" s="47">
        <f t="shared" si="3"/>
        <v>3238.4007936507855</v>
      </c>
      <c r="AS17" s="47">
        <v>1553.9087301587299</v>
      </c>
      <c r="AT17" s="47">
        <v>2496.38888888888</v>
      </c>
      <c r="AU17" s="47">
        <v>6158.5992063491976</v>
      </c>
      <c r="AV17" s="47">
        <f t="shared" si="4"/>
        <v>10208.896825396809</v>
      </c>
      <c r="AX17" s="47">
        <v>1287.5317460317401</v>
      </c>
      <c r="AY17" s="47"/>
      <c r="AZ17" s="47">
        <v>383.25793650793599</v>
      </c>
      <c r="BA17" s="47"/>
      <c r="BB17" s="47">
        <v>34.702380952380899</v>
      </c>
      <c r="BD17" s="72">
        <f t="shared" si="5"/>
        <v>0.15992220016978131</v>
      </c>
      <c r="BE17" s="72">
        <f t="shared" si="5"/>
        <v>9.5233790828015419E-2</v>
      </c>
      <c r="BF17" s="72">
        <f t="shared" si="5"/>
        <v>2.0977584795020876E-2</v>
      </c>
      <c r="BG17" s="72">
        <f t="shared" si="5"/>
        <v>-0.13697032420625066</v>
      </c>
      <c r="BH17" s="72">
        <f t="shared" si="5"/>
        <v>1.8313211704905408E-2</v>
      </c>
      <c r="BI17" s="72">
        <f t="shared" si="5"/>
        <v>0.14413127189879926</v>
      </c>
      <c r="BJ17" s="72"/>
      <c r="BK17" s="72" t="str">
        <f t="shared" si="6"/>
        <v>n/a</v>
      </c>
      <c r="BL17" s="72">
        <f t="shared" si="6"/>
        <v>-0.24152374976213398</v>
      </c>
      <c r="BM17" s="72">
        <f t="shared" si="6"/>
        <v>-0.56624569774662048</v>
      </c>
      <c r="BN17" s="72">
        <f t="shared" si="6"/>
        <v>-0.10353284339740476</v>
      </c>
      <c r="BO17" s="72">
        <f t="shared" si="6"/>
        <v>0.14523819858724951</v>
      </c>
      <c r="BP17" s="72">
        <f t="shared" si="6"/>
        <v>-5.1458481778035914E-2</v>
      </c>
      <c r="BQ17" s="72">
        <f t="shared" si="6"/>
        <v>-5.6105097965111983E-2</v>
      </c>
      <c r="BS17" s="72" t="s">
        <v>116</v>
      </c>
      <c r="BT17" s="72" t="s">
        <v>116</v>
      </c>
      <c r="BU17" s="72" t="s">
        <v>116</v>
      </c>
      <c r="BV17" s="72" t="s">
        <v>116</v>
      </c>
      <c r="BW17" s="72" t="s">
        <v>116</v>
      </c>
      <c r="BX17" s="72" t="s">
        <v>116</v>
      </c>
      <c r="BY17" s="72"/>
      <c r="BZ17" s="72" t="s">
        <v>116</v>
      </c>
      <c r="CA17" s="72" t="s">
        <v>116</v>
      </c>
      <c r="CB17" s="72" t="s">
        <v>116</v>
      </c>
      <c r="CC17" s="72" t="s">
        <v>116</v>
      </c>
      <c r="CD17" s="72" t="s">
        <v>116</v>
      </c>
      <c r="CE17" s="72" t="s">
        <v>116</v>
      </c>
      <c r="CF17" s="72" t="s">
        <v>116</v>
      </c>
    </row>
    <row r="18" spans="1:84" x14ac:dyDescent="0.35">
      <c r="A18" s="44">
        <v>2020</v>
      </c>
      <c r="B18" s="47">
        <v>427.25279817908324</v>
      </c>
      <c r="C18" s="47">
        <v>312.11788354454649</v>
      </c>
      <c r="D18" s="47">
        <v>357.17024889592903</v>
      </c>
      <c r="E18" s="47">
        <v>470.05575956861202</v>
      </c>
      <c r="F18" s="47">
        <v>1566.5966901881707</v>
      </c>
      <c r="G18" s="47">
        <v>207.01431891641025</v>
      </c>
      <c r="H18" s="47"/>
      <c r="I18" s="47">
        <v>1814.1586661546326</v>
      </c>
      <c r="J18" s="47">
        <v>438.43406778033773</v>
      </c>
      <c r="K18" s="47">
        <v>137.54826908922126</v>
      </c>
      <c r="L18" s="47">
        <v>178.04045258896525</v>
      </c>
      <c r="M18" s="47">
        <v>689.83531946044525</v>
      </c>
      <c r="N18" s="47">
        <v>16.1644105222734</v>
      </c>
      <c r="O18" s="47">
        <v>3274.1811855958754</v>
      </c>
      <c r="P18" s="47"/>
      <c r="Q18" s="47">
        <v>6454.641521057345</v>
      </c>
      <c r="R18" s="47">
        <v>1.3449180747567837</v>
      </c>
      <c r="S18" s="47">
        <v>29.916950684843801</v>
      </c>
      <c r="T18" s="47">
        <v>43.319952476958477</v>
      </c>
      <c r="U18" s="47">
        <v>1563.6894361239104</v>
      </c>
      <c r="V18" s="47">
        <v>1.7347110215053725</v>
      </c>
      <c r="W18" s="47">
        <v>8094.6474894393195</v>
      </c>
      <c r="X18" s="47"/>
      <c r="Y18" s="47">
        <v>682.31518217165876</v>
      </c>
      <c r="Z18" s="47">
        <v>680.62541002624152</v>
      </c>
      <c r="AA18" s="47">
        <v>1756.8590429787482</v>
      </c>
      <c r="AB18" s="47">
        <v>3119.7996351766483</v>
      </c>
      <c r="AC18" s="47"/>
      <c r="AD18" s="47">
        <v>483.58474142345074</v>
      </c>
      <c r="AE18" s="47">
        <v>1571.660760288655</v>
      </c>
      <c r="AF18" s="47">
        <v>2017.0786810355844</v>
      </c>
      <c r="AG18" s="47">
        <v>4072.32418274769</v>
      </c>
      <c r="AH18" s="47"/>
      <c r="AI18" s="47">
        <v>400.69676659306151</v>
      </c>
      <c r="AJ18" s="47">
        <v>1021.8950152809775</v>
      </c>
      <c r="AK18" s="47">
        <v>4320.7097654249865</v>
      </c>
      <c r="AL18" s="47">
        <v>5743.3015472990255</v>
      </c>
      <c r="AM18" s="47"/>
      <c r="AN18" s="47">
        <v>128.70340701804901</v>
      </c>
      <c r="AO18" s="47">
        <v>564.57520681323581</v>
      </c>
      <c r="AP18" s="47">
        <v>2093.5606858838919</v>
      </c>
      <c r="AQ18" s="47">
        <v>2786.8392997151768</v>
      </c>
      <c r="AR18" s="47"/>
      <c r="AS18" s="47">
        <v>1437.89328317012</v>
      </c>
      <c r="AT18" s="47">
        <v>2709.6059787826398</v>
      </c>
      <c r="AU18" s="47">
        <v>6001.086803555424</v>
      </c>
      <c r="AV18" s="47">
        <v>10148.586065508185</v>
      </c>
      <c r="AW18" s="47"/>
      <c r="AX18" s="47">
        <v>1137.1326024865575</v>
      </c>
      <c r="AY18" s="47"/>
      <c r="AZ18" s="47">
        <v>362.87931027585751</v>
      </c>
      <c r="BA18" s="47"/>
      <c r="BB18" s="47">
        <v>66.58477742575522</v>
      </c>
      <c r="BD18" s="72">
        <f t="shared" si="5"/>
        <v>-4.7828848375171096E-2</v>
      </c>
      <c r="BE18" s="72">
        <f t="shared" si="5"/>
        <v>-0.17458593080883777</v>
      </c>
      <c r="BF18" s="72">
        <f t="shared" si="5"/>
        <v>-0.15057376491785435</v>
      </c>
      <c r="BG18" s="72">
        <f t="shared" si="5"/>
        <v>2.5967047284595646E-2</v>
      </c>
      <c r="BH18" s="72">
        <f t="shared" si="5"/>
        <v>-8.1440058430700457E-2</v>
      </c>
      <c r="BI18" s="72">
        <f t="shared" si="5"/>
        <v>7.4247526191990376E-2</v>
      </c>
      <c r="BJ18" s="72"/>
      <c r="BK18" s="72">
        <f t="shared" si="6"/>
        <v>1.132243741440194</v>
      </c>
      <c r="BL18" s="72">
        <f t="shared" si="6"/>
        <v>-0.28123692341301298</v>
      </c>
      <c r="BM18" s="72">
        <f t="shared" si="6"/>
        <v>-0.79932515972810558</v>
      </c>
      <c r="BN18" s="72">
        <f t="shared" si="6"/>
        <v>-0.25726829585280953</v>
      </c>
      <c r="BO18" s="72">
        <f t="shared" si="6"/>
        <v>3.6208605565153373E-2</v>
      </c>
      <c r="BP18" s="72">
        <f t="shared" si="6"/>
        <v>8.4801984450841639E-2</v>
      </c>
      <c r="BQ18" s="72">
        <f t="shared" si="6"/>
        <v>6.7699554684161667E-2</v>
      </c>
      <c r="BS18" s="72" t="s">
        <v>116</v>
      </c>
      <c r="BT18" s="72" t="s">
        <v>116</v>
      </c>
      <c r="BU18" s="72" t="s">
        <v>116</v>
      </c>
      <c r="BV18" s="72" t="s">
        <v>116</v>
      </c>
      <c r="BW18" s="72" t="s">
        <v>116</v>
      </c>
      <c r="BX18" s="72" t="s">
        <v>116</v>
      </c>
      <c r="BY18" s="72"/>
      <c r="BZ18" s="72" t="s">
        <v>116</v>
      </c>
      <c r="CA18" s="72" t="s">
        <v>116</v>
      </c>
      <c r="CB18" s="72" t="s">
        <v>116</v>
      </c>
      <c r="CC18" s="72" t="s">
        <v>116</v>
      </c>
      <c r="CD18" s="72" t="s">
        <v>116</v>
      </c>
      <c r="CE18" s="72" t="s">
        <v>116</v>
      </c>
      <c r="CF18" s="72" t="s">
        <v>116</v>
      </c>
    </row>
    <row r="19" spans="1:84" x14ac:dyDescent="0.35">
      <c r="A19" s="44"/>
      <c r="B19" s="47"/>
      <c r="C19" s="47"/>
      <c r="D19" s="47"/>
      <c r="E19" s="47"/>
      <c r="F19" s="47"/>
      <c r="G19" s="47"/>
      <c r="I19" s="47"/>
      <c r="J19" s="47"/>
      <c r="K19" s="47"/>
      <c r="L19" s="47"/>
      <c r="M19" s="47"/>
      <c r="N19" s="47"/>
      <c r="O19" s="47"/>
      <c r="P19" s="47"/>
      <c r="Q19" s="47"/>
      <c r="R19" s="47"/>
      <c r="S19" s="47"/>
      <c r="T19" s="47"/>
      <c r="U19" s="47"/>
      <c r="V19" s="47"/>
      <c r="W19" s="47"/>
      <c r="Y19" s="47"/>
      <c r="Z19" s="47"/>
      <c r="AA19" s="47"/>
      <c r="AB19" s="47"/>
      <c r="AD19" s="47"/>
      <c r="AE19" s="47"/>
      <c r="AF19" s="47"/>
      <c r="AG19" s="47"/>
      <c r="AI19" s="47"/>
      <c r="AJ19" s="47"/>
      <c r="AK19" s="47"/>
      <c r="AL19" s="47"/>
      <c r="AN19" s="47"/>
      <c r="AO19" s="47"/>
      <c r="AP19" s="47"/>
      <c r="AQ19" s="47"/>
      <c r="AS19" s="47"/>
      <c r="AT19" s="47"/>
      <c r="AU19" s="47"/>
      <c r="AV19" s="47"/>
      <c r="AX19" s="47"/>
      <c r="AY19" s="78"/>
      <c r="AZ19" s="47"/>
      <c r="BA19" s="78"/>
      <c r="BB19" s="47"/>
      <c r="BS19" s="72"/>
      <c r="BT19" s="72"/>
      <c r="BU19" s="72"/>
      <c r="BV19" s="72"/>
      <c r="BW19" s="72"/>
      <c r="BX19" s="72"/>
      <c r="BY19" s="72"/>
      <c r="BZ19" s="72"/>
      <c r="CA19" s="72"/>
      <c r="CB19" s="72"/>
      <c r="CC19" s="72"/>
      <c r="CD19" s="72"/>
      <c r="CE19" s="72"/>
      <c r="CF19" s="72"/>
    </row>
    <row r="20" spans="1:84" x14ac:dyDescent="0.35">
      <c r="A20" s="5" t="s">
        <v>107</v>
      </c>
      <c r="B20" s="47">
        <v>403.11475409835998</v>
      </c>
      <c r="C20" s="47">
        <v>345.62295081967198</v>
      </c>
      <c r="D20" s="47">
        <v>467.29508196721298</v>
      </c>
      <c r="E20" s="47">
        <v>489.73770491803202</v>
      </c>
      <c r="F20" s="47">
        <f>SUM(B20:E20)</f>
        <v>1705.7704918032771</v>
      </c>
      <c r="G20" s="47">
        <v>185.37704918032699</v>
      </c>
      <c r="H20" s="47"/>
      <c r="I20" s="47"/>
      <c r="J20" s="47">
        <v>773.45901639344197</v>
      </c>
      <c r="K20" s="47">
        <v>1484.13114754098</v>
      </c>
      <c r="L20" s="47">
        <v>261.78688524590098</v>
      </c>
      <c r="M20" s="47">
        <v>636.26229508196695</v>
      </c>
      <c r="N20" s="47">
        <v>12.4262295081967</v>
      </c>
      <c r="O20" s="47">
        <f>SUM(I20:N20)</f>
        <v>3168.0655737704865</v>
      </c>
      <c r="P20" s="47"/>
      <c r="Q20" s="47">
        <v>6107.7213114754004</v>
      </c>
      <c r="R20" s="47">
        <v>640.49180327868783</v>
      </c>
      <c r="S20" s="47">
        <v>17.327868852459002</v>
      </c>
      <c r="T20" s="47">
        <v>45.786885245901601</v>
      </c>
      <c r="U20" s="47">
        <v>1561.8360655737649</v>
      </c>
      <c r="V20" s="47">
        <v>1.36065573770491</v>
      </c>
      <c r="W20" s="47">
        <f>SUM(Q20:V20)</f>
        <v>8374.5245901639173</v>
      </c>
      <c r="Y20" s="47">
        <v>743.78688524590098</v>
      </c>
      <c r="Z20" s="47">
        <v>560.27868852459005</v>
      </c>
      <c r="AA20" s="47">
        <v>1588.2131147540938</v>
      </c>
      <c r="AB20" s="47">
        <f t="shared" ref="AB20:AB29" si="7">SUM(Y20:AA20)</f>
        <v>2892.278688524585</v>
      </c>
      <c r="AD20" s="47">
        <v>516.885245901639</v>
      </c>
      <c r="AE20" s="47">
        <v>1469.6885245901599</v>
      </c>
      <c r="AF20" s="47">
        <v>1978.2786885245841</v>
      </c>
      <c r="AG20" s="47">
        <f t="shared" ref="AG20:AG29" si="8">SUM(AD20:AF20)</f>
        <v>3964.8524590163829</v>
      </c>
      <c r="AI20" s="47">
        <v>445.098360655737</v>
      </c>
      <c r="AJ20" s="47">
        <v>1138.0983606557299</v>
      </c>
      <c r="AK20" s="47">
        <v>4808.0327868852455</v>
      </c>
      <c r="AL20" s="47">
        <f t="shared" ref="AL20:AL29" si="9">SUM(AI20:AK20)</f>
        <v>6391.2295081967122</v>
      </c>
      <c r="AN20" s="47">
        <v>150.75409836065501</v>
      </c>
      <c r="AO20" s="47">
        <v>625.44262295081899</v>
      </c>
      <c r="AP20" s="47">
        <v>2457.6557377049098</v>
      </c>
      <c r="AQ20" s="47">
        <f t="shared" ref="AQ20:AQ29" si="10">SUM(AN20:AP20)</f>
        <v>3233.8524590163838</v>
      </c>
      <c r="AS20" s="47">
        <v>1555.01639344262</v>
      </c>
      <c r="AT20" s="47">
        <v>2542.6229508196702</v>
      </c>
      <c r="AU20" s="47">
        <v>5916.8688524590125</v>
      </c>
      <c r="AV20" s="47">
        <f t="shared" ref="AV20:AV29" si="11">SUM(AS20:AU20)</f>
        <v>10014.508196721303</v>
      </c>
      <c r="AX20" s="47">
        <v>1282.0819672131099</v>
      </c>
      <c r="AY20" s="47"/>
      <c r="AZ20" s="47">
        <v>397.213114754098</v>
      </c>
      <c r="BA20" s="47"/>
      <c r="BB20" s="47">
        <v>26.475409836065499</v>
      </c>
      <c r="BD20" s="72" t="s">
        <v>116</v>
      </c>
      <c r="BE20" s="72" t="s">
        <v>116</v>
      </c>
      <c r="BF20" s="72" t="s">
        <v>116</v>
      </c>
      <c r="BG20" s="72" t="s">
        <v>116</v>
      </c>
      <c r="BH20" s="72" t="s">
        <v>116</v>
      </c>
      <c r="BI20" s="72" t="s">
        <v>116</v>
      </c>
      <c r="BJ20" s="72"/>
      <c r="BK20" s="72" t="s">
        <v>116</v>
      </c>
      <c r="BL20" s="72" t="s">
        <v>116</v>
      </c>
      <c r="BM20" s="72" t="s">
        <v>116</v>
      </c>
      <c r="BN20" s="72" t="s">
        <v>116</v>
      </c>
      <c r="BO20" s="72" t="s">
        <v>116</v>
      </c>
      <c r="BP20" s="72" t="s">
        <v>116</v>
      </c>
      <c r="BQ20" s="72" t="s">
        <v>116</v>
      </c>
      <c r="BS20" s="72" t="s">
        <v>116</v>
      </c>
      <c r="BT20" s="72" t="s">
        <v>116</v>
      </c>
      <c r="BU20" s="72" t="s">
        <v>116</v>
      </c>
      <c r="BV20" s="72" t="s">
        <v>116</v>
      </c>
      <c r="BW20" s="72" t="s">
        <v>116</v>
      </c>
      <c r="BX20" s="72" t="s">
        <v>116</v>
      </c>
      <c r="BY20" s="72"/>
      <c r="BZ20" s="72" t="s">
        <v>116</v>
      </c>
      <c r="CA20" s="72" t="s">
        <v>116</v>
      </c>
      <c r="CB20" s="72" t="s">
        <v>116</v>
      </c>
      <c r="CC20" s="72" t="s">
        <v>116</v>
      </c>
      <c r="CD20" s="72" t="s">
        <v>116</v>
      </c>
      <c r="CE20" s="72" t="s">
        <v>116</v>
      </c>
      <c r="CF20" s="72" t="s">
        <v>116</v>
      </c>
    </row>
    <row r="21" spans="1:84" x14ac:dyDescent="0.35">
      <c r="A21" s="5" t="s">
        <v>108</v>
      </c>
      <c r="B21" s="47">
        <v>439.444444444444</v>
      </c>
      <c r="C21" s="47">
        <v>370.79365079364999</v>
      </c>
      <c r="D21" s="47">
        <v>456.41269841269798</v>
      </c>
      <c r="E21" s="47">
        <v>486.50793650793599</v>
      </c>
      <c r="F21" s="47">
        <f t="shared" ref="F21:F29" si="12">SUM(B21:E21)</f>
        <v>1753.1587301587278</v>
      </c>
      <c r="G21" s="47">
        <v>212.17460317460299</v>
      </c>
      <c r="H21" s="47"/>
      <c r="I21" s="47">
        <v>442.76190476190402</v>
      </c>
      <c r="J21" s="47">
        <v>674.39682539682497</v>
      </c>
      <c r="K21" s="47">
        <v>979.15873015873001</v>
      </c>
      <c r="L21" s="47">
        <v>255.60317460317401</v>
      </c>
      <c r="M21" s="47">
        <v>671.39682539682497</v>
      </c>
      <c r="N21" s="47">
        <v>17.015873015873002</v>
      </c>
      <c r="O21" s="47">
        <f t="shared" ref="O21:O29" si="13">SUM(I21:N21)</f>
        <v>3040.3333333333308</v>
      </c>
      <c r="P21" s="47"/>
      <c r="Q21" s="47">
        <v>6845.0952380952303</v>
      </c>
      <c r="R21" s="47">
        <v>231.96825396825363</v>
      </c>
      <c r="S21" s="47">
        <v>23.873015873015799</v>
      </c>
      <c r="T21" s="47">
        <v>46.126984126984098</v>
      </c>
      <c r="U21" s="47">
        <v>1804.8888888888805</v>
      </c>
      <c r="V21" s="47">
        <v>2.3015873015873001</v>
      </c>
      <c r="W21" s="47">
        <f t="shared" ref="W21:W29" si="14">SUM(Q21:V21)</f>
        <v>8954.25396825395</v>
      </c>
      <c r="Y21" s="47">
        <v>739.76190476190402</v>
      </c>
      <c r="Z21" s="47">
        <v>535.92063492063403</v>
      </c>
      <c r="AA21" s="47">
        <v>1672.0158730158726</v>
      </c>
      <c r="AB21" s="47">
        <f t="shared" si="7"/>
        <v>2947.6984126984107</v>
      </c>
      <c r="AD21" s="47">
        <v>547.49206349206304</v>
      </c>
      <c r="AE21" s="47">
        <v>1380.9841269841199</v>
      </c>
      <c r="AF21" s="47">
        <v>2149.7619047618969</v>
      </c>
      <c r="AG21" s="47">
        <f t="shared" si="8"/>
        <v>4078.2380952380799</v>
      </c>
      <c r="AI21" s="47">
        <v>465.90476190476102</v>
      </c>
      <c r="AJ21" s="47">
        <v>1123.42857142857</v>
      </c>
      <c r="AK21" s="47">
        <v>5132.4761904761899</v>
      </c>
      <c r="AL21" s="47">
        <f t="shared" si="9"/>
        <v>6721.8095238095211</v>
      </c>
      <c r="AN21" s="47">
        <v>168.04761904761901</v>
      </c>
      <c r="AO21" s="47">
        <v>591.07936507936495</v>
      </c>
      <c r="AP21" s="47">
        <v>2666.3015873015847</v>
      </c>
      <c r="AQ21" s="47">
        <f t="shared" si="10"/>
        <v>3425.4285714285688</v>
      </c>
      <c r="AS21" s="47">
        <v>1585.1111111111099</v>
      </c>
      <c r="AT21" s="47">
        <v>2449.25396825396</v>
      </c>
      <c r="AU21" s="47">
        <v>6287.9523809523744</v>
      </c>
      <c r="AV21" s="47">
        <f t="shared" si="11"/>
        <v>10322.317460317445</v>
      </c>
      <c r="AX21" s="47">
        <v>1311.82539682539</v>
      </c>
      <c r="AY21" s="47"/>
      <c r="AZ21" s="47">
        <v>413.079365079365</v>
      </c>
      <c r="BA21" s="47"/>
      <c r="BB21" s="47">
        <v>28.2539682539682</v>
      </c>
      <c r="BD21" s="72" t="s">
        <v>116</v>
      </c>
      <c r="BE21" s="72" t="s">
        <v>116</v>
      </c>
      <c r="BF21" s="72" t="s">
        <v>116</v>
      </c>
      <c r="BG21" s="72" t="s">
        <v>116</v>
      </c>
      <c r="BH21" s="72" t="s">
        <v>116</v>
      </c>
      <c r="BI21" s="72" t="s">
        <v>116</v>
      </c>
      <c r="BJ21" s="72"/>
      <c r="BK21" s="72" t="s">
        <v>116</v>
      </c>
      <c r="BL21" s="72" t="s">
        <v>116</v>
      </c>
      <c r="BM21" s="72" t="s">
        <v>116</v>
      </c>
      <c r="BN21" s="72" t="s">
        <v>116</v>
      </c>
      <c r="BO21" s="72" t="s">
        <v>116</v>
      </c>
      <c r="BP21" s="72" t="s">
        <v>116</v>
      </c>
      <c r="BQ21" s="72" t="s">
        <v>116</v>
      </c>
      <c r="BS21" s="72">
        <f t="shared" ref="BS21:BX27" si="15">IFERROR(B21/B20-1, "n/a")</f>
        <v>9.0122452668203623E-2</v>
      </c>
      <c r="BT21" s="72">
        <f t="shared" si="15"/>
        <v>7.2827050154752992E-2</v>
      </c>
      <c r="BU21" s="72">
        <f t="shared" si="15"/>
        <v>-2.3288033566932653E-2</v>
      </c>
      <c r="BV21" s="72">
        <f t="shared" si="15"/>
        <v>-6.5948943233533619E-3</v>
      </c>
      <c r="BW21" s="72">
        <f t="shared" si="15"/>
        <v>2.778113385309755E-2</v>
      </c>
      <c r="BX21" s="72">
        <f t="shared" si="15"/>
        <v>0.14455702101616952</v>
      </c>
      <c r="BY21" s="72"/>
      <c r="BZ21" s="72" t="str">
        <f t="shared" ref="BZ21:CF27" si="16">IFERROR(I21/I20-1, "n/a")</f>
        <v>n/a</v>
      </c>
      <c r="CA21" s="72">
        <f t="shared" si="16"/>
        <v>-0.12807684556905619</v>
      </c>
      <c r="CB21" s="72">
        <f t="shared" si="16"/>
        <v>-0.34024784010424303</v>
      </c>
      <c r="CC21" s="72">
        <f t="shared" si="16"/>
        <v>-2.3621162828376563E-2</v>
      </c>
      <c r="CD21" s="72">
        <f t="shared" si="16"/>
        <v>5.5220198629453154E-2</v>
      </c>
      <c r="CE21" s="72">
        <f t="shared" si="16"/>
        <v>0.36935125853331785</v>
      </c>
      <c r="CF21" s="72">
        <f t="shared" si="16"/>
        <v>-4.0318685791953079E-2</v>
      </c>
    </row>
    <row r="22" spans="1:84" x14ac:dyDescent="0.35">
      <c r="A22" s="5" t="s">
        <v>109</v>
      </c>
      <c r="B22" s="47">
        <v>475.75</v>
      </c>
      <c r="C22" s="47">
        <v>414.59375</v>
      </c>
      <c r="D22" s="47">
        <v>404.921875</v>
      </c>
      <c r="E22" s="47">
        <v>417.859375</v>
      </c>
      <c r="F22" s="47">
        <f t="shared" si="12"/>
        <v>1713.125</v>
      </c>
      <c r="G22" s="47">
        <v>188.578125</v>
      </c>
      <c r="H22" s="47"/>
      <c r="I22" s="47">
        <v>1474.140625</v>
      </c>
      <c r="J22" s="47">
        <v>559.984375</v>
      </c>
      <c r="K22" s="47">
        <v>158.203125</v>
      </c>
      <c r="L22" s="47">
        <v>212.140625</v>
      </c>
      <c r="M22" s="47">
        <v>678.4375</v>
      </c>
      <c r="N22" s="47">
        <v>14.828125</v>
      </c>
      <c r="O22" s="47">
        <f t="shared" si="13"/>
        <v>3097.734375</v>
      </c>
      <c r="P22" s="47"/>
      <c r="Q22" s="47">
        <v>7300.1875</v>
      </c>
      <c r="R22" s="47">
        <v>10.71875</v>
      </c>
      <c r="S22" s="47">
        <v>28.90625</v>
      </c>
      <c r="T22" s="47">
        <v>44.015625</v>
      </c>
      <c r="U22" s="47">
        <v>1961.4375</v>
      </c>
      <c r="V22" s="47">
        <v>0.96875</v>
      </c>
      <c r="W22" s="47">
        <f t="shared" si="14"/>
        <v>9346.234375</v>
      </c>
      <c r="Y22" s="47">
        <v>726.40625</v>
      </c>
      <c r="Z22" s="47">
        <v>571.203125</v>
      </c>
      <c r="AA22" s="47">
        <v>1753.453125</v>
      </c>
      <c r="AB22" s="47">
        <f t="shared" si="7"/>
        <v>3051.0625</v>
      </c>
      <c r="AD22" s="47">
        <v>511.5</v>
      </c>
      <c r="AE22" s="47">
        <v>1427.125</v>
      </c>
      <c r="AF22" s="47">
        <v>2143.796875</v>
      </c>
      <c r="AG22" s="47">
        <f t="shared" si="8"/>
        <v>4082.421875</v>
      </c>
      <c r="AI22" s="47">
        <v>475.21875</v>
      </c>
      <c r="AJ22" s="47">
        <v>1099.40625</v>
      </c>
      <c r="AK22" s="47">
        <v>5448.984375</v>
      </c>
      <c r="AL22" s="47">
        <f t="shared" si="9"/>
        <v>7023.609375</v>
      </c>
      <c r="AN22" s="47">
        <v>149.40625</v>
      </c>
      <c r="AO22" s="47">
        <v>576.140625</v>
      </c>
      <c r="AP22" s="47">
        <v>2765.765625</v>
      </c>
      <c r="AQ22" s="47">
        <f t="shared" si="10"/>
        <v>3491.3125</v>
      </c>
      <c r="AS22" s="47">
        <v>1563.71875</v>
      </c>
      <c r="AT22" s="47">
        <v>2521.59375</v>
      </c>
      <c r="AU22" s="47">
        <v>6580.46875</v>
      </c>
      <c r="AV22" s="47">
        <f t="shared" si="11"/>
        <v>10665.78125</v>
      </c>
      <c r="AX22" s="47">
        <v>1296.203125</v>
      </c>
      <c r="AY22" s="47"/>
      <c r="AZ22" s="47">
        <v>385.140625</v>
      </c>
      <c r="BA22" s="47"/>
      <c r="BB22" s="47">
        <v>31.78125</v>
      </c>
      <c r="BD22" s="72" t="s">
        <v>116</v>
      </c>
      <c r="BE22" s="72" t="s">
        <v>116</v>
      </c>
      <c r="BF22" s="72" t="s">
        <v>116</v>
      </c>
      <c r="BG22" s="72" t="s">
        <v>116</v>
      </c>
      <c r="BH22" s="72" t="s">
        <v>116</v>
      </c>
      <c r="BI22" s="72" t="s">
        <v>116</v>
      </c>
      <c r="BJ22" s="72"/>
      <c r="BK22" s="72" t="s">
        <v>116</v>
      </c>
      <c r="BL22" s="72" t="s">
        <v>116</v>
      </c>
      <c r="BM22" s="72" t="s">
        <v>116</v>
      </c>
      <c r="BN22" s="72" t="s">
        <v>116</v>
      </c>
      <c r="BO22" s="72" t="s">
        <v>116</v>
      </c>
      <c r="BP22" s="72" t="s">
        <v>116</v>
      </c>
      <c r="BQ22" s="72" t="s">
        <v>116</v>
      </c>
      <c r="BS22" s="72">
        <f t="shared" si="15"/>
        <v>8.2616940581543341E-2</v>
      </c>
      <c r="BT22" s="72">
        <f t="shared" si="15"/>
        <v>0.1181252675513722</v>
      </c>
      <c r="BU22" s="72">
        <f t="shared" si="15"/>
        <v>-0.11281636902691716</v>
      </c>
      <c r="BV22" s="72">
        <f t="shared" si="15"/>
        <v>-0.14110471044045592</v>
      </c>
      <c r="BW22" s="72">
        <f t="shared" si="15"/>
        <v>-2.2835199956539709E-2</v>
      </c>
      <c r="BX22" s="72">
        <f t="shared" si="15"/>
        <v>-0.11121254769207678</v>
      </c>
      <c r="BY22" s="72"/>
      <c r="BZ22" s="72">
        <f t="shared" si="16"/>
        <v>2.3294206415358198</v>
      </c>
      <c r="CA22" s="72">
        <f t="shared" si="16"/>
        <v>-0.16965152576082043</v>
      </c>
      <c r="CB22" s="72">
        <f t="shared" si="16"/>
        <v>-0.83842954147551341</v>
      </c>
      <c r="CC22" s="72">
        <f t="shared" si="16"/>
        <v>-0.17003916195739732</v>
      </c>
      <c r="CD22" s="72">
        <f t="shared" si="16"/>
        <v>1.0486606931770392E-2</v>
      </c>
      <c r="CE22" s="72">
        <f t="shared" si="16"/>
        <v>-0.12857101212686495</v>
      </c>
      <c r="CF22" s="72">
        <f t="shared" si="16"/>
        <v>1.8879851441728768E-2</v>
      </c>
    </row>
    <row r="23" spans="1:84" x14ac:dyDescent="0.35">
      <c r="A23" s="5" t="s">
        <v>110</v>
      </c>
      <c r="B23" s="47">
        <v>474.265625</v>
      </c>
      <c r="C23" s="47">
        <v>379.890625</v>
      </c>
      <c r="D23" s="47">
        <v>356.0625</v>
      </c>
      <c r="E23" s="47">
        <v>440.453125</v>
      </c>
      <c r="F23" s="47">
        <f t="shared" si="12"/>
        <v>1650.671875</v>
      </c>
      <c r="G23" s="47">
        <v>184.65625</v>
      </c>
      <c r="H23" s="47"/>
      <c r="I23" s="47">
        <v>1440.125</v>
      </c>
      <c r="J23" s="47">
        <v>440.765625</v>
      </c>
      <c r="K23" s="47">
        <v>162.25</v>
      </c>
      <c r="L23" s="47">
        <v>230.59375</v>
      </c>
      <c r="M23" s="47">
        <v>675.53125</v>
      </c>
      <c r="N23" s="47">
        <v>15.25</v>
      </c>
      <c r="O23" s="47">
        <f t="shared" si="13"/>
        <v>2964.515625</v>
      </c>
      <c r="P23" s="47"/>
      <c r="Q23" s="47">
        <v>6234.671875</v>
      </c>
      <c r="R23" s="47">
        <v>4.359375</v>
      </c>
      <c r="S23" s="47">
        <v>20.5</v>
      </c>
      <c r="T23" s="47">
        <v>44.09375</v>
      </c>
      <c r="U23" s="47">
        <v>1712.0625</v>
      </c>
      <c r="V23" s="47">
        <v>0.484375</v>
      </c>
      <c r="W23" s="47">
        <f t="shared" si="14"/>
        <v>8016.171875</v>
      </c>
      <c r="Y23" s="47">
        <v>721.234375</v>
      </c>
      <c r="Z23" s="47">
        <v>604.0625</v>
      </c>
      <c r="AA23" s="47">
        <v>1592.203125</v>
      </c>
      <c r="AB23" s="47">
        <f t="shared" si="7"/>
        <v>2917.5</v>
      </c>
      <c r="AD23" s="47">
        <v>486.734375</v>
      </c>
      <c r="AE23" s="47">
        <v>1321.6875</v>
      </c>
      <c r="AF23" s="47">
        <v>1852.921875</v>
      </c>
      <c r="AG23" s="47">
        <f t="shared" si="8"/>
        <v>3661.34375</v>
      </c>
      <c r="AI23" s="47">
        <v>442.703125</v>
      </c>
      <c r="AJ23" s="47">
        <v>1038.765625</v>
      </c>
      <c r="AK23" s="47">
        <v>4571.046875</v>
      </c>
      <c r="AL23" s="47">
        <f t="shared" si="9"/>
        <v>6052.515625</v>
      </c>
      <c r="AN23" s="47">
        <v>138.34375</v>
      </c>
      <c r="AO23" s="47">
        <v>491</v>
      </c>
      <c r="AP23" s="47">
        <v>2176.375</v>
      </c>
      <c r="AQ23" s="47">
        <f t="shared" si="10"/>
        <v>2805.71875</v>
      </c>
      <c r="AS23" s="47">
        <v>1512.328125</v>
      </c>
      <c r="AT23" s="47">
        <v>2473.515625</v>
      </c>
      <c r="AU23" s="47">
        <v>5839.796875</v>
      </c>
      <c r="AV23" s="47">
        <f t="shared" si="11"/>
        <v>9825.640625</v>
      </c>
      <c r="AX23" s="47">
        <v>1260.140625</v>
      </c>
      <c r="AY23" s="47"/>
      <c r="AZ23" s="47">
        <v>338.71875</v>
      </c>
      <c r="BA23" s="47"/>
      <c r="BB23" s="47">
        <v>51.8125</v>
      </c>
      <c r="BD23" s="72" t="s">
        <v>116</v>
      </c>
      <c r="BE23" s="72" t="s">
        <v>116</v>
      </c>
      <c r="BF23" s="72" t="s">
        <v>116</v>
      </c>
      <c r="BG23" s="72" t="s">
        <v>116</v>
      </c>
      <c r="BH23" s="72" t="s">
        <v>116</v>
      </c>
      <c r="BI23" s="72" t="s">
        <v>116</v>
      </c>
      <c r="BJ23" s="72"/>
      <c r="BK23" s="72" t="s">
        <v>116</v>
      </c>
      <c r="BL23" s="72" t="s">
        <v>116</v>
      </c>
      <c r="BM23" s="72" t="s">
        <v>116</v>
      </c>
      <c r="BN23" s="72" t="s">
        <v>116</v>
      </c>
      <c r="BO23" s="72" t="s">
        <v>116</v>
      </c>
      <c r="BP23" s="72" t="s">
        <v>116</v>
      </c>
      <c r="BQ23" s="72" t="s">
        <v>116</v>
      </c>
      <c r="BS23" s="72">
        <f t="shared" si="15"/>
        <v>-3.120073568050441E-3</v>
      </c>
      <c r="BT23" s="72">
        <f t="shared" si="15"/>
        <v>-8.3703927037009129E-2</v>
      </c>
      <c r="BU23" s="72">
        <f t="shared" si="15"/>
        <v>-0.12066370827705963</v>
      </c>
      <c r="BV23" s="72">
        <f t="shared" si="15"/>
        <v>5.40702239838462E-2</v>
      </c>
      <c r="BW23" s="72">
        <f t="shared" si="15"/>
        <v>-3.6455673112002929E-2</v>
      </c>
      <c r="BX23" s="72">
        <f t="shared" si="15"/>
        <v>-2.0797083436904451E-2</v>
      </c>
      <c r="BY23" s="72"/>
      <c r="BZ23" s="72">
        <f t="shared" si="16"/>
        <v>-2.3074884731570267E-2</v>
      </c>
      <c r="CA23" s="72">
        <f t="shared" si="16"/>
        <v>-0.21289656519434141</v>
      </c>
      <c r="CB23" s="72">
        <f t="shared" si="16"/>
        <v>2.5580246913580185E-2</v>
      </c>
      <c r="CC23" s="72">
        <f t="shared" si="16"/>
        <v>8.6985342859247305E-2</v>
      </c>
      <c r="CD23" s="72">
        <f t="shared" si="16"/>
        <v>-4.2837402118839352E-3</v>
      </c>
      <c r="CE23" s="72">
        <f t="shared" si="16"/>
        <v>2.8451001053740876E-2</v>
      </c>
      <c r="CF23" s="72">
        <f t="shared" si="16"/>
        <v>-4.3005220549292567E-2</v>
      </c>
    </row>
    <row r="24" spans="1:84" x14ac:dyDescent="0.35">
      <c r="A24" s="5" t="s">
        <v>111</v>
      </c>
      <c r="B24" s="47">
        <v>469.06451612903197</v>
      </c>
      <c r="C24" s="47">
        <v>403.11290322580601</v>
      </c>
      <c r="D24" s="47">
        <v>423.88709677419303</v>
      </c>
      <c r="E24" s="47">
        <v>574.14516129032199</v>
      </c>
      <c r="F24" s="47">
        <f t="shared" si="12"/>
        <v>1870.2096774193531</v>
      </c>
      <c r="G24" s="47">
        <v>221.96774193548299</v>
      </c>
      <c r="H24" s="47"/>
      <c r="I24" s="47">
        <v>1888.4838709677399</v>
      </c>
      <c r="J24" s="47">
        <v>553.322580645161</v>
      </c>
      <c r="K24" s="47">
        <v>159.74193548387001</v>
      </c>
      <c r="L24" s="47">
        <v>190.20967741935399</v>
      </c>
      <c r="M24" s="47">
        <v>725.51612903225805</v>
      </c>
      <c r="N24" s="47">
        <v>22.306451612903199</v>
      </c>
      <c r="O24" s="47">
        <f t="shared" si="13"/>
        <v>3539.5806451612862</v>
      </c>
      <c r="P24" s="47"/>
      <c r="Q24" s="47">
        <v>7823.22580645161</v>
      </c>
      <c r="R24" s="47">
        <v>1.4193548387096759</v>
      </c>
      <c r="S24" s="47">
        <v>24.2903225806451</v>
      </c>
      <c r="T24" s="47">
        <v>46.596774193548306</v>
      </c>
      <c r="U24" s="47">
        <v>1918.6129032258018</v>
      </c>
      <c r="V24" s="47">
        <v>2.2096774193548301</v>
      </c>
      <c r="W24" s="47">
        <f t="shared" si="14"/>
        <v>9816.3548387096689</v>
      </c>
      <c r="Y24" s="47">
        <v>792.62903225806394</v>
      </c>
      <c r="Z24" s="47">
        <v>689.80645161290295</v>
      </c>
      <c r="AA24" s="47">
        <v>1820.3225806451521</v>
      </c>
      <c r="AB24" s="47">
        <f t="shared" si="7"/>
        <v>3302.7580645161188</v>
      </c>
      <c r="AD24" s="47">
        <v>609.35483870967698</v>
      </c>
      <c r="AE24" s="47">
        <v>1727.8709677419299</v>
      </c>
      <c r="AF24" s="47">
        <v>2303.9838709677356</v>
      </c>
      <c r="AG24" s="47">
        <f t="shared" si="8"/>
        <v>4641.2096774193424</v>
      </c>
      <c r="AI24" s="47">
        <v>468.22580645161202</v>
      </c>
      <c r="AJ24" s="47">
        <v>1121.9032258064501</v>
      </c>
      <c r="AK24" s="47">
        <v>5692.0483870967728</v>
      </c>
      <c r="AL24" s="47">
        <f t="shared" si="9"/>
        <v>7282.1774193548354</v>
      </c>
      <c r="AN24" s="47">
        <v>164.77419354838699</v>
      </c>
      <c r="AO24" s="47">
        <v>635.46774193548299</v>
      </c>
      <c r="AP24" s="47">
        <v>2778.3709677419274</v>
      </c>
      <c r="AQ24" s="47">
        <f t="shared" si="10"/>
        <v>3578.6129032257973</v>
      </c>
      <c r="AS24" s="47">
        <v>1705.4354838709601</v>
      </c>
      <c r="AT24" s="47">
        <v>2904.1129032258</v>
      </c>
      <c r="AU24" s="47">
        <v>7037.9838709677333</v>
      </c>
      <c r="AV24" s="47">
        <f t="shared" si="11"/>
        <v>11647.532258064493</v>
      </c>
      <c r="AX24" s="47">
        <v>1350.8064516129</v>
      </c>
      <c r="AY24" s="47"/>
      <c r="AZ24" s="47">
        <v>459.75806451612902</v>
      </c>
      <c r="BA24" s="47"/>
      <c r="BB24" s="47">
        <v>59.645161290322498</v>
      </c>
      <c r="BD24" s="72">
        <f t="shared" ref="BD24:BI27" si="17">IFERROR(B24/B20-1, "n/a")</f>
        <v>0.16360046701386732</v>
      </c>
      <c r="BE24" s="72">
        <f t="shared" si="17"/>
        <v>0.16633719569198768</v>
      </c>
      <c r="BF24" s="72">
        <f t="shared" si="17"/>
        <v>-9.2892022339035929E-2</v>
      </c>
      <c r="BG24" s="72">
        <f t="shared" si="17"/>
        <v>0.17235237459696373</v>
      </c>
      <c r="BH24" s="72">
        <f t="shared" si="17"/>
        <v>9.6401706094843442E-2</v>
      </c>
      <c r="BI24" s="72">
        <f t="shared" si="17"/>
        <v>0.19738523682919396</v>
      </c>
      <c r="BJ24" s="72"/>
      <c r="BK24" s="72" t="str">
        <f t="shared" ref="BK24:BQ27" si="18">IFERROR(I24/I20-1, "n/a")</f>
        <v>n/a</v>
      </c>
      <c r="BL24" s="72">
        <f t="shared" si="18"/>
        <v>-0.28461292852303155</v>
      </c>
      <c r="BM24" s="72">
        <f t="shared" si="18"/>
        <v>-0.89236669835509996</v>
      </c>
      <c r="BN24" s="72">
        <f t="shared" si="18"/>
        <v>-0.27341785192681922</v>
      </c>
      <c r="BO24" s="72">
        <f t="shared" si="18"/>
        <v>0.14027836419065642</v>
      </c>
      <c r="BP24" s="72">
        <f t="shared" si="18"/>
        <v>0.79511022214656668</v>
      </c>
      <c r="BQ24" s="72">
        <f t="shared" si="18"/>
        <v>0.11726874420362443</v>
      </c>
      <c r="BS24" s="72">
        <f t="shared" si="15"/>
        <v>-1.0966657916580025E-2</v>
      </c>
      <c r="BT24" s="72">
        <f t="shared" si="15"/>
        <v>6.1128853142417006E-2</v>
      </c>
      <c r="BU24" s="72">
        <f t="shared" si="15"/>
        <v>0.19048508836002953</v>
      </c>
      <c r="BV24" s="72">
        <f t="shared" si="15"/>
        <v>0.3035329498237116</v>
      </c>
      <c r="BW24" s="72">
        <f t="shared" si="15"/>
        <v>0.13299905677459556</v>
      </c>
      <c r="BX24" s="72">
        <f t="shared" si="15"/>
        <v>0.20205918800735412</v>
      </c>
      <c r="BY24" s="72"/>
      <c r="BZ24" s="72">
        <f t="shared" si="16"/>
        <v>0.31133330160072203</v>
      </c>
      <c r="CA24" s="72">
        <f t="shared" si="16"/>
        <v>0.25536690989720667</v>
      </c>
      <c r="CB24" s="72">
        <f t="shared" si="16"/>
        <v>-1.5458024752727173E-2</v>
      </c>
      <c r="CC24" s="72">
        <f t="shared" si="16"/>
        <v>-0.1751308202440266</v>
      </c>
      <c r="CD24" s="72">
        <f t="shared" si="16"/>
        <v>7.3993437064914458E-2</v>
      </c>
      <c r="CE24" s="72">
        <f t="shared" si="16"/>
        <v>0.4627181385510295</v>
      </c>
      <c r="CF24" s="72">
        <f t="shared" si="16"/>
        <v>0.19398279277454855</v>
      </c>
    </row>
    <row r="25" spans="1:84" x14ac:dyDescent="0.35">
      <c r="A25" s="5" t="s">
        <v>112</v>
      </c>
      <c r="B25" s="47">
        <v>422.587301587301</v>
      </c>
      <c r="C25" s="47">
        <v>348.95238095238</v>
      </c>
      <c r="D25" s="47">
        <v>356.809523809523</v>
      </c>
      <c r="E25" s="47">
        <v>457.98412698412602</v>
      </c>
      <c r="F25" s="47">
        <f t="shared" si="12"/>
        <v>1586.3333333333301</v>
      </c>
      <c r="G25" s="47">
        <v>230.730158730158</v>
      </c>
      <c r="H25" s="47"/>
      <c r="I25" s="47">
        <v>1960.6507936507901</v>
      </c>
      <c r="J25" s="47">
        <v>495.47619047619003</v>
      </c>
      <c r="K25" s="47">
        <v>161.87301587301499</v>
      </c>
      <c r="L25" s="47">
        <v>136.93650793650701</v>
      </c>
      <c r="M25" s="47">
        <v>690.80952380952294</v>
      </c>
      <c r="N25" s="47">
        <v>11.4761904761904</v>
      </c>
      <c r="O25" s="47">
        <f t="shared" si="13"/>
        <v>3457.2222222222154</v>
      </c>
      <c r="P25" s="47"/>
      <c r="Q25" s="47">
        <v>6208.7777777777701</v>
      </c>
      <c r="R25" s="47">
        <v>1.4603174603174591</v>
      </c>
      <c r="S25" s="47">
        <v>23.158730158730101</v>
      </c>
      <c r="T25" s="47">
        <v>46.714285714285602</v>
      </c>
      <c r="U25" s="47">
        <v>1436.2698412698394</v>
      </c>
      <c r="V25" s="47">
        <v>1.6666666666666601</v>
      </c>
      <c r="W25" s="47">
        <f t="shared" si="14"/>
        <v>7718.0476190476084</v>
      </c>
      <c r="Y25" s="47">
        <v>680.42857142857099</v>
      </c>
      <c r="Z25" s="47">
        <v>686.49206349206304</v>
      </c>
      <c r="AA25" s="47">
        <v>1708.2698412698405</v>
      </c>
      <c r="AB25" s="47">
        <f t="shared" si="7"/>
        <v>3075.1904761904743</v>
      </c>
      <c r="AD25" s="47">
        <v>505.98412698412602</v>
      </c>
      <c r="AE25" s="47">
        <v>1726.4126984126899</v>
      </c>
      <c r="AF25" s="47">
        <v>1897.1746031746015</v>
      </c>
      <c r="AG25" s="47">
        <f t="shared" si="8"/>
        <v>4129.5714285714175</v>
      </c>
      <c r="AI25" s="47">
        <v>399.92063492063397</v>
      </c>
      <c r="AJ25" s="47">
        <v>1044.31746031746</v>
      </c>
      <c r="AK25" s="47">
        <v>4112.6031746031731</v>
      </c>
      <c r="AL25" s="47">
        <f t="shared" si="9"/>
        <v>5556.8412698412667</v>
      </c>
      <c r="AN25" s="47">
        <v>117.52380952380901</v>
      </c>
      <c r="AO25" s="47">
        <v>610.31746031746002</v>
      </c>
      <c r="AP25" s="47">
        <v>2014.7936507936411</v>
      </c>
      <c r="AQ25" s="47">
        <f t="shared" si="10"/>
        <v>2742.63492063491</v>
      </c>
      <c r="AS25" s="47">
        <v>1468.80952380952</v>
      </c>
      <c r="AT25" s="47">
        <v>2846.9047619047601</v>
      </c>
      <c r="AU25" s="47">
        <v>5703.2539682539636</v>
      </c>
      <c r="AV25" s="47">
        <f t="shared" si="11"/>
        <v>10018.968253968244</v>
      </c>
      <c r="AX25" s="47">
        <v>1148.3333333333301</v>
      </c>
      <c r="AY25" s="47"/>
      <c r="AZ25" s="47">
        <v>381.587301587301</v>
      </c>
      <c r="BA25" s="47"/>
      <c r="BB25" s="47">
        <v>56.412698412698397</v>
      </c>
      <c r="BD25" s="72">
        <f t="shared" si="17"/>
        <v>-3.8360122810186414E-2</v>
      </c>
      <c r="BE25" s="72">
        <f t="shared" si="17"/>
        <v>-5.8904109589041576E-2</v>
      </c>
      <c r="BF25" s="72">
        <f t="shared" si="17"/>
        <v>-0.21823050705988833</v>
      </c>
      <c r="BG25" s="72">
        <f t="shared" si="17"/>
        <v>-5.8629690048940586E-2</v>
      </c>
      <c r="BH25" s="72">
        <f t="shared" si="17"/>
        <v>-9.5157040806164606E-2</v>
      </c>
      <c r="BI25" s="72">
        <f t="shared" si="17"/>
        <v>8.7454178200042421E-2</v>
      </c>
      <c r="BJ25" s="72"/>
      <c r="BK25" s="72">
        <f t="shared" si="18"/>
        <v>3.4282282928228289</v>
      </c>
      <c r="BL25" s="72">
        <f t="shared" si="18"/>
        <v>-0.26530468143196761</v>
      </c>
      <c r="BM25" s="72">
        <f t="shared" si="18"/>
        <v>-0.83468153743900753</v>
      </c>
      <c r="BN25" s="72">
        <f t="shared" si="18"/>
        <v>-0.46426131776687807</v>
      </c>
      <c r="BO25" s="72">
        <f t="shared" si="18"/>
        <v>2.891389663813837E-2</v>
      </c>
      <c r="BP25" s="72">
        <f t="shared" si="18"/>
        <v>-0.32555970149254121</v>
      </c>
      <c r="BQ25" s="72">
        <f t="shared" si="18"/>
        <v>0.13711946789460083</v>
      </c>
      <c r="BS25" s="72">
        <f t="shared" si="15"/>
        <v>-9.908490824521432E-2</v>
      </c>
      <c r="BT25" s="72">
        <f t="shared" si="15"/>
        <v>-0.13435571483825137</v>
      </c>
      <c r="BU25" s="72">
        <f t="shared" si="15"/>
        <v>-0.15824396042043865</v>
      </c>
      <c r="BV25" s="72">
        <f t="shared" si="15"/>
        <v>-0.2023199743513262</v>
      </c>
      <c r="BW25" s="72">
        <f t="shared" si="15"/>
        <v>-0.15178851201205179</v>
      </c>
      <c r="BX25" s="72">
        <f t="shared" si="15"/>
        <v>3.9476082057103179E-2</v>
      </c>
      <c r="BY25" s="72"/>
      <c r="BZ25" s="72">
        <f t="shared" si="16"/>
        <v>3.8214211830185585E-2</v>
      </c>
      <c r="CA25" s="72">
        <f t="shared" si="16"/>
        <v>-0.10454370053274065</v>
      </c>
      <c r="CB25" s="72">
        <f t="shared" si="16"/>
        <v>1.3340769802805852E-2</v>
      </c>
      <c r="CC25" s="72">
        <f t="shared" si="16"/>
        <v>-0.28007602034567347</v>
      </c>
      <c r="CD25" s="72">
        <f t="shared" si="16"/>
        <v>-4.7837124267697706E-2</v>
      </c>
      <c r="CE25" s="72">
        <f t="shared" si="16"/>
        <v>-0.48552146816789177</v>
      </c>
      <c r="CF25" s="72">
        <f t="shared" si="16"/>
        <v>-2.326784757727085E-2</v>
      </c>
    </row>
    <row r="26" spans="1:84" x14ac:dyDescent="0.35">
      <c r="A26" s="5" t="s">
        <v>113</v>
      </c>
      <c r="B26" s="47">
        <v>389.46875</v>
      </c>
      <c r="C26" s="47">
        <v>244.359375</v>
      </c>
      <c r="D26" s="47">
        <v>327.984375</v>
      </c>
      <c r="E26" s="47">
        <v>403.671875</v>
      </c>
      <c r="F26" s="47">
        <f t="shared" si="12"/>
        <v>1365.484375</v>
      </c>
      <c r="G26" s="47">
        <v>176.75</v>
      </c>
      <c r="H26" s="47"/>
      <c r="I26" s="47">
        <v>1594.625</v>
      </c>
      <c r="J26" s="47">
        <v>331.375</v>
      </c>
      <c r="K26" s="47">
        <v>107.859375</v>
      </c>
      <c r="L26" s="47">
        <v>182.59375</v>
      </c>
      <c r="M26" s="47">
        <v>668.203125</v>
      </c>
      <c r="N26" s="47">
        <v>17.15625</v>
      </c>
      <c r="O26" s="47">
        <f t="shared" si="13"/>
        <v>2901.8125</v>
      </c>
      <c r="P26" s="47"/>
      <c r="Q26" s="47">
        <v>5884.25</v>
      </c>
      <c r="R26" s="47">
        <v>1.34375</v>
      </c>
      <c r="S26" s="47">
        <v>27.96875</v>
      </c>
      <c r="T26" s="47">
        <v>40.0625</v>
      </c>
      <c r="U26" s="47">
        <v>1482.078125</v>
      </c>
      <c r="V26" s="47">
        <v>1.5625</v>
      </c>
      <c r="W26" s="47">
        <f t="shared" si="14"/>
        <v>7437.265625</v>
      </c>
      <c r="Y26" s="47">
        <v>605.875</v>
      </c>
      <c r="Z26" s="47">
        <v>666.875</v>
      </c>
      <c r="AA26" s="47">
        <v>1728.171875</v>
      </c>
      <c r="AB26" s="47">
        <f t="shared" si="7"/>
        <v>3000.921875</v>
      </c>
      <c r="AD26" s="47">
        <v>407.515625</v>
      </c>
      <c r="AE26" s="47">
        <v>1336.765625</v>
      </c>
      <c r="AF26" s="47">
        <v>1972.890625</v>
      </c>
      <c r="AG26" s="47">
        <f t="shared" si="8"/>
        <v>3717.171875</v>
      </c>
      <c r="AI26" s="47">
        <v>352.09375</v>
      </c>
      <c r="AJ26" s="47">
        <v>898.171875</v>
      </c>
      <c r="AK26" s="47">
        <v>3736.203125</v>
      </c>
      <c r="AL26" s="47">
        <f t="shared" si="9"/>
        <v>4986.46875</v>
      </c>
      <c r="AN26" s="47">
        <v>105.828125</v>
      </c>
      <c r="AO26" s="47">
        <v>437.21875</v>
      </c>
      <c r="AP26" s="47">
        <v>1763.9375</v>
      </c>
      <c r="AQ26" s="47">
        <f t="shared" si="10"/>
        <v>2306.984375</v>
      </c>
      <c r="AS26" s="47">
        <v>1259.65625</v>
      </c>
      <c r="AT26" s="47">
        <v>2464.59375</v>
      </c>
      <c r="AU26" s="47">
        <v>5673.328125</v>
      </c>
      <c r="AV26" s="47">
        <f t="shared" si="11"/>
        <v>9397.578125</v>
      </c>
      <c r="AX26" s="47">
        <v>979.03125</v>
      </c>
      <c r="AY26" s="47"/>
      <c r="AZ26" s="47">
        <v>321.765625</v>
      </c>
      <c r="BA26" s="47"/>
      <c r="BB26" s="47">
        <v>64.6875</v>
      </c>
      <c r="BD26" s="72">
        <f t="shared" si="17"/>
        <v>-0.18135838150289019</v>
      </c>
      <c r="BE26" s="72">
        <f t="shared" si="17"/>
        <v>-0.41060526117434237</v>
      </c>
      <c r="BF26" s="72">
        <f t="shared" si="17"/>
        <v>-0.19000578815357905</v>
      </c>
      <c r="BG26" s="72">
        <f t="shared" si="17"/>
        <v>-3.3952810081142704E-2</v>
      </c>
      <c r="BH26" s="72">
        <f t="shared" si="17"/>
        <v>-0.2029277635899307</v>
      </c>
      <c r="BI26" s="72">
        <f t="shared" si="17"/>
        <v>-6.2722677935205917E-2</v>
      </c>
      <c r="BJ26" s="72"/>
      <c r="BK26" s="72">
        <f t="shared" si="18"/>
        <v>8.1731941279347131E-2</v>
      </c>
      <c r="BL26" s="72">
        <f t="shared" si="18"/>
        <v>-0.40824241747816625</v>
      </c>
      <c r="BM26" s="72">
        <f t="shared" si="18"/>
        <v>-0.31822222222222218</v>
      </c>
      <c r="BN26" s="72">
        <f t="shared" si="18"/>
        <v>-0.13927966413788029</v>
      </c>
      <c r="BO26" s="72">
        <f t="shared" si="18"/>
        <v>-1.5085214187010587E-2</v>
      </c>
      <c r="BP26" s="72">
        <f t="shared" si="18"/>
        <v>0.15700737618545846</v>
      </c>
      <c r="BQ26" s="72">
        <f t="shared" si="18"/>
        <v>-6.3246828579354819E-2</v>
      </c>
      <c r="BS26" s="72">
        <f t="shared" si="15"/>
        <v>-7.8370910490927592E-2</v>
      </c>
      <c r="BT26" s="72">
        <f t="shared" si="15"/>
        <v>-0.29973432382641729</v>
      </c>
      <c r="BU26" s="72">
        <f t="shared" si="15"/>
        <v>-8.0785816762309448E-2</v>
      </c>
      <c r="BV26" s="72">
        <f t="shared" si="15"/>
        <v>-0.11858981301770866</v>
      </c>
      <c r="BW26" s="72">
        <f t="shared" si="15"/>
        <v>-0.13921976780836132</v>
      </c>
      <c r="BX26" s="72">
        <f t="shared" si="15"/>
        <v>-0.23395363236103228</v>
      </c>
      <c r="BY26" s="72"/>
      <c r="BZ26" s="72">
        <f t="shared" si="16"/>
        <v>-0.18668586718047797</v>
      </c>
      <c r="CA26" s="72">
        <f t="shared" si="16"/>
        <v>-0.3311989428159533</v>
      </c>
      <c r="CB26" s="72">
        <f t="shared" si="16"/>
        <v>-0.33367909148852348</v>
      </c>
      <c r="CC26" s="72">
        <f t="shared" si="16"/>
        <v>0.33341906224644458</v>
      </c>
      <c r="CD26" s="72">
        <f t="shared" si="16"/>
        <v>-3.2724503687873607E-2</v>
      </c>
      <c r="CE26" s="72">
        <f t="shared" si="16"/>
        <v>0.49494294605810119</v>
      </c>
      <c r="CF26" s="72">
        <f t="shared" si="16"/>
        <v>-0.16065201671219498</v>
      </c>
    </row>
    <row r="27" spans="1:84" x14ac:dyDescent="0.35">
      <c r="A27" s="5" t="s">
        <v>114</v>
      </c>
      <c r="B27" s="47">
        <v>427.890625</v>
      </c>
      <c r="C27" s="47">
        <v>252.046875</v>
      </c>
      <c r="D27" s="47">
        <v>320</v>
      </c>
      <c r="E27" s="47">
        <v>444.421875</v>
      </c>
      <c r="F27" s="47">
        <f t="shared" si="12"/>
        <v>1444.359375</v>
      </c>
      <c r="G27" s="47">
        <v>198.609375</v>
      </c>
      <c r="I27" s="47">
        <v>1812.875</v>
      </c>
      <c r="J27" s="47">
        <v>373.5625</v>
      </c>
      <c r="K27" s="47">
        <v>120.71875</v>
      </c>
      <c r="L27" s="47">
        <v>202.421875</v>
      </c>
      <c r="M27" s="47">
        <v>674.8125</v>
      </c>
      <c r="N27" s="47">
        <v>13.71875</v>
      </c>
      <c r="O27" s="47">
        <f t="shared" si="13"/>
        <v>3198.109375</v>
      </c>
      <c r="Q27" s="47">
        <v>5902.3125</v>
      </c>
      <c r="R27" s="47">
        <v>1.15625</v>
      </c>
      <c r="S27" s="47">
        <v>44.25</v>
      </c>
      <c r="T27" s="47">
        <v>39.90625</v>
      </c>
      <c r="U27" s="47">
        <v>1417.796875</v>
      </c>
      <c r="V27" s="47">
        <v>1.5</v>
      </c>
      <c r="W27" s="47">
        <f t="shared" si="14"/>
        <v>7406.921875</v>
      </c>
      <c r="Y27" s="47">
        <v>650.328125</v>
      </c>
      <c r="Z27" s="47">
        <v>679.328125</v>
      </c>
      <c r="AA27" s="47">
        <v>1770.671875</v>
      </c>
      <c r="AB27" s="47">
        <f t="shared" si="7"/>
        <v>3100.328125</v>
      </c>
      <c r="AD27" s="47">
        <v>411.484375</v>
      </c>
      <c r="AE27" s="47">
        <v>1495.59375</v>
      </c>
      <c r="AF27" s="47">
        <v>1894.265625</v>
      </c>
      <c r="AG27" s="47">
        <f t="shared" si="8"/>
        <v>3801.34375</v>
      </c>
      <c r="AI27" s="47">
        <v>382.546875</v>
      </c>
      <c r="AJ27" s="47">
        <v>1023.1875</v>
      </c>
      <c r="AK27" s="47">
        <v>3741.984375</v>
      </c>
      <c r="AL27" s="47">
        <f t="shared" si="9"/>
        <v>5147.71875</v>
      </c>
      <c r="AN27" s="47">
        <v>126.6875</v>
      </c>
      <c r="AO27" s="47">
        <v>575.296875</v>
      </c>
      <c r="AP27" s="47">
        <v>1817.140625</v>
      </c>
      <c r="AQ27" s="47">
        <f t="shared" si="10"/>
        <v>2519.125</v>
      </c>
      <c r="AS27" s="47">
        <v>1317.671875</v>
      </c>
      <c r="AT27" s="47">
        <v>2622.8125</v>
      </c>
      <c r="AU27" s="47">
        <v>5589.78125</v>
      </c>
      <c r="AV27" s="47">
        <f t="shared" si="11"/>
        <v>9530.265625</v>
      </c>
      <c r="AX27" s="47">
        <v>1070.359375</v>
      </c>
      <c r="AY27" s="47"/>
      <c r="AZ27" s="47">
        <v>288.40625</v>
      </c>
      <c r="BA27" s="47"/>
      <c r="BB27" s="47">
        <v>85.59375</v>
      </c>
      <c r="BD27" s="72">
        <f t="shared" si="17"/>
        <v>-9.7782756234968571E-2</v>
      </c>
      <c r="BE27" s="72">
        <f t="shared" si="17"/>
        <v>-0.33652778349031387</v>
      </c>
      <c r="BF27" s="72">
        <f t="shared" si="17"/>
        <v>-0.10128137616289279</v>
      </c>
      <c r="BG27" s="72">
        <f t="shared" si="17"/>
        <v>9.0106069743516315E-3</v>
      </c>
      <c r="BH27" s="72">
        <f t="shared" si="17"/>
        <v>-0.12498698446655243</v>
      </c>
      <c r="BI27" s="72">
        <f t="shared" si="17"/>
        <v>7.5562700964630247E-2</v>
      </c>
      <c r="BJ27" s="72"/>
      <c r="BK27" s="72">
        <f t="shared" si="18"/>
        <v>0.25883169863727118</v>
      </c>
      <c r="BL27" s="72">
        <f t="shared" si="18"/>
        <v>-0.15246907015491507</v>
      </c>
      <c r="BM27" s="72">
        <f t="shared" si="18"/>
        <v>-0.25597072419106315</v>
      </c>
      <c r="BN27" s="72">
        <f t="shared" si="18"/>
        <v>-0.1221710258842662</v>
      </c>
      <c r="BO27" s="72">
        <f t="shared" si="18"/>
        <v>-1.0639774251746115E-3</v>
      </c>
      <c r="BP27" s="72">
        <f t="shared" si="18"/>
        <v>-0.10040983606557374</v>
      </c>
      <c r="BQ27" s="72">
        <f t="shared" si="18"/>
        <v>7.8796599360140052E-2</v>
      </c>
      <c r="BS27" s="72">
        <f t="shared" si="15"/>
        <v>9.8652009949450337E-2</v>
      </c>
      <c r="BT27" s="72">
        <f t="shared" si="15"/>
        <v>3.1459812008440391E-2</v>
      </c>
      <c r="BU27" s="72">
        <f t="shared" si="15"/>
        <v>-2.4343766376065945E-2</v>
      </c>
      <c r="BV27" s="72">
        <f t="shared" si="15"/>
        <v>0.10094832591445724</v>
      </c>
      <c r="BW27" s="72">
        <f t="shared" si="15"/>
        <v>5.7763385245620302E-2</v>
      </c>
      <c r="BX27" s="72">
        <f t="shared" si="15"/>
        <v>0.12367397454031126</v>
      </c>
      <c r="BY27" s="72"/>
      <c r="BZ27" s="72">
        <f t="shared" si="16"/>
        <v>0.13686603433409106</v>
      </c>
      <c r="CA27" s="72">
        <f t="shared" si="16"/>
        <v>0.12731044888721232</v>
      </c>
      <c r="CB27" s="72">
        <f t="shared" si="16"/>
        <v>0.11922352600318709</v>
      </c>
      <c r="CC27" s="72">
        <f t="shared" si="16"/>
        <v>0.1085914769810028</v>
      </c>
      <c r="CD27" s="72">
        <f t="shared" si="16"/>
        <v>9.8912662223780146E-3</v>
      </c>
      <c r="CE27" s="72">
        <f t="shared" si="16"/>
        <v>-0.20036429872495443</v>
      </c>
      <c r="CF27" s="72">
        <f t="shared" si="16"/>
        <v>0.10210751900751691</v>
      </c>
    </row>
    <row r="28" spans="1:84" x14ac:dyDescent="0.35">
      <c r="A28" s="5" t="s">
        <v>138</v>
      </c>
      <c r="B28" s="47">
        <v>501.27868999999998</v>
      </c>
      <c r="C28" s="47">
        <v>272.01639</v>
      </c>
      <c r="D28" s="47">
        <v>353.49180000000001</v>
      </c>
      <c r="E28" s="47">
        <v>554.57376999999997</v>
      </c>
      <c r="F28" s="47">
        <f t="shared" si="12"/>
        <v>1681.3606500000001</v>
      </c>
      <c r="G28" s="47">
        <v>230.59016</v>
      </c>
      <c r="I28" s="47">
        <v>2380.1311500000002</v>
      </c>
      <c r="J28" s="47">
        <v>452.63934</v>
      </c>
      <c r="K28" s="47">
        <v>151.22951</v>
      </c>
      <c r="L28" s="47">
        <v>173.40984</v>
      </c>
      <c r="M28" s="47">
        <v>781.83606999999995</v>
      </c>
      <c r="N28" s="47">
        <v>21</v>
      </c>
      <c r="O28" s="47">
        <f t="shared" si="13"/>
        <v>3960.2459100000001</v>
      </c>
      <c r="Q28" s="47">
        <v>6620.5409840000002</v>
      </c>
      <c r="R28" s="47">
        <v>1.0983606560000001</v>
      </c>
      <c r="S28" s="47">
        <v>38.262295080000001</v>
      </c>
      <c r="T28" s="47">
        <v>42</v>
      </c>
      <c r="U28" s="47">
        <v>1524.6229510000001</v>
      </c>
      <c r="V28" s="47">
        <v>1.62295082</v>
      </c>
      <c r="W28" s="47">
        <f t="shared" si="14"/>
        <v>8228.1475415559999</v>
      </c>
      <c r="Y28" s="47">
        <v>746.11474999999996</v>
      </c>
      <c r="Z28" s="47">
        <v>856.06556999999998</v>
      </c>
      <c r="AA28" s="47">
        <v>1965.3606560000001</v>
      </c>
      <c r="AB28" s="47">
        <f t="shared" si="7"/>
        <v>3567.5409760000002</v>
      </c>
      <c r="AD28" s="47">
        <v>500.62295</v>
      </c>
      <c r="AE28" s="47">
        <v>1877.1311499999999</v>
      </c>
      <c r="AF28" s="47">
        <v>2148.3934429999999</v>
      </c>
      <c r="AG28" s="47">
        <f t="shared" si="8"/>
        <v>4526.147543</v>
      </c>
      <c r="AI28" s="47">
        <v>434.62295</v>
      </c>
      <c r="AJ28" s="47">
        <v>1227.04918</v>
      </c>
      <c r="AK28" s="47">
        <v>4114.3934429999999</v>
      </c>
      <c r="AL28" s="47">
        <f t="shared" si="9"/>
        <v>5776.0655729999999</v>
      </c>
      <c r="AN28" s="47">
        <v>124.63934</v>
      </c>
      <c r="AO28" s="47">
        <v>765.39344000000006</v>
      </c>
      <c r="AP28" s="47">
        <v>1938.52459</v>
      </c>
      <c r="AQ28" s="47">
        <f t="shared" si="10"/>
        <v>2828.55737</v>
      </c>
      <c r="AS28" s="47">
        <v>1556.7213099999999</v>
      </c>
      <c r="AT28" s="47">
        <v>3194.8524600000001</v>
      </c>
      <c r="AU28" s="47">
        <v>6289.6229510000003</v>
      </c>
      <c r="AV28" s="47">
        <f t="shared" si="11"/>
        <v>11041.196721</v>
      </c>
      <c r="AX28" s="47">
        <v>1255.52459</v>
      </c>
      <c r="AY28" s="47"/>
      <c r="AZ28" s="47">
        <v>352.11475000000002</v>
      </c>
      <c r="BA28" s="47"/>
      <c r="BB28" s="47">
        <v>73.721310000000003</v>
      </c>
      <c r="BD28" s="72">
        <f t="shared" ref="BD28" si="19">IFERROR(B28/B24-1, "n/a")</f>
        <v>6.8677490543979758E-2</v>
      </c>
      <c r="BE28" s="72">
        <f t="shared" ref="BE28" si="20">IFERROR(C28/C24-1, "n/a")</f>
        <v>-0.32521041171527953</v>
      </c>
      <c r="BF28" s="72">
        <f t="shared" ref="BF28" si="21">IFERROR(D28/D24-1, "n/a")</f>
        <v>-0.16607086488337475</v>
      </c>
      <c r="BG28" s="72">
        <f t="shared" ref="BG28" si="22">IFERROR(E28/E24-1, "n/a")</f>
        <v>-3.4087879877516825E-2</v>
      </c>
      <c r="BH28" s="72">
        <f t="shared" ref="BH28" si="23">IFERROR(F28/F24-1, "n/a")</f>
        <v>-0.10097746242011763</v>
      </c>
      <c r="BI28" s="72">
        <f t="shared" ref="BI28" si="24">IFERROR(G28/G24-1, "n/a")</f>
        <v>3.8845365499204698E-2</v>
      </c>
      <c r="BJ28" s="72"/>
      <c r="BK28" s="72">
        <f t="shared" ref="BK28" si="25">IFERROR(I28/I24-1, "n/a")</f>
        <v>0.260339675964677</v>
      </c>
      <c r="BL28" s="72">
        <f t="shared" ref="BL28" si="26">IFERROR(J28/J24-1, "n/a")</f>
        <v>-0.18196119979012371</v>
      </c>
      <c r="BM28" s="72">
        <f t="shared" ref="BM28" si="27">IFERROR(K28/K24-1, "n/a")</f>
        <v>-5.3288608642966806E-2</v>
      </c>
      <c r="BN28" s="72">
        <f t="shared" ref="BN28" si="28">IFERROR(L28/L24-1, "n/a")</f>
        <v>-8.8322727041461269E-2</v>
      </c>
      <c r="BO28" s="72">
        <f t="shared" ref="BO28" si="29">IFERROR(M28/M24-1, "n/a")</f>
        <v>7.7627414076741674E-2</v>
      </c>
      <c r="BP28" s="72">
        <f t="shared" ref="BP28" si="30">IFERROR(N28/N24-1, "n/a")</f>
        <v>-5.8568329718003187E-2</v>
      </c>
      <c r="BQ28" s="72">
        <f t="shared" ref="BQ28" si="31">IFERROR(O28/O24-1, "n/a")</f>
        <v>0.11884607443929163</v>
      </c>
      <c r="BS28" s="72">
        <f t="shared" ref="BS28" si="32">IFERROR(B28/B27-1, "n/a")</f>
        <v>0.17151127113383224</v>
      </c>
      <c r="BT28" s="72">
        <f t="shared" ref="BT28" si="33">IFERROR(C28/C27-1, "n/a")</f>
        <v>7.9229369536916394E-2</v>
      </c>
      <c r="BU28" s="72">
        <f t="shared" ref="BU28" si="34">IFERROR(D28/D27-1, "n/a")</f>
        <v>0.10466187500000013</v>
      </c>
      <c r="BV28" s="72">
        <f t="shared" ref="BV28" si="35">IFERROR(E28/E27-1, "n/a")</f>
        <v>0.24785435010371604</v>
      </c>
      <c r="BW28" s="72">
        <f t="shared" ref="BW28" si="36">IFERROR(F28/F27-1, "n/a")</f>
        <v>0.16408746957453024</v>
      </c>
      <c r="BX28" s="72">
        <f t="shared" ref="BX28" si="37">IFERROR(G28/G27-1, "n/a")</f>
        <v>0.16102354181417677</v>
      </c>
      <c r="BY28" s="72"/>
      <c r="BZ28" s="72">
        <f t="shared" ref="BZ28" si="38">IFERROR(I28/I27-1, "n/a")</f>
        <v>0.31290417155071371</v>
      </c>
      <c r="CA28" s="72">
        <f t="shared" ref="CA28" si="39">IFERROR(J28/J27-1, "n/a")</f>
        <v>0.21168302492889413</v>
      </c>
      <c r="CB28" s="72">
        <f t="shared" ref="CB28" si="40">IFERROR(K28/K27-1, "n/a")</f>
        <v>0.252742511001812</v>
      </c>
      <c r="CC28" s="72">
        <f t="shared" ref="CC28" si="41">IFERROR(L28/L27-1, "n/a")</f>
        <v>-0.14332460362794286</v>
      </c>
      <c r="CD28" s="72">
        <f t="shared" ref="CD28" si="42">IFERROR(M28/M27-1, "n/a")</f>
        <v>0.158597491895897</v>
      </c>
      <c r="CE28" s="72">
        <f t="shared" ref="CE28" si="43">IFERROR(N28/N27-1, "n/a")</f>
        <v>0.53075170842824604</v>
      </c>
      <c r="CF28" s="72">
        <f t="shared" ref="CF28" si="44">IFERROR(O28/O27-1, "n/a")</f>
        <v>0.23830846466906719</v>
      </c>
    </row>
    <row r="29" spans="1:84" x14ac:dyDescent="0.35">
      <c r="A29" s="5" t="s">
        <v>145</v>
      </c>
      <c r="B29" s="47">
        <v>375.12698412698398</v>
      </c>
      <c r="C29" s="47">
        <v>248.52380952380901</v>
      </c>
      <c r="D29" s="47">
        <v>404.142857142857</v>
      </c>
      <c r="E29" s="47">
        <v>482.77777777777698</v>
      </c>
      <c r="F29" s="47">
        <f t="shared" si="12"/>
        <v>1510.5714285714271</v>
      </c>
      <c r="G29" s="47">
        <v>256.04761904761898</v>
      </c>
      <c r="I29" s="47">
        <v>2278.5396825396801</v>
      </c>
      <c r="J29" s="47">
        <v>376.90476190476102</v>
      </c>
      <c r="K29" s="47">
        <v>110.380952380952</v>
      </c>
      <c r="L29" s="47">
        <v>155.52380952380901</v>
      </c>
      <c r="M29" s="47">
        <v>770.20634920634905</v>
      </c>
      <c r="N29" s="47">
        <v>25.349206349206298</v>
      </c>
      <c r="O29" s="47">
        <f t="shared" si="13"/>
        <v>3716.9047619047574</v>
      </c>
      <c r="Q29" s="47">
        <v>5922.3650793650704</v>
      </c>
      <c r="R29" s="47">
        <v>1.4603174603174569</v>
      </c>
      <c r="S29" s="47">
        <v>20.031746031746</v>
      </c>
      <c r="T29" s="47">
        <v>30.015873015872899</v>
      </c>
      <c r="U29" s="47">
        <v>1499.1269841269743</v>
      </c>
      <c r="V29" s="47">
        <v>1.55555555555555</v>
      </c>
      <c r="W29" s="47">
        <f t="shared" si="14"/>
        <v>7474.5555555555356</v>
      </c>
      <c r="Y29" s="47">
        <v>701.25396825396797</v>
      </c>
      <c r="Z29" s="47">
        <v>698.38095238095195</v>
      </c>
      <c r="AA29" s="47">
        <v>1793.6984126984066</v>
      </c>
      <c r="AB29" s="47">
        <f t="shared" si="7"/>
        <v>3193.3333333333267</v>
      </c>
      <c r="AD29" s="47">
        <v>406.17460317460302</v>
      </c>
      <c r="AE29" s="47">
        <v>1804.57142857142</v>
      </c>
      <c r="AF29" s="47">
        <v>1950.4761904761892</v>
      </c>
      <c r="AG29" s="47">
        <f t="shared" si="8"/>
        <v>4161.2222222222126</v>
      </c>
      <c r="AI29" s="47">
        <v>403.142857142857</v>
      </c>
      <c r="AJ29" s="47">
        <v>1213.9523809523801</v>
      </c>
      <c r="AK29" s="47">
        <v>3730.3809523809487</v>
      </c>
      <c r="AL29" s="47">
        <f t="shared" si="9"/>
        <v>5347.4761904761854</v>
      </c>
      <c r="AN29" s="47">
        <v>122.238095238095</v>
      </c>
      <c r="AO29" s="47">
        <v>724.66666666666595</v>
      </c>
      <c r="AP29" s="47">
        <v>1703.1746031746006</v>
      </c>
      <c r="AQ29" s="47">
        <f t="shared" si="10"/>
        <v>2550.0793650793617</v>
      </c>
      <c r="AS29" s="47">
        <v>1388.3333333333301</v>
      </c>
      <c r="AT29" s="47">
        <v>2992.23809523809</v>
      </c>
      <c r="AU29" s="47">
        <v>5771.3809523809432</v>
      </c>
      <c r="AV29" s="47">
        <f t="shared" si="11"/>
        <v>10151.952380952363</v>
      </c>
      <c r="AX29" s="47">
        <v>1109.42857142857</v>
      </c>
      <c r="AY29" s="47"/>
      <c r="AZ29" s="47">
        <v>295.17460317460302</v>
      </c>
      <c r="BA29" s="47"/>
      <c r="BB29" s="47">
        <v>105.96825396825299</v>
      </c>
      <c r="BD29" s="72">
        <f t="shared" ref="BD29" si="45">IFERROR(B29/B25-1, "n/a")</f>
        <v>-0.11230890583330111</v>
      </c>
      <c r="BE29" s="72">
        <f t="shared" ref="BE29" si="46">IFERROR(C29/C25-1, "n/a")</f>
        <v>-0.28780021834061087</v>
      </c>
      <c r="BF29" s="72">
        <f t="shared" ref="BF29" si="47">IFERROR(D29/D25-1, "n/a")</f>
        <v>0.13265714667022777</v>
      </c>
      <c r="BG29" s="72">
        <f t="shared" ref="BG29" si="48">IFERROR(E29/E25-1, "n/a")</f>
        <v>5.4136484940907836E-2</v>
      </c>
      <c r="BH29" s="72">
        <f t="shared" ref="BH29" si="49">IFERROR(F29/F25-1, "n/a")</f>
        <v>-4.775913307117241E-2</v>
      </c>
      <c r="BI29" s="72">
        <f t="shared" ref="BI29" si="50">IFERROR(G29/G25-1, "n/a")</f>
        <v>0.10972757292240276</v>
      </c>
      <c r="BJ29" s="72"/>
      <c r="BK29" s="72">
        <f t="shared" ref="BK29" si="51">IFERROR(I29/I25-1, "n/a")</f>
        <v>0.16213437391212926</v>
      </c>
      <c r="BL29" s="72">
        <f t="shared" ref="BL29" si="52">IFERROR(J29/J25-1, "n/a")</f>
        <v>-0.23930802498798764</v>
      </c>
      <c r="BM29" s="72">
        <f t="shared" ref="BM29" si="53">IFERROR(K29/K25-1, "n/a")</f>
        <v>-0.31810158854677251</v>
      </c>
      <c r="BN29" s="72">
        <f t="shared" ref="BN29" si="54">IFERROR(L29/L25-1, "n/a")</f>
        <v>0.13573664077895375</v>
      </c>
      <c r="BO29" s="72">
        <f t="shared" ref="BO29" si="55">IFERROR(M29/M25-1, "n/a")</f>
        <v>0.11493302084051504</v>
      </c>
      <c r="BP29" s="72">
        <f t="shared" ref="BP29" si="56">IFERROR(N29/N25-1, "n/a")</f>
        <v>1.2088520055325138</v>
      </c>
      <c r="BQ29" s="72">
        <f t="shared" ref="BQ29" si="57">IFERROR(O29/O25-1, "n/a")</f>
        <v>7.5113059847111696E-2</v>
      </c>
      <c r="BS29" s="72">
        <f t="shared" ref="BS29" si="58">IFERROR(B29/B28-1, "n/a")</f>
        <v>-0.25165982195057202</v>
      </c>
      <c r="BT29" s="72">
        <f t="shared" ref="BT29" si="59">IFERROR(C29/C28-1, "n/a")</f>
        <v>-8.6364577061665226E-2</v>
      </c>
      <c r="BU29" s="72">
        <f t="shared" ref="BU29" si="60">IFERROR(D29/D28-1, "n/a")</f>
        <v>0.14328778529758535</v>
      </c>
      <c r="BV29" s="72">
        <f t="shared" ref="BV29" si="61">IFERROR(E29/E28-1, "n/a")</f>
        <v>-0.12946157230303734</v>
      </c>
      <c r="BW29" s="72">
        <f t="shared" ref="BW29" si="62">IFERROR(F29/F28-1, "n/a")</f>
        <v>-0.10157798175458255</v>
      </c>
      <c r="BX29" s="72">
        <f t="shared" ref="BX29" si="63">IFERROR(G29/G28-1, "n/a")</f>
        <v>0.11040132435668104</v>
      </c>
      <c r="BY29" s="72"/>
      <c r="BZ29" s="72">
        <f t="shared" ref="BZ29" si="64">IFERROR(I29/I28-1, "n/a")</f>
        <v>-4.2683138473407212E-2</v>
      </c>
      <c r="CA29" s="72">
        <f t="shared" ref="CA29" si="65">IFERROR(J29/J28-1, "n/a")</f>
        <v>-0.16731771059766698</v>
      </c>
      <c r="CB29" s="72">
        <f t="shared" ref="CB29" si="66">IFERROR(K29/K28-1, "n/a")</f>
        <v>-0.27010970027640779</v>
      </c>
      <c r="CC29" s="72">
        <f t="shared" ref="CC29" si="67">IFERROR(L29/L28-1, "n/a")</f>
        <v>-0.103143111580006</v>
      </c>
      <c r="CD29" s="72">
        <f t="shared" ref="CD29" si="68">IFERROR(M29/M28-1, "n/a")</f>
        <v>-1.4874883930145244E-2</v>
      </c>
      <c r="CE29" s="72">
        <f t="shared" ref="CE29" si="69">IFERROR(N29/N28-1, "n/a")</f>
        <v>0.20710506424791886</v>
      </c>
      <c r="CF29" s="72">
        <f t="shared" ref="CF29" si="70">IFERROR(O29/O28-1, "n/a")</f>
        <v>-6.1445969170950465E-2</v>
      </c>
    </row>
    <row r="30" spans="1:84" x14ac:dyDescent="0.35">
      <c r="W30" s="122"/>
    </row>
  </sheetData>
  <mergeCells count="14">
    <mergeCell ref="B8:G8"/>
    <mergeCell ref="I8:O8"/>
    <mergeCell ref="Q8:W8"/>
    <mergeCell ref="BD6:BQ6"/>
    <mergeCell ref="BS6:CF6"/>
    <mergeCell ref="BD8:BI8"/>
    <mergeCell ref="BK8:BQ8"/>
    <mergeCell ref="BS8:BX8"/>
    <mergeCell ref="BZ8:CF8"/>
    <mergeCell ref="Y8:AB8"/>
    <mergeCell ref="AD8:AG8"/>
    <mergeCell ref="AI8:AL8"/>
    <mergeCell ref="AN8:AQ8"/>
    <mergeCell ref="AS8:AV8"/>
  </mergeCells>
  <phoneticPr fontId="44" type="noConversion"/>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7"/>
  <sheetViews>
    <sheetView zoomScaleNormal="100" zoomScaleSheetLayoutView="100" workbookViewId="0">
      <pane ySplit="18" topLeftCell="A31" activePane="bottomLeft" state="frozen"/>
      <selection pane="bottomLeft"/>
    </sheetView>
  </sheetViews>
  <sheetFormatPr defaultColWidth="9.1328125" defaultRowHeight="11.65" x14ac:dyDescent="0.35"/>
  <cols>
    <col min="1" max="1" width="9.1328125" style="37"/>
    <col min="2" max="2" width="9.265625" style="47" customWidth="1"/>
    <col min="3" max="3" width="8.86328125" style="47" customWidth="1"/>
    <col min="4" max="4" width="2.73046875" style="47" customWidth="1"/>
    <col min="5" max="5" width="8.73046875" style="47" customWidth="1"/>
    <col min="6" max="6" width="8" style="47" customWidth="1"/>
    <col min="7" max="7" width="2.73046875" style="47" customWidth="1"/>
    <col min="8" max="8" width="7.73046875" style="47" customWidth="1"/>
    <col min="9" max="9" width="10" style="47" customWidth="1"/>
    <col min="10" max="10" width="8.1328125" style="47" customWidth="1"/>
    <col min="11" max="11" width="2.73046875" style="37" customWidth="1"/>
    <col min="12" max="12" width="7.73046875" style="90" customWidth="1"/>
    <col min="13" max="13" width="7.1328125" style="90" customWidth="1"/>
    <col min="14" max="14" width="1.73046875" style="37" customWidth="1"/>
    <col min="15" max="16" width="7.265625" style="37" customWidth="1"/>
    <col min="17" max="17" width="1.59765625" style="37" customWidth="1"/>
    <col min="18" max="18" width="7" style="37" bestFit="1" customWidth="1"/>
    <col min="19" max="19" width="10.73046875" style="37" bestFit="1" customWidth="1"/>
    <col min="20" max="20" width="5" style="37" bestFit="1" customWidth="1"/>
    <col min="21" max="21" width="2.73046875" style="37" customWidth="1"/>
    <col min="22" max="22" width="7.3984375" style="37" customWidth="1"/>
    <col min="23" max="23" width="6.265625" style="37" customWidth="1"/>
    <col min="24" max="24" width="2.73046875" style="37" customWidth="1"/>
    <col min="25" max="25" width="7.265625" style="37" customWidth="1"/>
    <col min="26" max="26" width="8" style="37" customWidth="1"/>
    <col min="27" max="27" width="2.73046875" style="37" customWidth="1"/>
    <col min="28" max="28" width="7.59765625" style="37" customWidth="1"/>
    <col min="29" max="29" width="10.1328125" style="37" customWidth="1"/>
    <col min="30" max="30" width="7.1328125" style="37" customWidth="1"/>
    <col min="31" max="16384" width="9.1328125" style="37"/>
  </cols>
  <sheetData>
    <row r="1" spans="1:30" s="42" customFormat="1" x14ac:dyDescent="0.35">
      <c r="A1" s="60" t="s">
        <v>72</v>
      </c>
      <c r="B1" s="60" t="s">
        <v>87</v>
      </c>
      <c r="D1" s="54"/>
    </row>
    <row r="2" spans="1:30" s="42" customFormat="1" x14ac:dyDescent="0.35">
      <c r="A2" s="60" t="s">
        <v>73</v>
      </c>
      <c r="B2" s="60" t="s">
        <v>117</v>
      </c>
      <c r="D2" s="54"/>
    </row>
    <row r="3" spans="1:30" s="42" customFormat="1" x14ac:dyDescent="0.35">
      <c r="A3" s="60" t="s">
        <v>75</v>
      </c>
      <c r="B3" s="60" t="s">
        <v>101</v>
      </c>
      <c r="D3" s="54"/>
    </row>
    <row r="4" spans="1:30" x14ac:dyDescent="0.35">
      <c r="A4" s="33" t="s">
        <v>99</v>
      </c>
      <c r="B4" s="33" t="s">
        <v>10</v>
      </c>
      <c r="C4" s="37"/>
      <c r="D4" s="46"/>
      <c r="E4" s="37"/>
      <c r="F4" s="37"/>
      <c r="G4" s="37"/>
      <c r="H4" s="37"/>
      <c r="I4" s="37"/>
      <c r="J4" s="37"/>
      <c r="L4" s="37"/>
      <c r="M4" s="37"/>
    </row>
    <row r="5" spans="1:30" x14ac:dyDescent="0.35">
      <c r="A5" s="33" t="s">
        <v>100</v>
      </c>
      <c r="B5" s="33" t="s">
        <v>46</v>
      </c>
      <c r="C5" s="37"/>
      <c r="D5" s="46"/>
      <c r="E5" s="37"/>
      <c r="F5" s="37"/>
      <c r="G5" s="37"/>
      <c r="H5" s="37"/>
      <c r="I5" s="37"/>
      <c r="J5" s="37"/>
      <c r="L5" s="37"/>
      <c r="M5" s="37"/>
    </row>
    <row r="6" spans="1:30" x14ac:dyDescent="0.35">
      <c r="A6" s="33"/>
      <c r="B6" s="33" t="s">
        <v>36</v>
      </c>
      <c r="C6" s="37"/>
      <c r="D6" s="46"/>
      <c r="E6" s="37"/>
      <c r="F6" s="37"/>
      <c r="G6" s="37"/>
      <c r="H6" s="37"/>
      <c r="I6" s="37"/>
      <c r="J6" s="37"/>
      <c r="L6" s="37"/>
      <c r="M6" s="37"/>
    </row>
    <row r="7" spans="1:30" x14ac:dyDescent="0.35">
      <c r="A7" s="33"/>
      <c r="B7" s="33" t="s">
        <v>35</v>
      </c>
      <c r="C7" s="37"/>
      <c r="D7" s="46"/>
      <c r="E7" s="37"/>
      <c r="F7" s="37"/>
      <c r="G7" s="37"/>
      <c r="H7" s="37"/>
      <c r="I7" s="37"/>
      <c r="J7" s="37"/>
      <c r="L7" s="37"/>
      <c r="M7" s="37"/>
    </row>
    <row r="8" spans="1:30" x14ac:dyDescent="0.35">
      <c r="A8" s="33"/>
      <c r="B8" s="33" t="s">
        <v>52</v>
      </c>
      <c r="C8" s="37"/>
      <c r="D8" s="46"/>
      <c r="E8" s="37"/>
      <c r="F8" s="37"/>
      <c r="G8" s="37"/>
      <c r="H8" s="37"/>
      <c r="I8" s="37"/>
      <c r="J8" s="37"/>
      <c r="L8" s="37"/>
      <c r="M8" s="37"/>
    </row>
    <row r="9" spans="1:30" x14ac:dyDescent="0.35">
      <c r="A9" s="33"/>
      <c r="B9" s="33" t="s">
        <v>50</v>
      </c>
      <c r="C9" s="37"/>
      <c r="D9" s="46"/>
      <c r="E9" s="37"/>
      <c r="F9" s="37"/>
      <c r="G9" s="37"/>
      <c r="H9" s="37"/>
      <c r="I9" s="37"/>
      <c r="J9" s="37"/>
      <c r="L9" s="37"/>
      <c r="M9" s="37"/>
    </row>
    <row r="10" spans="1:30" x14ac:dyDescent="0.35">
      <c r="A10" s="33"/>
      <c r="B10" s="33" t="s">
        <v>132</v>
      </c>
      <c r="C10" s="37"/>
      <c r="D10" s="46"/>
      <c r="E10" s="37"/>
      <c r="F10" s="37"/>
      <c r="G10" s="37"/>
      <c r="H10" s="37"/>
      <c r="I10" s="37"/>
      <c r="J10" s="37"/>
      <c r="L10" s="37"/>
      <c r="M10" s="37"/>
    </row>
    <row r="11" spans="1:30" x14ac:dyDescent="0.35">
      <c r="A11" s="33"/>
      <c r="B11" s="33" t="s">
        <v>40</v>
      </c>
      <c r="C11" s="37"/>
      <c r="D11" s="46"/>
      <c r="E11" s="37"/>
      <c r="F11" s="37"/>
      <c r="G11" s="37"/>
      <c r="H11" s="37"/>
      <c r="I11" s="37"/>
      <c r="J11" s="37"/>
      <c r="L11" s="37"/>
      <c r="M11" s="37"/>
    </row>
    <row r="12" spans="1:30" x14ac:dyDescent="0.35">
      <c r="A12" s="33"/>
      <c r="B12" s="33" t="s">
        <v>49</v>
      </c>
      <c r="C12" s="37"/>
      <c r="D12" s="46"/>
      <c r="E12" s="37"/>
      <c r="F12" s="37"/>
      <c r="G12" s="37"/>
      <c r="H12" s="37"/>
      <c r="I12" s="37"/>
      <c r="J12" s="37"/>
      <c r="L12" s="37"/>
      <c r="M12" s="37"/>
    </row>
    <row r="13" spans="1:30" x14ac:dyDescent="0.35">
      <c r="A13" s="33"/>
      <c r="B13" s="33" t="s">
        <v>59</v>
      </c>
      <c r="C13" s="37"/>
      <c r="D13" s="46"/>
      <c r="E13" s="37"/>
      <c r="F13" s="37"/>
      <c r="G13" s="37"/>
      <c r="H13" s="37"/>
      <c r="I13" s="37"/>
      <c r="J13" s="37"/>
      <c r="L13" s="37"/>
      <c r="M13" s="37"/>
    </row>
    <row r="14" spans="1:30" x14ac:dyDescent="0.35">
      <c r="A14" s="33"/>
      <c r="B14" s="33" t="s">
        <v>28</v>
      </c>
      <c r="C14" s="37"/>
      <c r="D14" s="46"/>
      <c r="E14" s="37"/>
      <c r="F14" s="37"/>
      <c r="G14" s="37"/>
      <c r="H14" s="37"/>
      <c r="I14" s="37"/>
      <c r="J14" s="37"/>
      <c r="L14" s="37"/>
      <c r="M14" s="37"/>
    </row>
    <row r="16" spans="1:30" x14ac:dyDescent="0.35">
      <c r="L16" s="145" t="s">
        <v>115</v>
      </c>
      <c r="M16" s="145"/>
      <c r="N16" s="145"/>
      <c r="O16" s="145"/>
      <c r="P16" s="145"/>
      <c r="Q16" s="145"/>
      <c r="R16" s="145"/>
      <c r="S16" s="145"/>
      <c r="T16" s="145"/>
      <c r="V16" s="145" t="s">
        <v>129</v>
      </c>
      <c r="W16" s="145"/>
      <c r="X16" s="145"/>
      <c r="Y16" s="145"/>
      <c r="Z16" s="145"/>
      <c r="AA16" s="145"/>
      <c r="AB16" s="145"/>
      <c r="AC16" s="145"/>
      <c r="AD16" s="145"/>
    </row>
    <row r="17" spans="1:30" ht="27.75" customHeight="1" x14ac:dyDescent="0.35">
      <c r="B17" s="141" t="s">
        <v>45</v>
      </c>
      <c r="C17" s="141"/>
      <c r="D17" s="55"/>
      <c r="E17" s="142" t="s">
        <v>12</v>
      </c>
      <c r="F17" s="142"/>
      <c r="G17" s="55"/>
      <c r="H17" s="142" t="s">
        <v>1</v>
      </c>
      <c r="I17" s="142"/>
      <c r="J17" s="142"/>
      <c r="L17" s="140" t="s">
        <v>45</v>
      </c>
      <c r="M17" s="140"/>
      <c r="N17" s="63"/>
      <c r="O17" s="138" t="s">
        <v>12</v>
      </c>
      <c r="P17" s="138"/>
      <c r="Q17" s="63"/>
      <c r="R17" s="138" t="s">
        <v>1</v>
      </c>
      <c r="S17" s="138"/>
      <c r="T17" s="138"/>
      <c r="V17" s="140" t="s">
        <v>45</v>
      </c>
      <c r="W17" s="140"/>
      <c r="X17" s="63"/>
      <c r="Y17" s="138" t="s">
        <v>12</v>
      </c>
      <c r="Z17" s="138"/>
      <c r="AA17" s="63"/>
      <c r="AB17" s="138" t="s">
        <v>1</v>
      </c>
      <c r="AC17" s="138"/>
      <c r="AD17" s="138"/>
    </row>
    <row r="18" spans="1:30" x14ac:dyDescent="0.35">
      <c r="A18" s="60" t="s">
        <v>60</v>
      </c>
      <c r="B18" s="81" t="s">
        <v>4</v>
      </c>
      <c r="C18" s="81" t="s">
        <v>3</v>
      </c>
      <c r="D18" s="81"/>
      <c r="E18" s="81" t="s">
        <v>14</v>
      </c>
      <c r="F18" s="81" t="s">
        <v>2</v>
      </c>
      <c r="G18" s="81"/>
      <c r="H18" s="81" t="s">
        <v>11</v>
      </c>
      <c r="I18" s="81" t="s">
        <v>12</v>
      </c>
      <c r="J18" s="81" t="s">
        <v>1</v>
      </c>
      <c r="L18" s="91" t="s">
        <v>4</v>
      </c>
      <c r="M18" s="91" t="s">
        <v>3</v>
      </c>
      <c r="N18" s="91"/>
      <c r="O18" s="91" t="s">
        <v>14</v>
      </c>
      <c r="P18" s="91" t="s">
        <v>2</v>
      </c>
      <c r="Q18" s="91"/>
      <c r="R18" s="91" t="s">
        <v>11</v>
      </c>
      <c r="S18" s="91" t="s">
        <v>12</v>
      </c>
      <c r="T18" s="91" t="s">
        <v>1</v>
      </c>
      <c r="V18" s="115" t="s">
        <v>4</v>
      </c>
      <c r="W18" s="115" t="s">
        <v>3</v>
      </c>
      <c r="X18" s="115"/>
      <c r="Y18" s="115" t="s">
        <v>14</v>
      </c>
      <c r="Z18" s="115" t="s">
        <v>2</v>
      </c>
      <c r="AA18" s="115"/>
      <c r="AB18" s="115" t="s">
        <v>11</v>
      </c>
      <c r="AC18" s="115" t="s">
        <v>12</v>
      </c>
      <c r="AD18" s="115" t="s">
        <v>1</v>
      </c>
    </row>
    <row r="19" spans="1:30" x14ac:dyDescent="0.35">
      <c r="A19" s="33">
        <v>2002</v>
      </c>
      <c r="B19" s="75">
        <v>3158.2370000000001</v>
      </c>
      <c r="C19" s="75">
        <v>922.70270000000005</v>
      </c>
      <c r="D19" s="75"/>
      <c r="E19" s="75">
        <v>296.9171</v>
      </c>
      <c r="F19" s="75">
        <v>911.53800000000001</v>
      </c>
      <c r="G19" s="75"/>
      <c r="H19" s="75">
        <f>SUM(B19:C19)</f>
        <v>4080.9396999999999</v>
      </c>
      <c r="I19" s="75">
        <f>SUM(E19:F19)</f>
        <v>1208.4551000000001</v>
      </c>
      <c r="J19" s="75">
        <f>SUM(H19:I19)</f>
        <v>5289.3948</v>
      </c>
      <c r="K19" s="40"/>
      <c r="L19" s="70" t="s">
        <v>116</v>
      </c>
      <c r="M19" s="70" t="s">
        <v>116</v>
      </c>
      <c r="N19" s="70"/>
      <c r="O19" s="70" t="s">
        <v>116</v>
      </c>
      <c r="P19" s="70" t="s">
        <v>116</v>
      </c>
      <c r="Q19" s="40"/>
      <c r="R19" s="70" t="s">
        <v>116</v>
      </c>
      <c r="S19" s="70" t="s">
        <v>116</v>
      </c>
      <c r="T19" s="70" t="s">
        <v>116</v>
      </c>
      <c r="V19" s="70" t="s">
        <v>116</v>
      </c>
      <c r="W19" s="70" t="s">
        <v>116</v>
      </c>
      <c r="X19" s="70"/>
      <c r="Y19" s="70" t="s">
        <v>116</v>
      </c>
      <c r="Z19" s="70" t="s">
        <v>116</v>
      </c>
      <c r="AA19" s="40"/>
      <c r="AB19" s="70" t="s">
        <v>116</v>
      </c>
      <c r="AC19" s="70" t="s">
        <v>116</v>
      </c>
      <c r="AD19" s="70" t="s">
        <v>116</v>
      </c>
    </row>
    <row r="20" spans="1:30" x14ac:dyDescent="0.35">
      <c r="A20" s="33">
        <v>2003</v>
      </c>
      <c r="B20" s="75">
        <v>3342.248</v>
      </c>
      <c r="C20" s="75">
        <v>1006.5443</v>
      </c>
      <c r="D20" s="75"/>
      <c r="E20" s="75">
        <v>351.38810000000001</v>
      </c>
      <c r="F20" s="75">
        <v>1014.3128</v>
      </c>
      <c r="G20" s="75"/>
      <c r="H20" s="75">
        <f t="shared" ref="H20:H36" si="0">SUM(B20:C20)</f>
        <v>4348.7923000000001</v>
      </c>
      <c r="I20" s="75">
        <f t="shared" ref="I20:I36" si="1">SUM(E20:F20)</f>
        <v>1365.7009</v>
      </c>
      <c r="J20" s="75">
        <f t="shared" ref="J20:J36" si="2">SUM(H20:I20)</f>
        <v>5714.4931999999999</v>
      </c>
      <c r="K20" s="40"/>
      <c r="L20" s="72">
        <f>IFERROR(B20/B19-1, "n/a")</f>
        <v>5.826383517133138E-2</v>
      </c>
      <c r="M20" s="72">
        <f>IFERROR(C20/C19-1, "n/a")</f>
        <v>9.0865237524502707E-2</v>
      </c>
      <c r="N20" s="72"/>
      <c r="O20" s="72">
        <f t="shared" ref="O20:T35" si="3">IFERROR(E20/E19-1, "n/a")</f>
        <v>0.18345524727272355</v>
      </c>
      <c r="P20" s="72">
        <f t="shared" si="3"/>
        <v>0.11274878282638801</v>
      </c>
      <c r="Q20" s="72"/>
      <c r="R20" s="72">
        <f t="shared" si="3"/>
        <v>6.563503008878091E-2</v>
      </c>
      <c r="S20" s="72">
        <f t="shared" si="3"/>
        <v>0.13012134253064089</v>
      </c>
      <c r="T20" s="72">
        <f t="shared" si="3"/>
        <v>8.0368060255211038E-2</v>
      </c>
      <c r="V20" s="70" t="s">
        <v>116</v>
      </c>
      <c r="W20" s="70" t="s">
        <v>116</v>
      </c>
      <c r="X20" s="70"/>
      <c r="Y20" s="70" t="s">
        <v>116</v>
      </c>
      <c r="Z20" s="70" t="s">
        <v>116</v>
      </c>
      <c r="AA20" s="40"/>
      <c r="AB20" s="70" t="s">
        <v>116</v>
      </c>
      <c r="AC20" s="70" t="s">
        <v>116</v>
      </c>
      <c r="AD20" s="70" t="s">
        <v>116</v>
      </c>
    </row>
    <row r="21" spans="1:30" x14ac:dyDescent="0.35">
      <c r="A21" s="33">
        <v>2004</v>
      </c>
      <c r="B21" s="75">
        <v>3383.0790000000002</v>
      </c>
      <c r="C21" s="75">
        <v>1022.1201</v>
      </c>
      <c r="D21" s="75"/>
      <c r="E21" s="75">
        <v>416.07600000000002</v>
      </c>
      <c r="F21" s="75">
        <v>1480.4148</v>
      </c>
      <c r="G21" s="75"/>
      <c r="H21" s="75">
        <f t="shared" si="0"/>
        <v>4405.1990999999998</v>
      </c>
      <c r="I21" s="75">
        <f t="shared" si="1"/>
        <v>1896.4908</v>
      </c>
      <c r="J21" s="75">
        <f t="shared" si="2"/>
        <v>6301.6898999999994</v>
      </c>
      <c r="K21" s="40"/>
      <c r="L21" s="72">
        <f t="shared" ref="L21:M36" si="4">IFERROR(B21/B20-1, "n/a")</f>
        <v>1.2216627850476725E-2</v>
      </c>
      <c r="M21" s="72">
        <f t="shared" si="4"/>
        <v>1.5474530033104283E-2</v>
      </c>
      <c r="N21" s="72"/>
      <c r="O21" s="72">
        <f t="shared" si="3"/>
        <v>0.18409246072931906</v>
      </c>
      <c r="P21" s="72">
        <f t="shared" si="3"/>
        <v>0.45952491184179078</v>
      </c>
      <c r="Q21" s="72"/>
      <c r="R21" s="72">
        <f t="shared" si="3"/>
        <v>1.2970681538412299E-2</v>
      </c>
      <c r="S21" s="72">
        <f t="shared" si="3"/>
        <v>0.38865750179999137</v>
      </c>
      <c r="T21" s="72">
        <f t="shared" si="3"/>
        <v>0.10275569144084362</v>
      </c>
      <c r="V21" s="70" t="s">
        <v>116</v>
      </c>
      <c r="W21" s="70" t="s">
        <v>116</v>
      </c>
      <c r="X21" s="70"/>
      <c r="Y21" s="70" t="s">
        <v>116</v>
      </c>
      <c r="Z21" s="70" t="s">
        <v>116</v>
      </c>
      <c r="AA21" s="40"/>
      <c r="AB21" s="70" t="s">
        <v>116</v>
      </c>
      <c r="AC21" s="70" t="s">
        <v>116</v>
      </c>
      <c r="AD21" s="70" t="s">
        <v>116</v>
      </c>
    </row>
    <row r="22" spans="1:30" x14ac:dyDescent="0.35">
      <c r="A22" s="33">
        <v>2005</v>
      </c>
      <c r="B22" s="75">
        <v>3547.6390000000001</v>
      </c>
      <c r="C22" s="75">
        <v>1114.3036</v>
      </c>
      <c r="D22" s="75"/>
      <c r="E22" s="75">
        <v>540.74710000000005</v>
      </c>
      <c r="F22" s="75">
        <v>2015.3874000000001</v>
      </c>
      <c r="G22" s="75"/>
      <c r="H22" s="75">
        <f t="shared" si="0"/>
        <v>4661.9426000000003</v>
      </c>
      <c r="I22" s="75">
        <f t="shared" si="1"/>
        <v>2556.1345000000001</v>
      </c>
      <c r="J22" s="75">
        <f t="shared" si="2"/>
        <v>7218.0771000000004</v>
      </c>
      <c r="K22" s="40"/>
      <c r="L22" s="72">
        <f t="shared" si="4"/>
        <v>4.8642080187899728E-2</v>
      </c>
      <c r="M22" s="72">
        <f t="shared" si="4"/>
        <v>9.0188520898865088E-2</v>
      </c>
      <c r="N22" s="72"/>
      <c r="O22" s="72">
        <f t="shared" si="3"/>
        <v>0.29963540314750192</v>
      </c>
      <c r="P22" s="72">
        <f t="shared" si="3"/>
        <v>0.36136669263236221</v>
      </c>
      <c r="Q22" s="72"/>
      <c r="R22" s="72">
        <f t="shared" si="3"/>
        <v>5.8281928732801358E-2</v>
      </c>
      <c r="S22" s="72">
        <f t="shared" si="3"/>
        <v>0.347823306076676</v>
      </c>
      <c r="T22" s="72">
        <f t="shared" si="3"/>
        <v>0.14541927872395011</v>
      </c>
      <c r="V22" s="70" t="s">
        <v>116</v>
      </c>
      <c r="W22" s="70" t="s">
        <v>116</v>
      </c>
      <c r="X22" s="70"/>
      <c r="Y22" s="70" t="s">
        <v>116</v>
      </c>
      <c r="Z22" s="70" t="s">
        <v>116</v>
      </c>
      <c r="AA22" s="40"/>
      <c r="AB22" s="70" t="s">
        <v>116</v>
      </c>
      <c r="AC22" s="70" t="s">
        <v>116</v>
      </c>
      <c r="AD22" s="70" t="s">
        <v>116</v>
      </c>
    </row>
    <row r="23" spans="1:30" x14ac:dyDescent="0.35">
      <c r="A23" s="33">
        <v>2006</v>
      </c>
      <c r="B23" s="75">
        <v>3837.9360000000001</v>
      </c>
      <c r="C23" s="75">
        <v>1253.2954999999999</v>
      </c>
      <c r="D23" s="75"/>
      <c r="E23" s="75">
        <v>698.40470000000005</v>
      </c>
      <c r="F23" s="75">
        <v>2600.2946000000002</v>
      </c>
      <c r="G23" s="75"/>
      <c r="H23" s="75">
        <f t="shared" si="0"/>
        <v>5091.2314999999999</v>
      </c>
      <c r="I23" s="75">
        <f t="shared" si="1"/>
        <v>3298.6993000000002</v>
      </c>
      <c r="J23" s="75">
        <f t="shared" si="2"/>
        <v>8389.9308000000001</v>
      </c>
      <c r="K23" s="40"/>
      <c r="L23" s="72">
        <f t="shared" si="4"/>
        <v>8.1828224348644341E-2</v>
      </c>
      <c r="M23" s="72">
        <f t="shared" si="4"/>
        <v>0.12473431836709503</v>
      </c>
      <c r="N23" s="72"/>
      <c r="O23" s="72">
        <f t="shared" si="3"/>
        <v>0.29155514657406401</v>
      </c>
      <c r="P23" s="72">
        <f t="shared" si="3"/>
        <v>0.29022072877899308</v>
      </c>
      <c r="Q23" s="72"/>
      <c r="R23" s="72">
        <f t="shared" si="3"/>
        <v>9.2083694895771506E-2</v>
      </c>
      <c r="S23" s="72">
        <f t="shared" si="3"/>
        <v>0.29050302321728383</v>
      </c>
      <c r="T23" s="72">
        <f t="shared" si="3"/>
        <v>0.16234984522401397</v>
      </c>
      <c r="V23" s="70" t="s">
        <v>116</v>
      </c>
      <c r="W23" s="70" t="s">
        <v>116</v>
      </c>
      <c r="X23" s="70"/>
      <c r="Y23" s="70" t="s">
        <v>116</v>
      </c>
      <c r="Z23" s="70" t="s">
        <v>116</v>
      </c>
      <c r="AA23" s="40"/>
      <c r="AB23" s="70" t="s">
        <v>116</v>
      </c>
      <c r="AC23" s="70" t="s">
        <v>116</v>
      </c>
      <c r="AD23" s="70" t="s">
        <v>116</v>
      </c>
    </row>
    <row r="24" spans="1:30" x14ac:dyDescent="0.35">
      <c r="A24" s="33">
        <v>2007</v>
      </c>
      <c r="B24" s="75">
        <v>4459.875</v>
      </c>
      <c r="C24" s="75">
        <v>1341.1306</v>
      </c>
      <c r="D24" s="75"/>
      <c r="E24" s="75">
        <v>870.78179999999998</v>
      </c>
      <c r="F24" s="75">
        <v>2714.1869000000002</v>
      </c>
      <c r="G24" s="75"/>
      <c r="H24" s="75">
        <f t="shared" si="0"/>
        <v>5801.0056000000004</v>
      </c>
      <c r="I24" s="75">
        <f t="shared" si="1"/>
        <v>3584.9687000000004</v>
      </c>
      <c r="J24" s="75">
        <f t="shared" si="2"/>
        <v>9385.9743000000017</v>
      </c>
      <c r="K24" s="40"/>
      <c r="L24" s="72">
        <f t="shared" si="4"/>
        <v>0.16205038333104049</v>
      </c>
      <c r="M24" s="72">
        <f t="shared" si="4"/>
        <v>7.0083312355306404E-2</v>
      </c>
      <c r="N24" s="72"/>
      <c r="O24" s="72">
        <f t="shared" si="3"/>
        <v>0.24681549250742441</v>
      </c>
      <c r="P24" s="72">
        <f t="shared" si="3"/>
        <v>4.3799767918604182E-2</v>
      </c>
      <c r="Q24" s="72"/>
      <c r="R24" s="72">
        <f t="shared" si="3"/>
        <v>0.13941108354628939</v>
      </c>
      <c r="S24" s="72">
        <f t="shared" si="3"/>
        <v>8.6782508487512011E-2</v>
      </c>
      <c r="T24" s="72">
        <f t="shared" si="3"/>
        <v>0.11871891720489547</v>
      </c>
      <c r="V24" s="70" t="s">
        <v>116</v>
      </c>
      <c r="W24" s="70" t="s">
        <v>116</v>
      </c>
      <c r="X24" s="70"/>
      <c r="Y24" s="70" t="s">
        <v>116</v>
      </c>
      <c r="Z24" s="70" t="s">
        <v>116</v>
      </c>
      <c r="AA24" s="40"/>
      <c r="AB24" s="70" t="s">
        <v>116</v>
      </c>
      <c r="AC24" s="70" t="s">
        <v>116</v>
      </c>
      <c r="AD24" s="70" t="s">
        <v>116</v>
      </c>
    </row>
    <row r="25" spans="1:30" x14ac:dyDescent="0.35">
      <c r="A25" s="33">
        <v>2008</v>
      </c>
      <c r="B25" s="75">
        <v>4956.7550000000001</v>
      </c>
      <c r="C25" s="75">
        <v>1322.5782999999999</v>
      </c>
      <c r="D25" s="75"/>
      <c r="E25" s="75">
        <v>830.80579999999998</v>
      </c>
      <c r="F25" s="75">
        <v>2357.2267000000002</v>
      </c>
      <c r="G25" s="75"/>
      <c r="H25" s="75">
        <f t="shared" si="0"/>
        <v>6279.3333000000002</v>
      </c>
      <c r="I25" s="75">
        <f t="shared" si="1"/>
        <v>3188.0325000000003</v>
      </c>
      <c r="J25" s="75">
        <f t="shared" si="2"/>
        <v>9467.3657999999996</v>
      </c>
      <c r="K25" s="40"/>
      <c r="L25" s="72">
        <f t="shared" si="4"/>
        <v>0.11141119425992874</v>
      </c>
      <c r="M25" s="72">
        <f t="shared" si="4"/>
        <v>-1.3833328387257815E-2</v>
      </c>
      <c r="N25" s="72"/>
      <c r="O25" s="72">
        <f t="shared" si="3"/>
        <v>-4.5908171254842478E-2</v>
      </c>
      <c r="P25" s="72">
        <f t="shared" si="3"/>
        <v>-0.13151644052220579</v>
      </c>
      <c r="Q25" s="72"/>
      <c r="R25" s="72">
        <f t="shared" si="3"/>
        <v>8.2455996939565068E-2</v>
      </c>
      <c r="S25" s="72">
        <f t="shared" si="3"/>
        <v>-0.11072236139746494</v>
      </c>
      <c r="T25" s="72">
        <f t="shared" si="3"/>
        <v>8.6716090837792859E-3</v>
      </c>
      <c r="V25" s="70" t="s">
        <v>116</v>
      </c>
      <c r="W25" s="70" t="s">
        <v>116</v>
      </c>
      <c r="X25" s="70"/>
      <c r="Y25" s="70" t="s">
        <v>116</v>
      </c>
      <c r="Z25" s="70" t="s">
        <v>116</v>
      </c>
      <c r="AA25" s="40"/>
      <c r="AB25" s="70" t="s">
        <v>116</v>
      </c>
      <c r="AC25" s="70" t="s">
        <v>116</v>
      </c>
      <c r="AD25" s="70" t="s">
        <v>116</v>
      </c>
    </row>
    <row r="26" spans="1:30" x14ac:dyDescent="0.35">
      <c r="A26" s="33">
        <v>2009</v>
      </c>
      <c r="B26" s="75">
        <v>5372.223</v>
      </c>
      <c r="C26" s="75">
        <v>1264.2005999999999</v>
      </c>
      <c r="D26" s="75"/>
      <c r="E26" s="75">
        <v>793.1576</v>
      </c>
      <c r="F26" s="75">
        <v>1922.8919000000001</v>
      </c>
      <c r="G26" s="75"/>
      <c r="H26" s="75">
        <f t="shared" si="0"/>
        <v>6636.4236000000001</v>
      </c>
      <c r="I26" s="75">
        <f t="shared" si="1"/>
        <v>2716.0495000000001</v>
      </c>
      <c r="J26" s="75">
        <f t="shared" si="2"/>
        <v>9352.4730999999992</v>
      </c>
      <c r="K26" s="40"/>
      <c r="L26" s="72">
        <f t="shared" si="4"/>
        <v>8.3818546609626621E-2</v>
      </c>
      <c r="M26" s="72">
        <f t="shared" si="4"/>
        <v>-4.413931485190703E-2</v>
      </c>
      <c r="N26" s="72"/>
      <c r="O26" s="72">
        <f t="shared" si="3"/>
        <v>-4.5315283066150958E-2</v>
      </c>
      <c r="P26" s="72">
        <f t="shared" si="3"/>
        <v>-0.18425669453005944</v>
      </c>
      <c r="Q26" s="72"/>
      <c r="R26" s="72">
        <f t="shared" si="3"/>
        <v>5.6867549935595951E-2</v>
      </c>
      <c r="S26" s="72">
        <f t="shared" si="3"/>
        <v>-0.14804836525349108</v>
      </c>
      <c r="T26" s="72">
        <f t="shared" si="3"/>
        <v>-1.2135656573024844E-2</v>
      </c>
      <c r="V26" s="70" t="s">
        <v>116</v>
      </c>
      <c r="W26" s="70" t="s">
        <v>116</v>
      </c>
      <c r="X26" s="70"/>
      <c r="Y26" s="70" t="s">
        <v>116</v>
      </c>
      <c r="Z26" s="70" t="s">
        <v>116</v>
      </c>
      <c r="AA26" s="40"/>
      <c r="AB26" s="70" t="s">
        <v>116</v>
      </c>
      <c r="AC26" s="70" t="s">
        <v>116</v>
      </c>
      <c r="AD26" s="70" t="s">
        <v>116</v>
      </c>
    </row>
    <row r="27" spans="1:30" x14ac:dyDescent="0.35">
      <c r="A27" s="33">
        <v>2010</v>
      </c>
      <c r="B27" s="75">
        <v>5481.3909999999996</v>
      </c>
      <c r="C27" s="75">
        <v>1353.328</v>
      </c>
      <c r="D27" s="75"/>
      <c r="E27" s="75">
        <v>746.97180000000003</v>
      </c>
      <c r="F27" s="75">
        <v>1676.6786999999999</v>
      </c>
      <c r="G27" s="75"/>
      <c r="H27" s="75">
        <f t="shared" si="0"/>
        <v>6834.7189999999991</v>
      </c>
      <c r="I27" s="75">
        <f t="shared" si="1"/>
        <v>2423.6504999999997</v>
      </c>
      <c r="J27" s="75">
        <f t="shared" si="2"/>
        <v>9258.3694999999989</v>
      </c>
      <c r="K27" s="40"/>
      <c r="L27" s="72">
        <f t="shared" si="4"/>
        <v>2.0320824358929235E-2</v>
      </c>
      <c r="M27" s="72">
        <f t="shared" si="4"/>
        <v>7.0500994857936483E-2</v>
      </c>
      <c r="N27" s="72"/>
      <c r="O27" s="72">
        <f t="shared" si="3"/>
        <v>-5.8230293702033475E-2</v>
      </c>
      <c r="P27" s="72">
        <f t="shared" si="3"/>
        <v>-0.12804318329075082</v>
      </c>
      <c r="Q27" s="72"/>
      <c r="R27" s="72">
        <f t="shared" si="3"/>
        <v>2.987985878417998E-2</v>
      </c>
      <c r="S27" s="72">
        <f t="shared" si="3"/>
        <v>-0.10765599080576416</v>
      </c>
      <c r="T27" s="72">
        <f t="shared" si="3"/>
        <v>-1.0061894751667411E-2</v>
      </c>
      <c r="V27" s="70" t="s">
        <v>116</v>
      </c>
      <c r="W27" s="70" t="s">
        <v>116</v>
      </c>
      <c r="X27" s="70"/>
      <c r="Y27" s="70" t="s">
        <v>116</v>
      </c>
      <c r="Z27" s="70" t="s">
        <v>116</v>
      </c>
      <c r="AA27" s="40"/>
      <c r="AB27" s="70" t="s">
        <v>116</v>
      </c>
      <c r="AC27" s="70" t="s">
        <v>116</v>
      </c>
      <c r="AD27" s="70" t="s">
        <v>116</v>
      </c>
    </row>
    <row r="28" spans="1:30" x14ac:dyDescent="0.35">
      <c r="A28" s="33">
        <v>2011</v>
      </c>
      <c r="B28" s="75">
        <v>5546.4110000000001</v>
      </c>
      <c r="C28" s="75">
        <v>1401.3267000000001</v>
      </c>
      <c r="D28" s="75"/>
      <c r="E28" s="75">
        <v>690.28750000000002</v>
      </c>
      <c r="F28" s="75">
        <v>1437.4593</v>
      </c>
      <c r="G28" s="75"/>
      <c r="H28" s="75">
        <f t="shared" si="0"/>
        <v>6947.7376999999997</v>
      </c>
      <c r="I28" s="75">
        <f t="shared" si="1"/>
        <v>2127.7467999999999</v>
      </c>
      <c r="J28" s="75">
        <f t="shared" si="2"/>
        <v>9075.4844999999987</v>
      </c>
      <c r="K28" s="40"/>
      <c r="L28" s="72">
        <f t="shared" si="4"/>
        <v>1.1861952559122368E-2</v>
      </c>
      <c r="M28" s="72">
        <f t="shared" si="4"/>
        <v>3.5467159476490595E-2</v>
      </c>
      <c r="N28" s="72"/>
      <c r="O28" s="72">
        <f t="shared" si="3"/>
        <v>-7.5885461807259635E-2</v>
      </c>
      <c r="P28" s="72">
        <f t="shared" si="3"/>
        <v>-0.14267456251457122</v>
      </c>
      <c r="Q28" s="72"/>
      <c r="R28" s="72">
        <f t="shared" si="3"/>
        <v>1.653596877940422E-2</v>
      </c>
      <c r="S28" s="72">
        <f t="shared" si="3"/>
        <v>-0.12209008683388956</v>
      </c>
      <c r="T28" s="72">
        <f t="shared" si="3"/>
        <v>-1.9753478190733254E-2</v>
      </c>
      <c r="V28" s="70" t="s">
        <v>116</v>
      </c>
      <c r="W28" s="70" t="s">
        <v>116</v>
      </c>
      <c r="X28" s="70"/>
      <c r="Y28" s="70" t="s">
        <v>116</v>
      </c>
      <c r="Z28" s="70" t="s">
        <v>116</v>
      </c>
      <c r="AA28" s="40"/>
      <c r="AB28" s="70" t="s">
        <v>116</v>
      </c>
      <c r="AC28" s="70" t="s">
        <v>116</v>
      </c>
      <c r="AD28" s="70" t="s">
        <v>116</v>
      </c>
    </row>
    <row r="29" spans="1:30" x14ac:dyDescent="0.35">
      <c r="A29" s="33">
        <v>2012</v>
      </c>
      <c r="B29" s="75">
        <v>5656.7370000000001</v>
      </c>
      <c r="C29" s="75">
        <v>1303.6664000000001</v>
      </c>
      <c r="D29" s="75"/>
      <c r="E29" s="75">
        <v>638.37509999999997</v>
      </c>
      <c r="F29" s="75">
        <v>1239.2908</v>
      </c>
      <c r="G29" s="75"/>
      <c r="H29" s="75">
        <f t="shared" si="0"/>
        <v>6960.4034000000001</v>
      </c>
      <c r="I29" s="75">
        <f t="shared" si="1"/>
        <v>1877.6659</v>
      </c>
      <c r="J29" s="75">
        <f t="shared" si="2"/>
        <v>8838.0692999999992</v>
      </c>
      <c r="K29" s="40"/>
      <c r="L29" s="72">
        <f t="shared" si="4"/>
        <v>1.9891421677910248E-2</v>
      </c>
      <c r="M29" s="72">
        <f t="shared" si="4"/>
        <v>-6.9691314666308735E-2</v>
      </c>
      <c r="N29" s="72"/>
      <c r="O29" s="72">
        <f t="shared" si="3"/>
        <v>-7.5204027307462562E-2</v>
      </c>
      <c r="P29" s="72">
        <f t="shared" si="3"/>
        <v>-0.13786025106936939</v>
      </c>
      <c r="Q29" s="72"/>
      <c r="R29" s="72">
        <f t="shared" si="3"/>
        <v>1.8229962826605828E-3</v>
      </c>
      <c r="S29" s="72">
        <f t="shared" si="3"/>
        <v>-0.11753320460874384</v>
      </c>
      <c r="T29" s="72">
        <f t="shared" si="3"/>
        <v>-2.6160057901040923E-2</v>
      </c>
      <c r="V29" s="70" t="s">
        <v>116</v>
      </c>
      <c r="W29" s="70" t="s">
        <v>116</v>
      </c>
      <c r="X29" s="70"/>
      <c r="Y29" s="70" t="s">
        <v>116</v>
      </c>
      <c r="Z29" s="70" t="s">
        <v>116</v>
      </c>
      <c r="AA29" s="40"/>
      <c r="AB29" s="70" t="s">
        <v>116</v>
      </c>
      <c r="AC29" s="70" t="s">
        <v>116</v>
      </c>
      <c r="AD29" s="70" t="s">
        <v>116</v>
      </c>
    </row>
    <row r="30" spans="1:30" x14ac:dyDescent="0.35">
      <c r="A30" s="33">
        <v>2013</v>
      </c>
      <c r="B30" s="75">
        <v>5905.6149999999998</v>
      </c>
      <c r="C30" s="75">
        <v>1134</v>
      </c>
      <c r="D30" s="75"/>
      <c r="E30" s="75">
        <v>627.05589999999995</v>
      </c>
      <c r="F30" s="75">
        <v>1075.9187999999999</v>
      </c>
      <c r="G30" s="75"/>
      <c r="H30" s="75">
        <f t="shared" si="0"/>
        <v>7039.6149999999998</v>
      </c>
      <c r="I30" s="75">
        <f t="shared" si="1"/>
        <v>1702.9746999999998</v>
      </c>
      <c r="J30" s="75">
        <f t="shared" si="2"/>
        <v>8742.5897000000004</v>
      </c>
      <c r="K30" s="40"/>
      <c r="L30" s="72">
        <f t="shared" si="4"/>
        <v>4.3996742291536606E-2</v>
      </c>
      <c r="M30" s="72">
        <f t="shared" si="4"/>
        <v>-0.13014556484695783</v>
      </c>
      <c r="N30" s="72"/>
      <c r="O30" s="72">
        <f t="shared" si="3"/>
        <v>-1.7731268027214808E-2</v>
      </c>
      <c r="P30" s="72">
        <f t="shared" si="3"/>
        <v>-0.13182700944766157</v>
      </c>
      <c r="Q30" s="72"/>
      <c r="R30" s="72">
        <f t="shared" si="3"/>
        <v>1.1380317410913277E-2</v>
      </c>
      <c r="S30" s="72">
        <f t="shared" si="3"/>
        <v>-9.3036359663346002E-2</v>
      </c>
      <c r="T30" s="72">
        <f t="shared" si="3"/>
        <v>-1.0803219205352765E-2</v>
      </c>
      <c r="V30" s="70" t="s">
        <v>116</v>
      </c>
      <c r="W30" s="70" t="s">
        <v>116</v>
      </c>
      <c r="X30" s="70"/>
      <c r="Y30" s="70" t="s">
        <v>116</v>
      </c>
      <c r="Z30" s="70" t="s">
        <v>116</v>
      </c>
      <c r="AA30" s="40"/>
      <c r="AB30" s="70" t="s">
        <v>116</v>
      </c>
      <c r="AC30" s="70" t="s">
        <v>116</v>
      </c>
      <c r="AD30" s="70" t="s">
        <v>116</v>
      </c>
    </row>
    <row r="31" spans="1:30" x14ac:dyDescent="0.35">
      <c r="A31" s="33">
        <v>2014</v>
      </c>
      <c r="B31" s="75">
        <v>6008.43</v>
      </c>
      <c r="C31" s="75">
        <v>1210.3747782146399</v>
      </c>
      <c r="D31" s="75"/>
      <c r="E31" s="75">
        <v>628.90099999999995</v>
      </c>
      <c r="F31" s="75">
        <v>994.29100000000005</v>
      </c>
      <c r="G31" s="75"/>
      <c r="H31" s="75">
        <f t="shared" si="0"/>
        <v>7218.8047782146405</v>
      </c>
      <c r="I31" s="75">
        <f t="shared" si="1"/>
        <v>1623.192</v>
      </c>
      <c r="J31" s="75">
        <f t="shared" si="2"/>
        <v>8841.9967782146414</v>
      </c>
      <c r="K31" s="40"/>
      <c r="L31" s="72">
        <f t="shared" si="4"/>
        <v>1.7409702461132381E-2</v>
      </c>
      <c r="M31" s="72">
        <f t="shared" si="4"/>
        <v>6.7349892605502504E-2</v>
      </c>
      <c r="N31" s="72"/>
      <c r="O31" s="72">
        <f t="shared" si="3"/>
        <v>2.9424808856755025E-3</v>
      </c>
      <c r="P31" s="72">
        <f t="shared" si="3"/>
        <v>-7.5867993012112001E-2</v>
      </c>
      <c r="Q31" s="72"/>
      <c r="R31" s="72">
        <f t="shared" si="3"/>
        <v>2.5454485538575655E-2</v>
      </c>
      <c r="S31" s="72">
        <f t="shared" si="3"/>
        <v>-4.6849022478137714E-2</v>
      </c>
      <c r="T31" s="72">
        <f t="shared" si="3"/>
        <v>1.1370438465691857E-2</v>
      </c>
      <c r="V31" s="70" t="s">
        <v>116</v>
      </c>
      <c r="W31" s="70" t="s">
        <v>116</v>
      </c>
      <c r="X31" s="70"/>
      <c r="Y31" s="70" t="s">
        <v>116</v>
      </c>
      <c r="Z31" s="70" t="s">
        <v>116</v>
      </c>
      <c r="AA31" s="40"/>
      <c r="AB31" s="70" t="s">
        <v>116</v>
      </c>
      <c r="AC31" s="70" t="s">
        <v>116</v>
      </c>
      <c r="AD31" s="70" t="s">
        <v>116</v>
      </c>
    </row>
    <row r="32" spans="1:30" x14ac:dyDescent="0.35">
      <c r="A32" s="33">
        <v>2015</v>
      </c>
      <c r="B32" s="75">
        <v>6217.0619999999999</v>
      </c>
      <c r="C32" s="75">
        <v>1149.8876406955799</v>
      </c>
      <c r="D32" s="75"/>
      <c r="E32" s="75">
        <v>603.19119999999998</v>
      </c>
      <c r="F32" s="75">
        <v>924.67250000000001</v>
      </c>
      <c r="G32" s="75"/>
      <c r="H32" s="75">
        <f t="shared" si="0"/>
        <v>7366.9496406955795</v>
      </c>
      <c r="I32" s="75">
        <f t="shared" si="1"/>
        <v>1527.8636999999999</v>
      </c>
      <c r="J32" s="75">
        <f t="shared" si="2"/>
        <v>8894.8133406955785</v>
      </c>
      <c r="K32" s="40"/>
      <c r="L32" s="72">
        <f t="shared" si="4"/>
        <v>3.4723213884492177E-2</v>
      </c>
      <c r="M32" s="72">
        <f t="shared" si="4"/>
        <v>-4.9973891234152634E-2</v>
      </c>
      <c r="N32" s="72"/>
      <c r="O32" s="72">
        <f t="shared" si="3"/>
        <v>-4.0880520145460064E-2</v>
      </c>
      <c r="P32" s="72">
        <f t="shared" si="3"/>
        <v>-7.0018234098468191E-2</v>
      </c>
      <c r="Q32" s="72"/>
      <c r="R32" s="72">
        <f t="shared" si="3"/>
        <v>2.0522076303825187E-2</v>
      </c>
      <c r="S32" s="72">
        <f t="shared" si="3"/>
        <v>-5.8728911921695159E-2</v>
      </c>
      <c r="T32" s="72">
        <f t="shared" si="3"/>
        <v>5.9733749972707972E-3</v>
      </c>
      <c r="V32" s="70" t="s">
        <v>116</v>
      </c>
      <c r="W32" s="70" t="s">
        <v>116</v>
      </c>
      <c r="X32" s="70"/>
      <c r="Y32" s="70" t="s">
        <v>116</v>
      </c>
      <c r="Z32" s="70" t="s">
        <v>116</v>
      </c>
      <c r="AA32" s="40"/>
      <c r="AB32" s="70" t="s">
        <v>116</v>
      </c>
      <c r="AC32" s="70" t="s">
        <v>116</v>
      </c>
      <c r="AD32" s="70" t="s">
        <v>116</v>
      </c>
    </row>
    <row r="33" spans="1:30" x14ac:dyDescent="0.35">
      <c r="A33" s="33">
        <v>2016</v>
      </c>
      <c r="B33" s="75">
        <v>6529.8630000000003</v>
      </c>
      <c r="C33" s="75">
        <v>1108.5111287206705</v>
      </c>
      <c r="D33" s="75"/>
      <c r="E33" s="75">
        <v>531.4873</v>
      </c>
      <c r="F33" s="75">
        <v>853.35050000000001</v>
      </c>
      <c r="G33" s="75"/>
      <c r="H33" s="75">
        <f t="shared" si="0"/>
        <v>7638.3741287206703</v>
      </c>
      <c r="I33" s="75">
        <f t="shared" si="1"/>
        <v>1384.8378</v>
      </c>
      <c r="J33" s="75">
        <f t="shared" si="2"/>
        <v>9023.2119287206697</v>
      </c>
      <c r="K33" s="40"/>
      <c r="L33" s="72">
        <f t="shared" si="4"/>
        <v>5.0313315196149011E-2</v>
      </c>
      <c r="M33" s="72">
        <f t="shared" si="4"/>
        <v>-3.5983091313060989E-2</v>
      </c>
      <c r="N33" s="72"/>
      <c r="O33" s="72">
        <f t="shared" si="3"/>
        <v>-0.11887424750228448</v>
      </c>
      <c r="P33" s="72">
        <f t="shared" si="3"/>
        <v>-7.7132173823705186E-2</v>
      </c>
      <c r="Q33" s="72"/>
      <c r="R33" s="72">
        <f t="shared" si="3"/>
        <v>3.6843537863449072E-2</v>
      </c>
      <c r="S33" s="72">
        <f t="shared" si="3"/>
        <v>-9.361168800593922E-2</v>
      </c>
      <c r="T33" s="72">
        <f t="shared" si="3"/>
        <v>1.44352200666924E-2</v>
      </c>
      <c r="V33" s="70" t="s">
        <v>116</v>
      </c>
      <c r="W33" s="70" t="s">
        <v>116</v>
      </c>
      <c r="X33" s="70"/>
      <c r="Y33" s="70" t="s">
        <v>116</v>
      </c>
      <c r="Z33" s="70" t="s">
        <v>116</v>
      </c>
      <c r="AA33" s="40"/>
      <c r="AB33" s="70" t="s">
        <v>116</v>
      </c>
      <c r="AC33" s="70" t="s">
        <v>116</v>
      </c>
      <c r="AD33" s="70" t="s">
        <v>116</v>
      </c>
    </row>
    <row r="34" spans="1:30" x14ac:dyDescent="0.35">
      <c r="A34" s="33">
        <v>2017</v>
      </c>
      <c r="B34" s="75">
        <v>6924.3230000000003</v>
      </c>
      <c r="C34" s="75">
        <v>1080.7620373479999</v>
      </c>
      <c r="D34" s="75"/>
      <c r="E34" s="75">
        <v>508.67079999999999</v>
      </c>
      <c r="F34" s="75">
        <v>790.76890000000003</v>
      </c>
      <c r="G34" s="75"/>
      <c r="H34" s="75">
        <f t="shared" si="0"/>
        <v>8005.0850373480007</v>
      </c>
      <c r="I34" s="75">
        <f t="shared" si="1"/>
        <v>1299.4396999999999</v>
      </c>
      <c r="J34" s="75">
        <f t="shared" si="2"/>
        <v>9304.5247373480015</v>
      </c>
      <c r="K34" s="40"/>
      <c r="L34" s="72">
        <f t="shared" si="4"/>
        <v>6.0408618067484765E-2</v>
      </c>
      <c r="M34" s="72">
        <f t="shared" si="4"/>
        <v>-2.5032758493544138E-2</v>
      </c>
      <c r="N34" s="72"/>
      <c r="O34" s="72">
        <f t="shared" si="3"/>
        <v>-4.2929530018873452E-2</v>
      </c>
      <c r="P34" s="72">
        <f t="shared" si="3"/>
        <v>-7.3336337179154332E-2</v>
      </c>
      <c r="Q34" s="72"/>
      <c r="R34" s="72">
        <f t="shared" si="3"/>
        <v>4.8009026848852443E-2</v>
      </c>
      <c r="S34" s="72">
        <f t="shared" si="3"/>
        <v>-6.1666499860128066E-2</v>
      </c>
      <c r="T34" s="72">
        <f t="shared" si="3"/>
        <v>3.1176571142246923E-2</v>
      </c>
      <c r="V34" s="70" t="s">
        <v>116</v>
      </c>
      <c r="W34" s="70" t="s">
        <v>116</v>
      </c>
      <c r="X34" s="70"/>
      <c r="Y34" s="70" t="s">
        <v>116</v>
      </c>
      <c r="Z34" s="70" t="s">
        <v>116</v>
      </c>
      <c r="AA34" s="40"/>
      <c r="AB34" s="70" t="s">
        <v>116</v>
      </c>
      <c r="AC34" s="70" t="s">
        <v>116</v>
      </c>
      <c r="AD34" s="70" t="s">
        <v>116</v>
      </c>
    </row>
    <row r="35" spans="1:30" x14ac:dyDescent="0.35">
      <c r="A35" s="33">
        <v>2018</v>
      </c>
      <c r="B35" s="75">
        <v>7268.7259999999997</v>
      </c>
      <c r="C35" s="75">
        <v>1103.183279265</v>
      </c>
      <c r="D35" s="75"/>
      <c r="E35" s="75">
        <v>543.09409999999912</v>
      </c>
      <c r="F35" s="75">
        <v>817.32639999997878</v>
      </c>
      <c r="G35" s="75"/>
      <c r="H35" s="75">
        <f t="shared" si="0"/>
        <v>8371.909279264999</v>
      </c>
      <c r="I35" s="75">
        <f t="shared" si="1"/>
        <v>1360.4204999999779</v>
      </c>
      <c r="J35" s="75">
        <f t="shared" si="2"/>
        <v>9732.3297792649773</v>
      </c>
      <c r="K35" s="40"/>
      <c r="L35" s="72">
        <f t="shared" si="4"/>
        <v>4.973814768606255E-2</v>
      </c>
      <c r="M35" s="72">
        <f t="shared" si="4"/>
        <v>2.0745771170884053E-2</v>
      </c>
      <c r="N35" s="72"/>
      <c r="O35" s="72">
        <f t="shared" si="3"/>
        <v>6.7673041188916594E-2</v>
      </c>
      <c r="P35" s="72">
        <f t="shared" si="3"/>
        <v>3.3584401207456205E-2</v>
      </c>
      <c r="Q35" s="72"/>
      <c r="R35" s="72">
        <f t="shared" si="3"/>
        <v>4.5823903207219852E-2</v>
      </c>
      <c r="S35" s="72">
        <f t="shared" si="3"/>
        <v>4.6928533890397528E-2</v>
      </c>
      <c r="T35" s="72">
        <f t="shared" si="3"/>
        <v>4.5978172340150003E-2</v>
      </c>
      <c r="V35" s="70" t="s">
        <v>116</v>
      </c>
      <c r="W35" s="70" t="s">
        <v>116</v>
      </c>
      <c r="X35" s="70"/>
      <c r="Y35" s="70" t="s">
        <v>116</v>
      </c>
      <c r="Z35" s="70" t="s">
        <v>116</v>
      </c>
      <c r="AA35" s="40"/>
      <c r="AB35" s="70" t="s">
        <v>116</v>
      </c>
      <c r="AC35" s="70" t="s">
        <v>116</v>
      </c>
      <c r="AD35" s="70" t="s">
        <v>116</v>
      </c>
    </row>
    <row r="36" spans="1:30" x14ac:dyDescent="0.35">
      <c r="A36" s="33">
        <v>2019</v>
      </c>
      <c r="B36" s="75">
        <v>7710.5</v>
      </c>
      <c r="C36" s="75">
        <v>1117.444341291</v>
      </c>
      <c r="D36" s="75"/>
      <c r="E36" s="75">
        <v>596.25072030000001</v>
      </c>
      <c r="F36" s="75">
        <v>805.28293159999998</v>
      </c>
      <c r="G36" s="75"/>
      <c r="H36" s="75">
        <f t="shared" si="0"/>
        <v>8827.9443412910005</v>
      </c>
      <c r="I36" s="75">
        <f t="shared" si="1"/>
        <v>1401.5336519</v>
      </c>
      <c r="J36" s="75">
        <f t="shared" si="2"/>
        <v>10229.477993191</v>
      </c>
      <c r="K36" s="40"/>
      <c r="L36" s="72">
        <f t="shared" si="4"/>
        <v>6.0777363185790856E-2</v>
      </c>
      <c r="M36" s="72">
        <f t="shared" si="4"/>
        <v>1.2927191967142093E-2</v>
      </c>
      <c r="N36" s="72"/>
      <c r="O36" s="72">
        <f t="shared" ref="O36" si="5">IFERROR(E36/E35-1, "n/a")</f>
        <v>9.7877366555815914E-2</v>
      </c>
      <c r="P36" s="72">
        <f t="shared" ref="P36" si="6">IFERROR(F36/F35-1, "n/a")</f>
        <v>-1.4735200526960979E-2</v>
      </c>
      <c r="Q36" s="72"/>
      <c r="R36" s="72">
        <f t="shared" ref="R36" si="7">IFERROR(H36/H35-1, "n/a")</f>
        <v>5.4472050139802608E-2</v>
      </c>
      <c r="S36" s="72">
        <f t="shared" ref="S36" si="8">IFERROR(I36/I35-1, "n/a")</f>
        <v>3.022091470984356E-2</v>
      </c>
      <c r="T36" s="72">
        <f t="shared" ref="T36" si="9">IFERROR(J36/J35-1, "n/a")</f>
        <v>5.1082138110980502E-2</v>
      </c>
      <c r="V36" s="70" t="s">
        <v>116</v>
      </c>
      <c r="W36" s="70" t="s">
        <v>116</v>
      </c>
      <c r="X36" s="70"/>
      <c r="Y36" s="70" t="s">
        <v>116</v>
      </c>
      <c r="Z36" s="70" t="s">
        <v>116</v>
      </c>
      <c r="AA36" s="40"/>
      <c r="AB36" s="70" t="s">
        <v>116</v>
      </c>
      <c r="AC36" s="70" t="s">
        <v>116</v>
      </c>
      <c r="AD36" s="70" t="s">
        <v>116</v>
      </c>
    </row>
    <row r="37" spans="1:30" x14ac:dyDescent="0.35">
      <c r="A37" s="33">
        <v>2020</v>
      </c>
      <c r="B37" s="75">
        <v>8438.6</v>
      </c>
      <c r="C37" s="75">
        <v>1395.3</v>
      </c>
      <c r="D37" s="75"/>
      <c r="E37" s="75">
        <v>596.39959999999996</v>
      </c>
      <c r="F37" s="75">
        <v>783.7491</v>
      </c>
      <c r="G37" s="75"/>
      <c r="H37" s="75">
        <f t="shared" ref="H37" si="10">SUM(B37:C37)</f>
        <v>9833.9</v>
      </c>
      <c r="I37" s="75">
        <f t="shared" ref="I37" si="11">SUM(E37:F37)</f>
        <v>1380.1487</v>
      </c>
      <c r="J37" s="75">
        <f t="shared" ref="J37" si="12">SUM(H37:I37)</f>
        <v>11214.048699999999</v>
      </c>
      <c r="K37" s="40"/>
      <c r="L37" s="72">
        <f t="shared" ref="L37" si="13">IFERROR(B37/B36-1, "n/a")</f>
        <v>9.4429673821412319E-2</v>
      </c>
      <c r="M37" s="72">
        <f t="shared" ref="M37" si="14">IFERROR(C37/C36-1, "n/a")</f>
        <v>0.24865279499110371</v>
      </c>
      <c r="N37" s="72"/>
      <c r="O37" s="72">
        <f t="shared" ref="O37" si="15">IFERROR(E37/E36-1, "n/a")</f>
        <v>2.4969311554889906E-4</v>
      </c>
      <c r="P37" s="72">
        <f t="shared" ref="P37" si="16">IFERROR(F37/F36-1, "n/a")</f>
        <v>-2.6740702869753941E-2</v>
      </c>
      <c r="Q37" s="72"/>
      <c r="R37" s="72">
        <f t="shared" ref="R37" si="17">IFERROR(H37/H36-1, "n/a")</f>
        <v>0.11395129146927641</v>
      </c>
      <c r="S37" s="72">
        <f t="shared" ref="S37" si="18">IFERROR(I37/I36-1, "n/a")</f>
        <v>-1.5258250753386715E-2</v>
      </c>
      <c r="T37" s="72">
        <f t="shared" ref="T37" si="19">IFERROR(J37/J36-1, "n/a")</f>
        <v>9.62483821231499E-2</v>
      </c>
      <c r="V37" s="70" t="s">
        <v>116</v>
      </c>
      <c r="W37" s="70" t="s">
        <v>116</v>
      </c>
      <c r="X37" s="70"/>
      <c r="Y37" s="70" t="s">
        <v>116</v>
      </c>
      <c r="Z37" s="70" t="s">
        <v>116</v>
      </c>
      <c r="AA37" s="40"/>
      <c r="AB37" s="70" t="s">
        <v>116</v>
      </c>
      <c r="AC37" s="70" t="s">
        <v>116</v>
      </c>
      <c r="AD37" s="70" t="s">
        <v>116</v>
      </c>
    </row>
    <row r="38" spans="1:30" x14ac:dyDescent="0.35">
      <c r="A38" s="33"/>
      <c r="B38" s="75"/>
      <c r="C38" s="75"/>
      <c r="D38" s="75"/>
      <c r="E38" s="75"/>
      <c r="F38" s="75"/>
      <c r="G38" s="75"/>
      <c r="H38" s="75"/>
      <c r="I38" s="75"/>
      <c r="J38" s="75"/>
      <c r="K38" s="40"/>
      <c r="L38" s="92"/>
      <c r="M38" s="92"/>
      <c r="N38" s="92"/>
      <c r="O38" s="40"/>
      <c r="P38" s="40"/>
      <c r="Q38" s="40"/>
      <c r="R38" s="40"/>
      <c r="S38" s="40"/>
      <c r="T38" s="40"/>
      <c r="V38" s="92"/>
      <c r="W38" s="92"/>
      <c r="X38" s="92"/>
      <c r="Y38" s="40"/>
      <c r="Z38" s="40"/>
      <c r="AA38" s="40"/>
      <c r="AB38" s="40"/>
      <c r="AC38" s="40"/>
      <c r="AD38" s="40"/>
    </row>
    <row r="39" spans="1:30" x14ac:dyDescent="0.35">
      <c r="A39" s="33" t="s">
        <v>107</v>
      </c>
      <c r="B39" s="75">
        <v>7324.8</v>
      </c>
      <c r="C39" s="75">
        <v>1110.5999999999999</v>
      </c>
      <c r="D39" s="75"/>
      <c r="E39" s="75">
        <v>547.09630000000004</v>
      </c>
      <c r="F39" s="75">
        <v>820.04949999999997</v>
      </c>
      <c r="G39" s="75"/>
      <c r="H39" s="75">
        <f>SUM(B39:C39)</f>
        <v>8435.4</v>
      </c>
      <c r="I39" s="75">
        <f>SUM(E39:F39)</f>
        <v>1367.1458</v>
      </c>
      <c r="J39" s="75">
        <f>SUM(H39:I39)</f>
        <v>9802.5457999999999</v>
      </c>
      <c r="K39" s="40"/>
      <c r="L39" s="70" t="s">
        <v>116</v>
      </c>
      <c r="M39" s="70" t="s">
        <v>116</v>
      </c>
      <c r="N39" s="70"/>
      <c r="O39" s="70" t="s">
        <v>116</v>
      </c>
      <c r="P39" s="70" t="s">
        <v>116</v>
      </c>
      <c r="Q39" s="70"/>
      <c r="R39" s="70" t="s">
        <v>116</v>
      </c>
      <c r="S39" s="70" t="s">
        <v>116</v>
      </c>
      <c r="T39" s="70" t="s">
        <v>116</v>
      </c>
      <c r="V39" s="70" t="s">
        <v>116</v>
      </c>
      <c r="W39" s="70" t="s">
        <v>116</v>
      </c>
      <c r="X39" s="70"/>
      <c r="Y39" s="70" t="s">
        <v>116</v>
      </c>
      <c r="Z39" s="70" t="s">
        <v>116</v>
      </c>
      <c r="AA39" s="70"/>
      <c r="AB39" s="70" t="s">
        <v>116</v>
      </c>
      <c r="AC39" s="70" t="s">
        <v>116</v>
      </c>
      <c r="AD39" s="70" t="s">
        <v>116</v>
      </c>
    </row>
    <row r="40" spans="1:30" x14ac:dyDescent="0.35">
      <c r="A40" s="33" t="s">
        <v>108</v>
      </c>
      <c r="B40" s="75">
        <v>7396.2</v>
      </c>
      <c r="C40" s="75">
        <v>1111.3</v>
      </c>
      <c r="D40" s="75"/>
      <c r="E40" s="75">
        <v>553.44050000000004</v>
      </c>
      <c r="F40" s="75">
        <v>799.21600000000001</v>
      </c>
      <c r="G40" s="75"/>
      <c r="H40" s="75">
        <f t="shared" ref="H40:H46" si="20">SUM(B40:C40)</f>
        <v>8507.5</v>
      </c>
      <c r="I40" s="75">
        <f t="shared" ref="I40:I46" si="21">SUM(E40:F40)</f>
        <v>1352.6565000000001</v>
      </c>
      <c r="J40" s="75">
        <f t="shared" ref="J40:J46" si="22">SUM(H40:I40)</f>
        <v>9860.156500000001</v>
      </c>
      <c r="K40" s="40"/>
      <c r="L40" s="70" t="s">
        <v>116</v>
      </c>
      <c r="M40" s="70" t="s">
        <v>116</v>
      </c>
      <c r="N40" s="70"/>
      <c r="O40" s="70" t="s">
        <v>116</v>
      </c>
      <c r="P40" s="70" t="s">
        <v>116</v>
      </c>
      <c r="Q40" s="70"/>
      <c r="R40" s="70" t="s">
        <v>116</v>
      </c>
      <c r="S40" s="70" t="s">
        <v>116</v>
      </c>
      <c r="T40" s="70" t="s">
        <v>116</v>
      </c>
      <c r="V40" s="72">
        <f>IFERROR(B40/B39-1, "n/a")</f>
        <v>9.7477064220183873E-3</v>
      </c>
      <c r="W40" s="72">
        <f t="shared" ref="W40:AD40" si="23">IFERROR(C40/C39-1, "n/a")</f>
        <v>6.3028993336944339E-4</v>
      </c>
      <c r="X40" s="72"/>
      <c r="Y40" s="72">
        <f t="shared" si="23"/>
        <v>1.1596130333910049E-2</v>
      </c>
      <c r="Z40" s="72">
        <f t="shared" si="23"/>
        <v>-2.5405173712074625E-2</v>
      </c>
      <c r="AA40" s="72"/>
      <c r="AB40" s="72">
        <f t="shared" si="23"/>
        <v>8.5473125163004759E-3</v>
      </c>
      <c r="AC40" s="72">
        <f t="shared" si="23"/>
        <v>-1.059821125149929E-2</v>
      </c>
      <c r="AD40" s="72">
        <f t="shared" si="23"/>
        <v>5.8771161263027061E-3</v>
      </c>
    </row>
    <row r="41" spans="1:30" x14ac:dyDescent="0.35">
      <c r="A41" s="33" t="s">
        <v>109</v>
      </c>
      <c r="B41" s="75">
        <v>7514.3</v>
      </c>
      <c r="C41" s="75">
        <v>1112.3</v>
      </c>
      <c r="D41" s="75"/>
      <c r="E41" s="75">
        <v>561.59299999999996</v>
      </c>
      <c r="F41" s="75">
        <v>803.12729999999999</v>
      </c>
      <c r="G41" s="75"/>
      <c r="H41" s="75">
        <f t="shared" si="20"/>
        <v>8626.6</v>
      </c>
      <c r="I41" s="75">
        <f t="shared" si="21"/>
        <v>1364.7203</v>
      </c>
      <c r="J41" s="75">
        <f t="shared" si="22"/>
        <v>9991.3202999999994</v>
      </c>
      <c r="K41" s="40"/>
      <c r="L41" s="70" t="s">
        <v>116</v>
      </c>
      <c r="M41" s="70" t="s">
        <v>116</v>
      </c>
      <c r="N41" s="70"/>
      <c r="O41" s="70" t="s">
        <v>116</v>
      </c>
      <c r="P41" s="70" t="s">
        <v>116</v>
      </c>
      <c r="Q41" s="70"/>
      <c r="R41" s="70" t="s">
        <v>116</v>
      </c>
      <c r="S41" s="70" t="s">
        <v>116</v>
      </c>
      <c r="T41" s="70" t="s">
        <v>116</v>
      </c>
      <c r="V41" s="72">
        <f t="shared" ref="V41:V45" si="24">IFERROR(B41/B40-1, "n/a")</f>
        <v>1.5967659068170104E-2</v>
      </c>
      <c r="W41" s="72">
        <f t="shared" ref="W41:W45" si="25">IFERROR(C41/C40-1, "n/a")</f>
        <v>8.9984702600554023E-4</v>
      </c>
      <c r="X41" s="72"/>
      <c r="Y41" s="72">
        <f t="shared" ref="Y41:Y45" si="26">IFERROR(E41/E40-1, "n/a")</f>
        <v>1.4730580794141135E-2</v>
      </c>
      <c r="Z41" s="72">
        <f t="shared" ref="Z41:Z45" si="27">IFERROR(F41/F40-1, "n/a")</f>
        <v>4.8939210426217628E-3</v>
      </c>
      <c r="AA41" s="72"/>
      <c r="AB41" s="72">
        <f t="shared" ref="AB41:AB45" si="28">IFERROR(H41/H40-1, "n/a")</f>
        <v>1.3999412283279611E-2</v>
      </c>
      <c r="AC41" s="72">
        <f t="shared" ref="AC41:AC45" si="29">IFERROR(I41/I40-1, "n/a")</f>
        <v>8.918598328548244E-3</v>
      </c>
      <c r="AD41" s="72">
        <f t="shared" ref="AD41:AD45" si="30">IFERROR(J41/J40-1, "n/a")</f>
        <v>1.3302405494273639E-2</v>
      </c>
    </row>
    <row r="42" spans="1:30" x14ac:dyDescent="0.35">
      <c r="A42" s="33" t="s">
        <v>110</v>
      </c>
      <c r="B42" s="75">
        <v>7710.5</v>
      </c>
      <c r="C42" s="75">
        <v>1117.4000000000001</v>
      </c>
      <c r="D42" s="75"/>
      <c r="E42" s="75">
        <v>596.25069999999994</v>
      </c>
      <c r="F42" s="75">
        <v>805.28290000000004</v>
      </c>
      <c r="G42" s="75"/>
      <c r="H42" s="75">
        <f t="shared" si="20"/>
        <v>8827.9</v>
      </c>
      <c r="I42" s="75">
        <f t="shared" si="21"/>
        <v>1401.5336</v>
      </c>
      <c r="J42" s="75">
        <f t="shared" si="22"/>
        <v>10229.4336</v>
      </c>
      <c r="K42" s="40"/>
      <c r="L42" s="70" t="s">
        <v>116</v>
      </c>
      <c r="M42" s="70" t="s">
        <v>116</v>
      </c>
      <c r="N42" s="70"/>
      <c r="O42" s="70" t="s">
        <v>116</v>
      </c>
      <c r="P42" s="70" t="s">
        <v>116</v>
      </c>
      <c r="Q42" s="70"/>
      <c r="R42" s="70" t="s">
        <v>116</v>
      </c>
      <c r="S42" s="70" t="s">
        <v>116</v>
      </c>
      <c r="T42" s="70" t="s">
        <v>116</v>
      </c>
      <c r="V42" s="72">
        <f t="shared" si="24"/>
        <v>2.611021652050094E-2</v>
      </c>
      <c r="W42" s="72">
        <f t="shared" si="25"/>
        <v>4.5850939494742615E-3</v>
      </c>
      <c r="X42" s="72"/>
      <c r="Y42" s="72">
        <f t="shared" si="26"/>
        <v>6.1713197992140145E-2</v>
      </c>
      <c r="Z42" s="72">
        <f t="shared" si="27"/>
        <v>2.6840078777050635E-3</v>
      </c>
      <c r="AA42" s="72"/>
      <c r="AB42" s="72">
        <f t="shared" si="28"/>
        <v>2.3334801659981919E-2</v>
      </c>
      <c r="AC42" s="72">
        <f t="shared" si="29"/>
        <v>2.6974977949694168E-2</v>
      </c>
      <c r="AD42" s="72">
        <f t="shared" si="30"/>
        <v>2.3832015474471557E-2</v>
      </c>
    </row>
    <row r="43" spans="1:30" x14ac:dyDescent="0.35">
      <c r="A43" s="33" t="s">
        <v>111</v>
      </c>
      <c r="B43" s="75">
        <v>7809.8</v>
      </c>
      <c r="C43" s="75">
        <v>1111.5</v>
      </c>
      <c r="D43" s="75"/>
      <c r="E43" s="75">
        <v>591.4781999999999</v>
      </c>
      <c r="F43" s="75">
        <v>782.7663</v>
      </c>
      <c r="G43" s="75"/>
      <c r="H43" s="75">
        <f t="shared" si="20"/>
        <v>8921.2999999999993</v>
      </c>
      <c r="I43" s="75">
        <f t="shared" si="21"/>
        <v>1374.2444999999998</v>
      </c>
      <c r="J43" s="75">
        <f t="shared" si="22"/>
        <v>10295.5445</v>
      </c>
      <c r="K43" s="40"/>
      <c r="L43" s="72">
        <f>IFERROR(B43/B39-1, "n/a")</f>
        <v>6.6213411970292624E-2</v>
      </c>
      <c r="M43" s="72">
        <f t="shared" ref="M43:T45" si="31">IFERROR(C43/C39-1, "n/a")</f>
        <v>8.1037277147499864E-4</v>
      </c>
      <c r="N43" s="72"/>
      <c r="O43" s="72">
        <f t="shared" si="31"/>
        <v>8.112264696361482E-2</v>
      </c>
      <c r="P43" s="72">
        <f t="shared" si="31"/>
        <v>-4.5464572565436567E-2</v>
      </c>
      <c r="Q43" s="72"/>
      <c r="R43" s="72">
        <f t="shared" si="31"/>
        <v>5.760248476657881E-2</v>
      </c>
      <c r="S43" s="72">
        <f t="shared" si="31"/>
        <v>5.1923503696531537E-3</v>
      </c>
      <c r="T43" s="72">
        <f t="shared" si="31"/>
        <v>5.0292924925686044E-2</v>
      </c>
      <c r="V43" s="72">
        <f t="shared" si="24"/>
        <v>1.2878542247584557E-2</v>
      </c>
      <c r="W43" s="72">
        <f t="shared" si="25"/>
        <v>-5.2801145516377934E-3</v>
      </c>
      <c r="X43" s="72"/>
      <c r="Y43" s="72">
        <f t="shared" si="26"/>
        <v>-8.0041834751725105E-3</v>
      </c>
      <c r="Z43" s="72">
        <f t="shared" si="27"/>
        <v>-2.7961105345711501E-2</v>
      </c>
      <c r="AA43" s="72"/>
      <c r="AB43" s="72">
        <f t="shared" si="28"/>
        <v>1.0580092660768647E-2</v>
      </c>
      <c r="AC43" s="72">
        <f t="shared" si="29"/>
        <v>-1.9470885321622111E-2</v>
      </c>
      <c r="AD43" s="72">
        <f t="shared" si="30"/>
        <v>6.4628113916296304E-3</v>
      </c>
    </row>
    <row r="44" spans="1:30" x14ac:dyDescent="0.35">
      <c r="A44" s="33" t="s">
        <v>112</v>
      </c>
      <c r="B44" s="75">
        <v>7971</v>
      </c>
      <c r="C44" s="75">
        <v>1343.6</v>
      </c>
      <c r="D44" s="75"/>
      <c r="E44" s="75">
        <v>602.02330000000006</v>
      </c>
      <c r="F44" s="75">
        <v>781.30899999999997</v>
      </c>
      <c r="G44" s="75"/>
      <c r="H44" s="75">
        <f t="shared" si="20"/>
        <v>9314.6</v>
      </c>
      <c r="I44" s="75">
        <f t="shared" si="21"/>
        <v>1383.3323</v>
      </c>
      <c r="J44" s="75">
        <f t="shared" si="22"/>
        <v>10697.9323</v>
      </c>
      <c r="K44" s="40"/>
      <c r="L44" s="72">
        <f t="shared" ref="L44:L45" si="32">IFERROR(B44/B40-1, "n/a")</f>
        <v>7.7715583678104938E-2</v>
      </c>
      <c r="M44" s="72">
        <f t="shared" si="31"/>
        <v>0.20903446414109594</v>
      </c>
      <c r="N44" s="72"/>
      <c r="O44" s="72">
        <f t="shared" si="31"/>
        <v>8.778323957137224E-2</v>
      </c>
      <c r="P44" s="72">
        <f t="shared" si="31"/>
        <v>-2.2405707593441626E-2</v>
      </c>
      <c r="Q44" s="72"/>
      <c r="R44" s="72">
        <f t="shared" si="31"/>
        <v>9.4869233029679645E-2</v>
      </c>
      <c r="S44" s="72">
        <f t="shared" si="31"/>
        <v>2.267818917810982E-2</v>
      </c>
      <c r="T44" s="72">
        <f t="shared" si="31"/>
        <v>8.4965771080813823E-2</v>
      </c>
      <c r="V44" s="72">
        <f t="shared" si="24"/>
        <v>2.0640733437476078E-2</v>
      </c>
      <c r="W44" s="72">
        <f t="shared" si="25"/>
        <v>0.20881691408007197</v>
      </c>
      <c r="X44" s="72"/>
      <c r="Y44" s="72">
        <f t="shared" si="26"/>
        <v>1.7828383193159381E-2</v>
      </c>
      <c r="Z44" s="72">
        <f t="shared" si="27"/>
        <v>-1.8617306340347195E-3</v>
      </c>
      <c r="AA44" s="72"/>
      <c r="AB44" s="72">
        <f t="shared" si="28"/>
        <v>4.4085503233833867E-2</v>
      </c>
      <c r="AC44" s="72">
        <f t="shared" si="29"/>
        <v>6.6129426022809579E-3</v>
      </c>
      <c r="AD44" s="72">
        <f t="shared" si="30"/>
        <v>3.9083683237928879E-2</v>
      </c>
    </row>
    <row r="45" spans="1:30" x14ac:dyDescent="0.35">
      <c r="A45" s="33" t="s">
        <v>113</v>
      </c>
      <c r="B45" s="75">
        <v>8181.4</v>
      </c>
      <c r="C45" s="75">
        <v>1378.2</v>
      </c>
      <c r="D45" s="75"/>
      <c r="E45" s="75">
        <v>595.79680000000008</v>
      </c>
      <c r="F45" s="75">
        <v>751.03530000000001</v>
      </c>
      <c r="G45" s="75"/>
      <c r="H45" s="75">
        <f t="shared" si="20"/>
        <v>9559.6</v>
      </c>
      <c r="I45" s="75">
        <f t="shared" si="21"/>
        <v>1346.8321000000001</v>
      </c>
      <c r="J45" s="75">
        <f t="shared" si="22"/>
        <v>10906.4321</v>
      </c>
      <c r="K45" s="40"/>
      <c r="L45" s="72">
        <f t="shared" si="32"/>
        <v>8.8777397761601096E-2</v>
      </c>
      <c r="M45" s="72">
        <f t="shared" si="31"/>
        <v>0.23905421199316734</v>
      </c>
      <c r="N45" s="72"/>
      <c r="O45" s="72">
        <f t="shared" si="31"/>
        <v>6.0904961422240111E-2</v>
      </c>
      <c r="P45" s="72">
        <f t="shared" si="31"/>
        <v>-6.4861448490170837E-2</v>
      </c>
      <c r="Q45" s="72"/>
      <c r="R45" s="72">
        <f t="shared" si="31"/>
        <v>0.10815384972063158</v>
      </c>
      <c r="S45" s="72">
        <f t="shared" si="31"/>
        <v>-1.3107594281406842E-2</v>
      </c>
      <c r="T45" s="72">
        <f t="shared" si="31"/>
        <v>9.15906779607496E-2</v>
      </c>
      <c r="V45" s="72">
        <f t="shared" si="24"/>
        <v>2.6395684355789761E-2</v>
      </c>
      <c r="W45" s="72">
        <f t="shared" si="25"/>
        <v>2.5751711818993828E-2</v>
      </c>
      <c r="X45" s="72"/>
      <c r="Y45" s="72">
        <f t="shared" si="26"/>
        <v>-1.0342622951636571E-2</v>
      </c>
      <c r="Z45" s="72">
        <f t="shared" si="27"/>
        <v>-3.8747409795612198E-2</v>
      </c>
      <c r="AA45" s="72"/>
      <c r="AB45" s="72">
        <f t="shared" si="28"/>
        <v>2.630279346402431E-2</v>
      </c>
      <c r="AC45" s="72">
        <f t="shared" si="29"/>
        <v>-2.6385706456792724E-2</v>
      </c>
      <c r="AD45" s="72">
        <f t="shared" si="30"/>
        <v>1.9489728870316414E-2</v>
      </c>
    </row>
    <row r="46" spans="1:30" x14ac:dyDescent="0.35">
      <c r="A46" s="33" t="s">
        <v>114</v>
      </c>
      <c r="B46" s="47">
        <v>8438.6</v>
      </c>
      <c r="C46" s="47">
        <v>1395.3</v>
      </c>
      <c r="E46" s="47">
        <v>596.39959999999996</v>
      </c>
      <c r="F46" s="47">
        <v>783.7491</v>
      </c>
      <c r="H46" s="75">
        <f t="shared" si="20"/>
        <v>9833.9</v>
      </c>
      <c r="I46" s="75">
        <f t="shared" si="21"/>
        <v>1380.1487</v>
      </c>
      <c r="J46" s="75">
        <f t="shared" si="22"/>
        <v>11214.048699999999</v>
      </c>
      <c r="K46" s="40"/>
      <c r="L46" s="72">
        <f t="shared" ref="L46" si="33">IFERROR(B46/B42-1, "n/a")</f>
        <v>9.4429673821412319E-2</v>
      </c>
      <c r="M46" s="72">
        <f t="shared" ref="M46" si="34">IFERROR(C46/C42-1, "n/a")</f>
        <v>0.24870234472883457</v>
      </c>
      <c r="N46" s="72"/>
      <c r="O46" s="72">
        <f t="shared" ref="O46" si="35">IFERROR(E46/E42-1, "n/a")</f>
        <v>2.4972717013160839E-4</v>
      </c>
      <c r="P46" s="72">
        <f t="shared" ref="P46" si="36">IFERROR(F46/F42-1, "n/a")</f>
        <v>-2.6740664678214343E-2</v>
      </c>
      <c r="Q46" s="72"/>
      <c r="R46" s="72">
        <f t="shared" ref="R46" si="37">IFERROR(H46/H42-1, "n/a")</f>
        <v>0.11395688668879345</v>
      </c>
      <c r="S46" s="72">
        <f t="shared" ref="S46" si="38">IFERROR(I46/I42-1, "n/a")</f>
        <v>-1.5258214287549032E-2</v>
      </c>
      <c r="T46" s="72">
        <f t="shared" ref="T46" si="39">IFERROR(J46/J42-1, "n/a")</f>
        <v>9.6253139567766377E-2</v>
      </c>
      <c r="V46" s="72">
        <f t="shared" ref="V46" si="40">IFERROR(B46/B45-1, "n/a")</f>
        <v>3.1437162343853187E-2</v>
      </c>
      <c r="W46" s="72">
        <f t="shared" ref="W46" si="41">IFERROR(C46/C45-1, "n/a")</f>
        <v>1.2407488027862401E-2</v>
      </c>
      <c r="X46" s="72"/>
      <c r="Y46" s="72">
        <f t="shared" ref="Y46" si="42">IFERROR(E46/E45-1, "n/a")</f>
        <v>1.0117543430911979E-3</v>
      </c>
      <c r="Z46" s="72">
        <f t="shared" ref="Z46" si="43">IFERROR(F46/F45-1, "n/a")</f>
        <v>4.3558272161108746E-2</v>
      </c>
      <c r="AA46" s="72"/>
      <c r="AB46" s="72">
        <f t="shared" ref="AB46" si="44">IFERROR(H46/H45-1, "n/a")</f>
        <v>2.8693669191179438E-2</v>
      </c>
      <c r="AC46" s="72">
        <f t="shared" ref="AC46" si="45">IFERROR(I46/I45-1, "n/a")</f>
        <v>2.4737010648914426E-2</v>
      </c>
      <c r="AD46" s="72">
        <f t="shared" ref="AD46" si="46">IFERROR(J46/J45-1, "n/a")</f>
        <v>2.8205062588708474E-2</v>
      </c>
    </row>
    <row r="47" spans="1:30" x14ac:dyDescent="0.35">
      <c r="A47" s="33" t="s">
        <v>138</v>
      </c>
      <c r="B47" s="47">
        <v>8709.7759999999998</v>
      </c>
      <c r="C47" s="47">
        <v>1374.8040827000002</v>
      </c>
      <c r="E47" s="47">
        <v>600.83925945863564</v>
      </c>
      <c r="F47" s="47">
        <v>766.33190965607753</v>
      </c>
      <c r="H47" s="75">
        <f t="shared" ref="H47" si="47">SUM(B47:C47)</f>
        <v>10084.5800827</v>
      </c>
      <c r="I47" s="75">
        <f t="shared" ref="I47" si="48">SUM(E47:F47)</f>
        <v>1367.1711691147132</v>
      </c>
      <c r="J47" s="75">
        <f t="shared" ref="J47" si="49">SUM(H47:I47)</f>
        <v>11451.751251814714</v>
      </c>
      <c r="L47" s="72">
        <f t="shared" ref="L47" si="50">IFERROR(B47/B43-1, "n/a")</f>
        <v>0.11523675382212084</v>
      </c>
      <c r="M47" s="72">
        <f t="shared" ref="M47" si="51">IFERROR(C47/C43-1, "n/a")</f>
        <v>0.23689076266306808</v>
      </c>
      <c r="N47" s="72"/>
      <c r="O47" s="72">
        <f t="shared" ref="O47" si="52">IFERROR(E47/E43-1, "n/a")</f>
        <v>1.5826550257703076E-2</v>
      </c>
      <c r="P47" s="72">
        <f t="shared" ref="P47" si="53">IFERROR(F47/F43-1, "n/a")</f>
        <v>-2.099527067519702E-2</v>
      </c>
      <c r="Q47" s="72"/>
      <c r="R47" s="72">
        <f t="shared" ref="R47" si="54">IFERROR(H47/H43-1, "n/a")</f>
        <v>0.13039356177911299</v>
      </c>
      <c r="S47" s="72">
        <f t="shared" ref="S47" si="55">IFERROR(I47/I43-1, "n/a")</f>
        <v>-5.1470687241510493E-3</v>
      </c>
      <c r="T47" s="72">
        <f t="shared" ref="T47" si="56">IFERROR(J47/J43-1, "n/a")</f>
        <v>0.11230166134629549</v>
      </c>
      <c r="V47" s="72">
        <f t="shared" ref="V47" si="57">IFERROR(B47/B46-1, "n/a")</f>
        <v>3.213518830137696E-2</v>
      </c>
      <c r="W47" s="72">
        <f t="shared" ref="W47" si="58">IFERROR(C47/C46-1, "n/a")</f>
        <v>-1.4689254855586475E-2</v>
      </c>
      <c r="X47" s="72"/>
      <c r="Y47" s="72">
        <f t="shared" ref="Y47" si="59">IFERROR(E47/E46-1, "n/a")</f>
        <v>7.444102005829123E-3</v>
      </c>
      <c r="Z47" s="72">
        <f t="shared" ref="Z47" si="60">IFERROR(F47/F46-1, "n/a")</f>
        <v>-2.2222915910107499E-2</v>
      </c>
      <c r="AA47" s="72"/>
      <c r="AB47" s="72">
        <f t="shared" ref="AB47" si="61">IFERROR(H47/H46-1, "n/a")</f>
        <v>2.5491420768972706E-2</v>
      </c>
      <c r="AC47" s="72">
        <f t="shared" ref="AC47" si="62">IFERROR(I47/I46-1, "n/a")</f>
        <v>-9.4029946811432508E-3</v>
      </c>
      <c r="AD47" s="72">
        <f t="shared" ref="AD47" si="63">IFERROR(J47/J46-1, "n/a")</f>
        <v>2.1196853890487866E-2</v>
      </c>
    </row>
  </sheetData>
  <mergeCells count="11">
    <mergeCell ref="V16:AD16"/>
    <mergeCell ref="V17:W17"/>
    <mergeCell ref="Y17:Z17"/>
    <mergeCell ref="AB17:AD17"/>
    <mergeCell ref="R17:T17"/>
    <mergeCell ref="L16:T16"/>
    <mergeCell ref="E17:F17"/>
    <mergeCell ref="B17:C17"/>
    <mergeCell ref="H17:J17"/>
    <mergeCell ref="L17:M17"/>
    <mergeCell ref="O17:P17"/>
  </mergeCells>
  <phoneticPr fontId="0" type="noConversion"/>
  <pageMargins left="0.75" right="0.75" top="1.5" bottom="1" header="0.5" footer="0.5"/>
  <pageSetup scale="7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L82"/>
  <sheetViews>
    <sheetView zoomScaleNormal="100" zoomScaleSheetLayoutView="100" workbookViewId="0">
      <pane ySplit="18" topLeftCell="A60" activePane="bottomLeft" state="frozen"/>
      <selection pane="bottomLeft"/>
    </sheetView>
  </sheetViews>
  <sheetFormatPr defaultColWidth="9.1328125" defaultRowHeight="11.65" x14ac:dyDescent="0.35"/>
  <cols>
    <col min="1" max="1" width="9.1328125" style="76"/>
    <col min="2" max="2" width="6.86328125" style="47" customWidth="1"/>
    <col min="3" max="3" width="7.3984375" style="47" customWidth="1"/>
    <col min="4" max="4" width="7" style="47" customWidth="1"/>
    <col min="5" max="5" width="2.73046875" style="47" customWidth="1"/>
    <col min="6" max="6" width="7.265625" style="47" customWidth="1"/>
    <col min="7" max="7" width="11.265625" style="47" customWidth="1"/>
    <col min="8" max="8" width="5.59765625" style="47" customWidth="1"/>
    <col min="9" max="9" width="2.73046875" style="47" customWidth="1"/>
    <col min="10" max="10" width="7" style="47" customWidth="1"/>
    <col min="11" max="11" width="9.1328125" style="47" customWidth="1"/>
    <col min="12" max="12" width="14.1328125" style="47" customWidth="1"/>
    <col min="13" max="13" width="8.1328125" style="47" customWidth="1"/>
    <col min="14" max="14" width="8.59765625" style="47" customWidth="1"/>
    <col min="15" max="15" width="8.86328125" style="47" customWidth="1"/>
    <col min="16" max="16" width="7.1328125" style="47" customWidth="1"/>
    <col min="17" max="17" width="2.73046875" style="37" customWidth="1"/>
    <col min="18" max="18" width="7.3984375" style="37" customWidth="1"/>
    <col min="19" max="19" width="11.265625" style="37" customWidth="1"/>
    <col min="20" max="20" width="6.86328125" style="37" customWidth="1"/>
    <col min="21" max="21" width="2.73046875" style="37" customWidth="1"/>
    <col min="22" max="22" width="7.59765625" style="37" customWidth="1"/>
    <col min="23" max="23" width="9.265625" style="37" customWidth="1"/>
    <col min="24" max="24" width="14.265625" style="37" customWidth="1"/>
    <col min="25" max="25" width="8.73046875" style="37" customWidth="1"/>
    <col min="26" max="26" width="8.3984375" style="37" customWidth="1"/>
    <col min="27" max="27" width="7.86328125" style="37" customWidth="1"/>
    <col min="28" max="28" width="14.59765625" style="37" customWidth="1"/>
    <col min="29" max="29" width="2.73046875" style="37" customWidth="1"/>
    <col min="30" max="30" width="7.265625" style="37" customWidth="1"/>
    <col min="31" max="31" width="10.86328125" style="37" customWidth="1"/>
    <col min="32" max="32" width="6.86328125" style="37" customWidth="1"/>
    <col min="33" max="33" width="2.73046875" style="37" customWidth="1"/>
    <col min="34" max="34" width="7.265625" style="37" customWidth="1"/>
    <col min="35" max="35" width="9.265625" style="37" customWidth="1"/>
    <col min="36" max="36" width="14.1328125" style="37" customWidth="1"/>
    <col min="37" max="37" width="7.73046875" style="37" customWidth="1"/>
    <col min="38" max="38" width="8.73046875" style="37" customWidth="1"/>
    <col min="39" max="39" width="8.265625" style="37" customWidth="1"/>
    <col min="40" max="40" width="18.59765625" style="37" customWidth="1"/>
    <col min="41" max="16384" width="9.1328125" style="37"/>
  </cols>
  <sheetData>
    <row r="1" spans="1:40" s="4" customFormat="1" ht="13.15" x14ac:dyDescent="0.4">
      <c r="A1" s="22" t="s">
        <v>72</v>
      </c>
      <c r="B1" s="22" t="s">
        <v>23</v>
      </c>
      <c r="C1" s="85"/>
      <c r="D1" s="85"/>
      <c r="E1" s="85"/>
      <c r="F1" s="85"/>
      <c r="G1" s="85"/>
      <c r="H1" s="85"/>
      <c r="I1" s="85"/>
      <c r="J1" s="85"/>
      <c r="K1" s="85"/>
      <c r="L1" s="85"/>
      <c r="M1" s="85"/>
      <c r="N1" s="85"/>
      <c r="O1" s="85"/>
      <c r="P1" s="85"/>
    </row>
    <row r="2" spans="1:40" s="4" customFormat="1" ht="13.15" x14ac:dyDescent="0.4">
      <c r="A2" s="22" t="s">
        <v>73</v>
      </c>
      <c r="B2" s="22" t="s">
        <v>38</v>
      </c>
      <c r="C2" s="85"/>
      <c r="D2" s="85"/>
      <c r="E2" s="85"/>
      <c r="F2" s="85"/>
      <c r="G2" s="85"/>
      <c r="H2" s="85"/>
      <c r="I2" s="85"/>
      <c r="J2" s="85"/>
      <c r="K2" s="85"/>
      <c r="L2" s="85"/>
      <c r="M2" s="85"/>
      <c r="N2" s="85"/>
      <c r="O2" s="85"/>
      <c r="P2" s="85"/>
    </row>
    <row r="3" spans="1:40" s="4" customFormat="1" ht="13.15" x14ac:dyDescent="0.4">
      <c r="A3" s="22" t="s">
        <v>75</v>
      </c>
      <c r="B3" s="22" t="s">
        <v>101</v>
      </c>
      <c r="C3" s="85"/>
      <c r="D3" s="85"/>
      <c r="E3" s="85"/>
      <c r="F3" s="85"/>
      <c r="G3" s="85"/>
      <c r="H3" s="85"/>
      <c r="I3" s="85"/>
      <c r="J3" s="85"/>
      <c r="K3" s="85"/>
      <c r="L3" s="85"/>
      <c r="M3" s="85"/>
      <c r="N3" s="85"/>
      <c r="O3" s="85"/>
      <c r="P3" s="85"/>
    </row>
    <row r="4" spans="1:40" s="50" customFormat="1" ht="10.15" x14ac:dyDescent="0.3">
      <c r="A4" s="35" t="s">
        <v>99</v>
      </c>
      <c r="B4" s="83" t="s">
        <v>106</v>
      </c>
      <c r="C4" s="84"/>
      <c r="D4" s="84"/>
      <c r="E4" s="84"/>
      <c r="F4" s="84"/>
      <c r="G4" s="84"/>
      <c r="H4" s="84"/>
      <c r="I4" s="84"/>
      <c r="J4" s="84"/>
      <c r="K4" s="84"/>
      <c r="L4" s="84"/>
      <c r="M4" s="84"/>
      <c r="N4" s="84"/>
      <c r="O4" s="84"/>
      <c r="P4" s="84"/>
    </row>
    <row r="5" spans="1:40" s="50" customFormat="1" ht="10.15" x14ac:dyDescent="0.3">
      <c r="A5" s="35" t="s">
        <v>100</v>
      </c>
      <c r="B5" s="35" t="s">
        <v>36</v>
      </c>
      <c r="C5" s="84"/>
      <c r="D5" s="84"/>
      <c r="E5" s="84"/>
      <c r="F5" s="84"/>
      <c r="G5" s="84"/>
      <c r="H5" s="84"/>
      <c r="I5" s="84"/>
      <c r="J5" s="84"/>
      <c r="K5" s="84"/>
      <c r="L5" s="84"/>
      <c r="M5" s="84"/>
      <c r="N5" s="84"/>
      <c r="O5" s="84"/>
      <c r="P5" s="84"/>
    </row>
    <row r="6" spans="1:40" s="50" customFormat="1" ht="10.15" x14ac:dyDescent="0.3">
      <c r="A6" s="35"/>
      <c r="B6" s="35" t="s">
        <v>35</v>
      </c>
      <c r="C6" s="84"/>
      <c r="D6" s="84"/>
      <c r="E6" s="84"/>
      <c r="F6" s="84"/>
      <c r="G6" s="84"/>
      <c r="H6" s="84"/>
      <c r="I6" s="84"/>
      <c r="J6" s="84"/>
      <c r="K6" s="84"/>
      <c r="L6" s="84"/>
      <c r="M6" s="84"/>
      <c r="N6" s="84"/>
      <c r="O6" s="84"/>
      <c r="P6" s="84"/>
    </row>
    <row r="7" spans="1:40" s="50" customFormat="1" ht="10.15" x14ac:dyDescent="0.3">
      <c r="A7" s="35"/>
      <c r="B7" s="35" t="s">
        <v>52</v>
      </c>
      <c r="C7" s="84"/>
      <c r="D7" s="84"/>
      <c r="E7" s="84"/>
      <c r="F7" s="84"/>
      <c r="G7" s="84"/>
      <c r="H7" s="84"/>
      <c r="I7" s="84"/>
      <c r="J7" s="84"/>
      <c r="K7" s="84"/>
      <c r="L7" s="84"/>
      <c r="M7" s="84"/>
      <c r="N7" s="84"/>
      <c r="O7" s="84"/>
      <c r="P7" s="84"/>
    </row>
    <row r="8" spans="1:40" s="50" customFormat="1" ht="10.15" x14ac:dyDescent="0.3">
      <c r="A8" s="35"/>
      <c r="B8" s="35" t="s">
        <v>50</v>
      </c>
      <c r="C8" s="84"/>
      <c r="D8" s="84"/>
      <c r="E8" s="84"/>
      <c r="F8" s="84"/>
      <c r="G8" s="84"/>
      <c r="H8" s="84"/>
      <c r="I8" s="84"/>
      <c r="J8" s="84"/>
      <c r="K8" s="84"/>
      <c r="L8" s="84"/>
      <c r="M8" s="84"/>
      <c r="N8" s="84"/>
      <c r="O8" s="84"/>
      <c r="P8" s="84"/>
    </row>
    <row r="9" spans="1:40" s="50" customFormat="1" ht="10.15" x14ac:dyDescent="0.3">
      <c r="A9" s="35"/>
      <c r="B9" s="35" t="s">
        <v>132</v>
      </c>
      <c r="C9" s="84"/>
      <c r="D9" s="84"/>
      <c r="E9" s="84"/>
      <c r="F9" s="84"/>
      <c r="G9" s="84"/>
      <c r="H9" s="84"/>
      <c r="I9" s="84"/>
      <c r="J9" s="84"/>
      <c r="K9" s="84"/>
      <c r="L9" s="84"/>
      <c r="M9" s="84"/>
      <c r="N9" s="84"/>
      <c r="O9" s="84"/>
      <c r="P9" s="84"/>
    </row>
    <row r="10" spans="1:40" s="50" customFormat="1" ht="10.15" x14ac:dyDescent="0.3">
      <c r="A10" s="35"/>
      <c r="B10" s="35" t="s">
        <v>40</v>
      </c>
      <c r="C10" s="84"/>
      <c r="D10" s="84"/>
      <c r="E10" s="84"/>
      <c r="F10" s="84"/>
      <c r="G10" s="84"/>
      <c r="H10" s="84"/>
      <c r="I10" s="84"/>
      <c r="J10" s="84"/>
      <c r="K10" s="84"/>
      <c r="L10" s="84"/>
      <c r="M10" s="84"/>
      <c r="N10" s="84"/>
      <c r="O10" s="84"/>
      <c r="P10" s="84"/>
    </row>
    <row r="11" spans="1:40" s="50" customFormat="1" ht="10.15" x14ac:dyDescent="0.3">
      <c r="A11" s="35"/>
      <c r="B11" s="35" t="s">
        <v>49</v>
      </c>
      <c r="C11" s="84"/>
      <c r="D11" s="84"/>
      <c r="E11" s="84"/>
      <c r="F11" s="84"/>
      <c r="G11" s="84"/>
      <c r="H11" s="84"/>
      <c r="I11" s="84"/>
      <c r="J11" s="84"/>
      <c r="K11" s="84"/>
      <c r="L11" s="84"/>
      <c r="M11" s="84"/>
      <c r="N11" s="84"/>
      <c r="O11" s="84"/>
      <c r="P11" s="84"/>
    </row>
    <row r="12" spans="1:40" s="50" customFormat="1" ht="10.15" x14ac:dyDescent="0.3">
      <c r="A12" s="35"/>
      <c r="B12" s="35" t="s">
        <v>59</v>
      </c>
      <c r="C12" s="84"/>
      <c r="D12" s="84"/>
      <c r="E12" s="84"/>
      <c r="F12" s="84"/>
      <c r="G12" s="84"/>
      <c r="H12" s="84"/>
      <c r="I12" s="84"/>
      <c r="J12" s="84"/>
      <c r="K12" s="84"/>
      <c r="L12" s="84"/>
      <c r="M12" s="84"/>
      <c r="N12" s="84"/>
      <c r="O12" s="84"/>
      <c r="P12" s="84"/>
    </row>
    <row r="13" spans="1:40" s="50" customFormat="1" ht="10.15" x14ac:dyDescent="0.3">
      <c r="A13" s="35"/>
      <c r="B13" s="35" t="s">
        <v>28</v>
      </c>
      <c r="C13" s="84"/>
      <c r="D13" s="84"/>
      <c r="E13" s="84"/>
      <c r="F13" s="84"/>
      <c r="G13" s="84"/>
      <c r="H13" s="84"/>
      <c r="I13" s="84"/>
      <c r="J13" s="84"/>
      <c r="K13" s="84"/>
      <c r="L13" s="84"/>
      <c r="M13" s="84"/>
      <c r="N13" s="84"/>
      <c r="O13" s="84"/>
      <c r="P13" s="84"/>
    </row>
    <row r="14" spans="1:40" s="50" customFormat="1" ht="10.15" x14ac:dyDescent="0.3">
      <c r="A14" s="35"/>
      <c r="B14" s="35"/>
      <c r="C14" s="84"/>
      <c r="D14" s="84"/>
      <c r="E14" s="84"/>
      <c r="F14" s="84"/>
      <c r="G14" s="84"/>
      <c r="H14" s="84"/>
      <c r="I14" s="84"/>
      <c r="J14" s="84"/>
      <c r="K14" s="84"/>
      <c r="L14" s="84"/>
      <c r="M14" s="84"/>
      <c r="N14" s="84"/>
      <c r="O14" s="84"/>
      <c r="P14" s="84"/>
    </row>
    <row r="15" spans="1:40" x14ac:dyDescent="0.35">
      <c r="A15" s="60"/>
      <c r="R15" s="139" t="s">
        <v>115</v>
      </c>
      <c r="S15" s="139"/>
      <c r="T15" s="139"/>
      <c r="U15" s="139"/>
      <c r="V15" s="139"/>
      <c r="W15" s="139"/>
      <c r="X15" s="139"/>
      <c r="Y15" s="139"/>
      <c r="Z15" s="139"/>
      <c r="AA15" s="139"/>
      <c r="AB15" s="139"/>
      <c r="AD15" s="139" t="s">
        <v>127</v>
      </c>
      <c r="AE15" s="139"/>
      <c r="AF15" s="139"/>
      <c r="AG15" s="139"/>
      <c r="AH15" s="139"/>
      <c r="AI15" s="139"/>
      <c r="AJ15" s="139"/>
      <c r="AK15" s="139"/>
      <c r="AL15" s="139"/>
      <c r="AM15" s="139"/>
      <c r="AN15" s="139"/>
    </row>
    <row r="16" spans="1:40" x14ac:dyDescent="0.35">
      <c r="A16" s="60"/>
    </row>
    <row r="17" spans="1:40" ht="12.75" customHeight="1" x14ac:dyDescent="0.35">
      <c r="F17" s="141" t="s">
        <v>14</v>
      </c>
      <c r="G17" s="141"/>
      <c r="H17" s="141"/>
      <c r="I17" s="55"/>
      <c r="J17" s="142" t="s">
        <v>2</v>
      </c>
      <c r="K17" s="142"/>
      <c r="L17" s="142"/>
      <c r="M17" s="142"/>
      <c r="N17" s="142"/>
      <c r="O17" s="142"/>
      <c r="P17" s="142"/>
      <c r="R17" s="140" t="s">
        <v>14</v>
      </c>
      <c r="S17" s="140"/>
      <c r="T17" s="140"/>
      <c r="U17" s="68"/>
      <c r="V17" s="138" t="s">
        <v>2</v>
      </c>
      <c r="W17" s="138"/>
      <c r="X17" s="138"/>
      <c r="Y17" s="138"/>
      <c r="Z17" s="138"/>
      <c r="AA17" s="138"/>
      <c r="AB17" s="138"/>
      <c r="AD17" s="140" t="s">
        <v>14</v>
      </c>
      <c r="AE17" s="140"/>
      <c r="AF17" s="140"/>
      <c r="AG17" s="68"/>
      <c r="AH17" s="138" t="s">
        <v>2</v>
      </c>
      <c r="AI17" s="138"/>
      <c r="AJ17" s="138"/>
      <c r="AK17" s="138"/>
      <c r="AL17" s="138"/>
      <c r="AM17" s="138"/>
      <c r="AN17" s="138"/>
    </row>
    <row r="18" spans="1:40" ht="34.9" x14ac:dyDescent="0.35">
      <c r="A18" s="77" t="s">
        <v>60</v>
      </c>
      <c r="B18" s="81" t="s">
        <v>14</v>
      </c>
      <c r="C18" s="81" t="s">
        <v>2</v>
      </c>
      <c r="D18" s="81" t="s">
        <v>1</v>
      </c>
      <c r="E18" s="81"/>
      <c r="F18" s="82" t="s">
        <v>20</v>
      </c>
      <c r="G18" s="82" t="s">
        <v>47</v>
      </c>
      <c r="H18" s="82" t="s">
        <v>26</v>
      </c>
      <c r="I18" s="82"/>
      <c r="J18" s="82" t="s">
        <v>16</v>
      </c>
      <c r="K18" s="82" t="s">
        <v>51</v>
      </c>
      <c r="L18" s="82" t="s">
        <v>17</v>
      </c>
      <c r="M18" s="82" t="s">
        <v>43</v>
      </c>
      <c r="N18" s="82" t="s">
        <v>18</v>
      </c>
      <c r="O18" s="82" t="s">
        <v>44</v>
      </c>
      <c r="P18" s="82" t="s">
        <v>26</v>
      </c>
      <c r="R18" s="86" t="s">
        <v>20</v>
      </c>
      <c r="S18" s="86" t="s">
        <v>47</v>
      </c>
      <c r="T18" s="86" t="s">
        <v>26</v>
      </c>
      <c r="U18" s="68"/>
      <c r="V18" s="86" t="s">
        <v>16</v>
      </c>
      <c r="W18" s="86" t="s">
        <v>51</v>
      </c>
      <c r="X18" s="86" t="s">
        <v>17</v>
      </c>
      <c r="Y18" s="86" t="s">
        <v>43</v>
      </c>
      <c r="Z18" s="86" t="s">
        <v>18</v>
      </c>
      <c r="AA18" s="86" t="s">
        <v>44</v>
      </c>
      <c r="AB18" s="86" t="s">
        <v>26</v>
      </c>
      <c r="AD18" s="114" t="s">
        <v>20</v>
      </c>
      <c r="AE18" s="114" t="s">
        <v>47</v>
      </c>
      <c r="AF18" s="114" t="s">
        <v>26</v>
      </c>
      <c r="AG18" s="68"/>
      <c r="AH18" s="114" t="s">
        <v>16</v>
      </c>
      <c r="AI18" s="114" t="s">
        <v>51</v>
      </c>
      <c r="AJ18" s="114" t="s">
        <v>17</v>
      </c>
      <c r="AK18" s="114" t="s">
        <v>43</v>
      </c>
      <c r="AL18" s="114" t="s">
        <v>18</v>
      </c>
      <c r="AM18" s="114" t="s">
        <v>44</v>
      </c>
      <c r="AN18" s="114" t="s">
        <v>26</v>
      </c>
    </row>
    <row r="19" spans="1:40" x14ac:dyDescent="0.35">
      <c r="A19" s="87">
        <v>1996</v>
      </c>
      <c r="B19" s="75">
        <v>23.418274000000011</v>
      </c>
      <c r="C19" s="75">
        <v>84.92843500000015</v>
      </c>
      <c r="D19" s="75">
        <f>SUM(B19:C19)</f>
        <v>108.34670900000016</v>
      </c>
      <c r="E19" s="75"/>
      <c r="F19" s="88">
        <v>10.082415999999998</v>
      </c>
      <c r="G19" s="88">
        <v>1.7826999999999995</v>
      </c>
      <c r="H19" s="75">
        <v>11.553158000000012</v>
      </c>
      <c r="I19" s="75"/>
      <c r="J19" s="75">
        <v>0.77404000000000017</v>
      </c>
      <c r="K19" s="75">
        <v>33.003898999999983</v>
      </c>
      <c r="L19" s="75">
        <v>1.0592239999999999</v>
      </c>
      <c r="M19" s="75"/>
      <c r="N19" s="75">
        <v>2.1650179999999999</v>
      </c>
      <c r="O19" s="75"/>
      <c r="P19" s="75">
        <v>47.926254000000171</v>
      </c>
      <c r="Q19" s="40"/>
      <c r="R19" s="70" t="s">
        <v>116</v>
      </c>
      <c r="S19" s="70" t="s">
        <v>116</v>
      </c>
      <c r="T19" s="70" t="s">
        <v>116</v>
      </c>
      <c r="U19" s="40"/>
      <c r="V19" s="70" t="s">
        <v>116</v>
      </c>
      <c r="W19" s="70" t="s">
        <v>116</v>
      </c>
      <c r="X19" s="70" t="s">
        <v>116</v>
      </c>
      <c r="Y19" s="70" t="s">
        <v>116</v>
      </c>
      <c r="Z19" s="70" t="s">
        <v>116</v>
      </c>
      <c r="AA19" s="70" t="s">
        <v>116</v>
      </c>
      <c r="AB19" s="70" t="s">
        <v>116</v>
      </c>
      <c r="AD19" s="70" t="s">
        <v>116</v>
      </c>
      <c r="AE19" s="70" t="s">
        <v>116</v>
      </c>
      <c r="AF19" s="70" t="s">
        <v>116</v>
      </c>
      <c r="AG19" s="40"/>
      <c r="AH19" s="70" t="s">
        <v>116</v>
      </c>
      <c r="AI19" s="70" t="s">
        <v>116</v>
      </c>
      <c r="AJ19" s="70" t="s">
        <v>116</v>
      </c>
      <c r="AK19" s="70" t="s">
        <v>116</v>
      </c>
      <c r="AL19" s="70" t="s">
        <v>116</v>
      </c>
      <c r="AM19" s="70" t="s">
        <v>116</v>
      </c>
      <c r="AN19" s="70" t="s">
        <v>116</v>
      </c>
    </row>
    <row r="20" spans="1:40" x14ac:dyDescent="0.35">
      <c r="A20" s="87">
        <v>1997</v>
      </c>
      <c r="B20" s="75">
        <v>41.084476000000009</v>
      </c>
      <c r="C20" s="75">
        <v>138.00140100000019</v>
      </c>
      <c r="D20" s="75">
        <f t="shared" ref="D20:D42" si="0">SUM(B20:C20)</f>
        <v>179.08587700000021</v>
      </c>
      <c r="E20" s="75"/>
      <c r="F20" s="88">
        <v>22.205867000000008</v>
      </c>
      <c r="G20" s="88">
        <v>1.3461980000000002</v>
      </c>
      <c r="H20" s="75">
        <v>17.532411</v>
      </c>
      <c r="I20" s="75"/>
      <c r="J20" s="75">
        <v>1.6954470000000001</v>
      </c>
      <c r="K20" s="75">
        <v>53.003624000000045</v>
      </c>
      <c r="L20" s="75">
        <v>4.2099779999999996</v>
      </c>
      <c r="M20" s="75"/>
      <c r="N20" s="75">
        <v>3.2249239999999997</v>
      </c>
      <c r="O20" s="75"/>
      <c r="P20" s="75">
        <v>75.867428000000132</v>
      </c>
      <c r="Q20" s="40"/>
      <c r="R20" s="72">
        <f>IFERROR(F20/F19-1, "n/a")</f>
        <v>1.202435110790907</v>
      </c>
      <c r="S20" s="72">
        <f t="shared" ref="S20:T35" si="1">IFERROR(G20/G19-1, "n/a")</f>
        <v>-0.24485443428507292</v>
      </c>
      <c r="T20" s="72">
        <f t="shared" si="1"/>
        <v>0.51754273593419065</v>
      </c>
      <c r="U20" s="40"/>
      <c r="V20" s="72">
        <f>IFERROR(J20/J19-1, "n/a")</f>
        <v>1.1903868017156731</v>
      </c>
      <c r="W20" s="72">
        <f t="shared" ref="W20:AB20" si="2">IFERROR(K20/K19-1, "n/a")</f>
        <v>0.60598067519234844</v>
      </c>
      <c r="X20" s="72">
        <f t="shared" si="2"/>
        <v>2.9745870561845273</v>
      </c>
      <c r="Y20" s="72" t="str">
        <f t="shared" si="2"/>
        <v>n/a</v>
      </c>
      <c r="Z20" s="72">
        <f t="shared" si="2"/>
        <v>0.48955990204238486</v>
      </c>
      <c r="AA20" s="72" t="str">
        <f t="shared" si="2"/>
        <v>n/a</v>
      </c>
      <c r="AB20" s="72">
        <f t="shared" si="2"/>
        <v>0.58300350367462195</v>
      </c>
      <c r="AD20" s="70" t="s">
        <v>116</v>
      </c>
      <c r="AE20" s="70" t="s">
        <v>116</v>
      </c>
      <c r="AF20" s="70" t="s">
        <v>116</v>
      </c>
      <c r="AG20" s="40"/>
      <c r="AH20" s="70" t="s">
        <v>116</v>
      </c>
      <c r="AI20" s="70" t="s">
        <v>116</v>
      </c>
      <c r="AJ20" s="70" t="s">
        <v>116</v>
      </c>
      <c r="AK20" s="70" t="s">
        <v>116</v>
      </c>
      <c r="AL20" s="70" t="s">
        <v>116</v>
      </c>
      <c r="AM20" s="70" t="s">
        <v>116</v>
      </c>
      <c r="AN20" s="70" t="s">
        <v>116</v>
      </c>
    </row>
    <row r="21" spans="1:40" x14ac:dyDescent="0.35">
      <c r="A21" s="87">
        <v>1998</v>
      </c>
      <c r="B21" s="75">
        <v>75.881197999999969</v>
      </c>
      <c r="C21" s="75">
        <v>231.61954299999948</v>
      </c>
      <c r="D21" s="75">
        <f t="shared" si="0"/>
        <v>307.50074099999944</v>
      </c>
      <c r="E21" s="75"/>
      <c r="F21" s="88">
        <v>51.544178000000038</v>
      </c>
      <c r="G21" s="88">
        <v>1.0050000000000001</v>
      </c>
      <c r="H21" s="75">
        <v>23.332019999999929</v>
      </c>
      <c r="I21" s="75"/>
      <c r="J21" s="75">
        <v>8.192901000000008</v>
      </c>
      <c r="K21" s="75">
        <v>82.405744999999925</v>
      </c>
      <c r="L21" s="75">
        <v>1.6207239999999996</v>
      </c>
      <c r="M21" s="75"/>
      <c r="N21" s="75">
        <v>5.0088129999999982</v>
      </c>
      <c r="O21" s="75"/>
      <c r="P21" s="75">
        <v>134.39135999999957</v>
      </c>
      <c r="Q21" s="40"/>
      <c r="R21" s="72">
        <f t="shared" ref="R21:R42" si="3">IFERROR(F21/F20-1, "n/a")</f>
        <v>1.3211963757145813</v>
      </c>
      <c r="S21" s="72">
        <f t="shared" si="1"/>
        <v>-0.25345305816826358</v>
      </c>
      <c r="T21" s="72">
        <f t="shared" si="1"/>
        <v>0.33079357995885039</v>
      </c>
      <c r="U21" s="40"/>
      <c r="V21" s="72">
        <f t="shared" ref="V21:V42" si="4">IFERROR(J21/J20-1, "n/a")</f>
        <v>3.8322955539158743</v>
      </c>
      <c r="W21" s="72">
        <f t="shared" ref="W21:W42" si="5">IFERROR(K21/K20-1, "n/a")</f>
        <v>0.55471906977530172</v>
      </c>
      <c r="X21" s="72">
        <f t="shared" ref="X21:X42" si="6">IFERROR(L21/L20-1, "n/a")</f>
        <v>-0.61502791701049275</v>
      </c>
      <c r="Y21" s="72" t="str">
        <f t="shared" ref="Y21:Y42" si="7">IFERROR(M21/M20-1, "n/a")</f>
        <v>n/a</v>
      </c>
      <c r="Z21" s="72">
        <f t="shared" ref="Z21:Z42" si="8">IFERROR(N21/N20-1, "n/a")</f>
        <v>0.55315691160473812</v>
      </c>
      <c r="AA21" s="72" t="str">
        <f t="shared" ref="AA21:AA42" si="9">IFERROR(O21/O20-1, "n/a")</f>
        <v>n/a</v>
      </c>
      <c r="AB21" s="72">
        <f t="shared" ref="AB21:AB42" si="10">IFERROR(P21/P20-1, "n/a")</f>
        <v>0.77139733799858523</v>
      </c>
      <c r="AD21" s="70" t="s">
        <v>116</v>
      </c>
      <c r="AE21" s="70" t="s">
        <v>116</v>
      </c>
      <c r="AF21" s="70" t="s">
        <v>116</v>
      </c>
      <c r="AG21" s="40"/>
      <c r="AH21" s="70" t="s">
        <v>116</v>
      </c>
      <c r="AI21" s="70" t="s">
        <v>116</v>
      </c>
      <c r="AJ21" s="70" t="s">
        <v>116</v>
      </c>
      <c r="AK21" s="70" t="s">
        <v>116</v>
      </c>
      <c r="AL21" s="70" t="s">
        <v>116</v>
      </c>
      <c r="AM21" s="70" t="s">
        <v>116</v>
      </c>
      <c r="AN21" s="70" t="s">
        <v>116</v>
      </c>
    </row>
    <row r="22" spans="1:40" x14ac:dyDescent="0.35">
      <c r="A22" s="87">
        <v>1999</v>
      </c>
      <c r="B22" s="75">
        <v>56.680610999999921</v>
      </c>
      <c r="C22" s="75">
        <v>181.74826400000009</v>
      </c>
      <c r="D22" s="75">
        <f t="shared" si="0"/>
        <v>238.42887500000001</v>
      </c>
      <c r="E22" s="75"/>
      <c r="F22" s="88">
        <v>37.14746499999999</v>
      </c>
      <c r="G22" s="88">
        <v>2.9434329999999997</v>
      </c>
      <c r="H22" s="75">
        <v>16.589712999999932</v>
      </c>
      <c r="I22" s="75"/>
      <c r="J22" s="75">
        <v>24.671404999999961</v>
      </c>
      <c r="K22" s="75">
        <v>71.834540000000104</v>
      </c>
      <c r="L22" s="75">
        <v>1.8596850000000003</v>
      </c>
      <c r="M22" s="75"/>
      <c r="N22" s="75">
        <v>3.6840069999999998</v>
      </c>
      <c r="O22" s="75"/>
      <c r="P22" s="75">
        <v>79.69862700000003</v>
      </c>
      <c r="Q22" s="40"/>
      <c r="R22" s="72">
        <f t="shared" si="3"/>
        <v>-0.27930822759458962</v>
      </c>
      <c r="S22" s="72">
        <f t="shared" si="1"/>
        <v>1.9287890547263675</v>
      </c>
      <c r="T22" s="72">
        <f t="shared" si="1"/>
        <v>-0.28897227929686398</v>
      </c>
      <c r="U22" s="40"/>
      <c r="V22" s="72">
        <f t="shared" si="4"/>
        <v>2.0113149176341736</v>
      </c>
      <c r="W22" s="72">
        <f t="shared" si="5"/>
        <v>-0.1282823788559867</v>
      </c>
      <c r="X22" s="72">
        <f t="shared" si="6"/>
        <v>0.14744089678440053</v>
      </c>
      <c r="Y22" s="72" t="str">
        <f t="shared" si="7"/>
        <v>n/a</v>
      </c>
      <c r="Z22" s="72">
        <f t="shared" si="8"/>
        <v>-0.26449500111104141</v>
      </c>
      <c r="AA22" s="72" t="str">
        <f t="shared" si="9"/>
        <v>n/a</v>
      </c>
      <c r="AB22" s="72">
        <f t="shared" si="10"/>
        <v>-0.40696613978755558</v>
      </c>
      <c r="AD22" s="70" t="s">
        <v>116</v>
      </c>
      <c r="AE22" s="70" t="s">
        <v>116</v>
      </c>
      <c r="AF22" s="70" t="s">
        <v>116</v>
      </c>
      <c r="AG22" s="40"/>
      <c r="AH22" s="70" t="s">
        <v>116</v>
      </c>
      <c r="AI22" s="70" t="s">
        <v>116</v>
      </c>
      <c r="AJ22" s="70" t="s">
        <v>116</v>
      </c>
      <c r="AK22" s="70" t="s">
        <v>116</v>
      </c>
      <c r="AL22" s="70" t="s">
        <v>116</v>
      </c>
      <c r="AM22" s="70" t="s">
        <v>116</v>
      </c>
      <c r="AN22" s="70" t="s">
        <v>116</v>
      </c>
    </row>
    <row r="23" spans="1:40" x14ac:dyDescent="0.35">
      <c r="A23" s="87">
        <v>2000</v>
      </c>
      <c r="B23" s="75">
        <v>47.074009999999994</v>
      </c>
      <c r="C23" s="75">
        <v>148.43730299999947</v>
      </c>
      <c r="D23" s="75">
        <f t="shared" si="0"/>
        <v>195.51131299999946</v>
      </c>
      <c r="E23" s="75"/>
      <c r="F23" s="88">
        <v>28.337662000000012</v>
      </c>
      <c r="G23" s="88">
        <v>3.7967209999999998</v>
      </c>
      <c r="H23" s="75">
        <v>14.93962699999998</v>
      </c>
      <c r="I23" s="75"/>
      <c r="J23" s="75">
        <v>30.708825999999995</v>
      </c>
      <c r="K23" s="75">
        <v>65.651098999999789</v>
      </c>
      <c r="L23" s="75">
        <v>3.0858400000000006</v>
      </c>
      <c r="M23" s="75"/>
      <c r="N23" s="75">
        <v>3.4476599999999991</v>
      </c>
      <c r="O23" s="75"/>
      <c r="P23" s="75">
        <v>45.543877999999694</v>
      </c>
      <c r="Q23" s="40"/>
      <c r="R23" s="72">
        <f t="shared" si="3"/>
        <v>-0.23715758262373976</v>
      </c>
      <c r="S23" s="72">
        <f t="shared" si="1"/>
        <v>0.28989550636960315</v>
      </c>
      <c r="T23" s="72">
        <f t="shared" si="1"/>
        <v>-9.9464409058791947E-2</v>
      </c>
      <c r="U23" s="40"/>
      <c r="V23" s="72">
        <f t="shared" si="4"/>
        <v>0.24471330270813696</v>
      </c>
      <c r="W23" s="72">
        <f t="shared" si="5"/>
        <v>-8.6078939184413339E-2</v>
      </c>
      <c r="X23" s="72">
        <f t="shared" si="6"/>
        <v>0.65933477981486122</v>
      </c>
      <c r="Y23" s="72" t="str">
        <f t="shared" si="7"/>
        <v>n/a</v>
      </c>
      <c r="Z23" s="72">
        <f t="shared" si="8"/>
        <v>-6.4154872669894725E-2</v>
      </c>
      <c r="AA23" s="72" t="str">
        <f t="shared" si="9"/>
        <v>n/a</v>
      </c>
      <c r="AB23" s="72">
        <f t="shared" si="10"/>
        <v>-0.42854877537602154</v>
      </c>
      <c r="AD23" s="70" t="s">
        <v>116</v>
      </c>
      <c r="AE23" s="70" t="s">
        <v>116</v>
      </c>
      <c r="AF23" s="70" t="s">
        <v>116</v>
      </c>
      <c r="AG23" s="40"/>
      <c r="AH23" s="70" t="s">
        <v>116</v>
      </c>
      <c r="AI23" s="70" t="s">
        <v>116</v>
      </c>
      <c r="AJ23" s="70" t="s">
        <v>116</v>
      </c>
      <c r="AK23" s="70" t="s">
        <v>116</v>
      </c>
      <c r="AL23" s="70" t="s">
        <v>116</v>
      </c>
      <c r="AM23" s="70" t="s">
        <v>116</v>
      </c>
      <c r="AN23" s="70" t="s">
        <v>116</v>
      </c>
    </row>
    <row r="24" spans="1:40" x14ac:dyDescent="0.35">
      <c r="A24" s="87">
        <v>2001</v>
      </c>
      <c r="B24" s="75">
        <v>67.427725000000081</v>
      </c>
      <c r="C24" s="75">
        <v>272.0342969999985</v>
      </c>
      <c r="D24" s="75">
        <f t="shared" si="0"/>
        <v>339.46202199999857</v>
      </c>
      <c r="E24" s="75"/>
      <c r="F24" s="88">
        <v>37.810439000000017</v>
      </c>
      <c r="G24" s="88">
        <v>12.205303000000008</v>
      </c>
      <c r="H24" s="75">
        <v>17.411983000000056</v>
      </c>
      <c r="I24" s="75"/>
      <c r="J24" s="75">
        <v>105.09643100000025</v>
      </c>
      <c r="K24" s="75">
        <v>112.14893800000029</v>
      </c>
      <c r="L24" s="75">
        <v>3.8081139999999989</v>
      </c>
      <c r="M24" s="75"/>
      <c r="N24" s="75">
        <v>4.0437720000000015</v>
      </c>
      <c r="O24" s="75"/>
      <c r="P24" s="75">
        <v>46.937041999997973</v>
      </c>
      <c r="Q24" s="40"/>
      <c r="R24" s="72">
        <f t="shared" si="3"/>
        <v>0.33428223542224478</v>
      </c>
      <c r="S24" s="72">
        <f t="shared" si="1"/>
        <v>2.2146957861797083</v>
      </c>
      <c r="T24" s="72">
        <f t="shared" si="1"/>
        <v>0.1654898077442013</v>
      </c>
      <c r="U24" s="40"/>
      <c r="V24" s="72">
        <f t="shared" si="4"/>
        <v>2.4223526161501669</v>
      </c>
      <c r="W24" s="72">
        <f t="shared" si="5"/>
        <v>0.70825682598246598</v>
      </c>
      <c r="X24" s="72">
        <f t="shared" si="6"/>
        <v>0.23406074196977111</v>
      </c>
      <c r="Y24" s="72" t="str">
        <f t="shared" si="7"/>
        <v>n/a</v>
      </c>
      <c r="Z24" s="72">
        <f t="shared" si="8"/>
        <v>0.17290336054019328</v>
      </c>
      <c r="AA24" s="72" t="str">
        <f t="shared" si="9"/>
        <v>n/a</v>
      </c>
      <c r="AB24" s="72">
        <f t="shared" si="10"/>
        <v>3.0589489985861196E-2</v>
      </c>
      <c r="AD24" s="70" t="s">
        <v>116</v>
      </c>
      <c r="AE24" s="70" t="s">
        <v>116</v>
      </c>
      <c r="AF24" s="70" t="s">
        <v>116</v>
      </c>
      <c r="AG24" s="40"/>
      <c r="AH24" s="70" t="s">
        <v>116</v>
      </c>
      <c r="AI24" s="70" t="s">
        <v>116</v>
      </c>
      <c r="AJ24" s="70" t="s">
        <v>116</v>
      </c>
      <c r="AK24" s="70" t="s">
        <v>116</v>
      </c>
      <c r="AL24" s="70" t="s">
        <v>116</v>
      </c>
      <c r="AM24" s="70" t="s">
        <v>116</v>
      </c>
      <c r="AN24" s="70" t="s">
        <v>116</v>
      </c>
    </row>
    <row r="25" spans="1:40" x14ac:dyDescent="0.35">
      <c r="A25" s="87">
        <v>2002</v>
      </c>
      <c r="B25" s="75">
        <v>54.426577000000108</v>
      </c>
      <c r="C25" s="75">
        <v>420.99464700000186</v>
      </c>
      <c r="D25" s="75">
        <f t="shared" si="0"/>
        <v>475.42122400000198</v>
      </c>
      <c r="E25" s="75"/>
      <c r="F25" s="88">
        <v>36.758111999999976</v>
      </c>
      <c r="G25" s="88">
        <v>3.2796659999999989</v>
      </c>
      <c r="H25" s="75">
        <v>14.388799000000134</v>
      </c>
      <c r="I25" s="75"/>
      <c r="J25" s="75">
        <v>150.94030600000053</v>
      </c>
      <c r="K25" s="75">
        <v>181.43203399999925</v>
      </c>
      <c r="L25" s="75">
        <v>16.025464999999993</v>
      </c>
      <c r="M25" s="75"/>
      <c r="N25" s="75">
        <v>4.2608150000000018</v>
      </c>
      <c r="O25" s="75"/>
      <c r="P25" s="75">
        <v>68.336027000002105</v>
      </c>
      <c r="Q25" s="40"/>
      <c r="R25" s="72">
        <f t="shared" si="3"/>
        <v>-2.7831652523263251E-2</v>
      </c>
      <c r="S25" s="72">
        <f t="shared" si="1"/>
        <v>-0.7312917180343661</v>
      </c>
      <c r="T25" s="72">
        <f t="shared" si="1"/>
        <v>-0.17362663402553935</v>
      </c>
      <c r="U25" s="40"/>
      <c r="V25" s="72">
        <f t="shared" si="4"/>
        <v>0.4362077243136846</v>
      </c>
      <c r="W25" s="72">
        <f t="shared" si="5"/>
        <v>0.61777754863803325</v>
      </c>
      <c r="X25" s="72">
        <f t="shared" si="6"/>
        <v>3.2082419276313674</v>
      </c>
      <c r="Y25" s="72" t="str">
        <f t="shared" si="7"/>
        <v>n/a</v>
      </c>
      <c r="Z25" s="72">
        <f t="shared" si="8"/>
        <v>5.3673401962326395E-2</v>
      </c>
      <c r="AA25" s="72" t="str">
        <f t="shared" si="9"/>
        <v>n/a</v>
      </c>
      <c r="AB25" s="72">
        <f t="shared" si="10"/>
        <v>0.4559082568519135</v>
      </c>
      <c r="AD25" s="70" t="s">
        <v>116</v>
      </c>
      <c r="AE25" s="70" t="s">
        <v>116</v>
      </c>
      <c r="AF25" s="70" t="s">
        <v>116</v>
      </c>
      <c r="AG25" s="40"/>
      <c r="AH25" s="70" t="s">
        <v>116</v>
      </c>
      <c r="AI25" s="70" t="s">
        <v>116</v>
      </c>
      <c r="AJ25" s="70" t="s">
        <v>116</v>
      </c>
      <c r="AK25" s="70" t="s">
        <v>116</v>
      </c>
      <c r="AL25" s="70" t="s">
        <v>116</v>
      </c>
      <c r="AM25" s="70" t="s">
        <v>116</v>
      </c>
      <c r="AN25" s="70" t="s">
        <v>116</v>
      </c>
    </row>
    <row r="26" spans="1:40" x14ac:dyDescent="0.35">
      <c r="A26" s="87">
        <v>2003</v>
      </c>
      <c r="B26" s="75">
        <v>83.505269000000183</v>
      </c>
      <c r="C26" s="75">
        <v>664.57968769999911</v>
      </c>
      <c r="D26" s="75">
        <f t="shared" si="0"/>
        <v>748.08495669999934</v>
      </c>
      <c r="E26" s="75"/>
      <c r="F26" s="88">
        <v>54.654338000000109</v>
      </c>
      <c r="G26" s="88">
        <v>6.0099059999999955</v>
      </c>
      <c r="H26" s="75">
        <v>22.84102500000008</v>
      </c>
      <c r="I26" s="75"/>
      <c r="J26" s="75">
        <v>213.16499800000091</v>
      </c>
      <c r="K26" s="75">
        <v>293.37413399999809</v>
      </c>
      <c r="L26" s="75">
        <v>12.325225999999997</v>
      </c>
      <c r="M26" s="75"/>
      <c r="N26" s="75">
        <v>13.857303999999999</v>
      </c>
      <c r="O26" s="75"/>
      <c r="P26" s="75">
        <v>131.8580257000001</v>
      </c>
      <c r="Q26" s="40"/>
      <c r="R26" s="72">
        <f t="shared" si="3"/>
        <v>0.48686466813094609</v>
      </c>
      <c r="S26" s="72">
        <f t="shared" si="1"/>
        <v>0.83247501422400871</v>
      </c>
      <c r="T26" s="72">
        <f t="shared" si="1"/>
        <v>0.58741705961698876</v>
      </c>
      <c r="U26" s="40"/>
      <c r="V26" s="72">
        <f t="shared" si="4"/>
        <v>0.41224702433026827</v>
      </c>
      <c r="W26" s="72">
        <f t="shared" si="5"/>
        <v>0.61699192547220916</v>
      </c>
      <c r="X26" s="72">
        <f t="shared" si="6"/>
        <v>-0.23089744977758819</v>
      </c>
      <c r="Y26" s="72" t="str">
        <f t="shared" si="7"/>
        <v>n/a</v>
      </c>
      <c r="Z26" s="72">
        <f t="shared" si="8"/>
        <v>2.2522660570806274</v>
      </c>
      <c r="AA26" s="72" t="str">
        <f t="shared" si="9"/>
        <v>n/a</v>
      </c>
      <c r="AB26" s="72">
        <f t="shared" si="10"/>
        <v>0.92955358232921625</v>
      </c>
      <c r="AD26" s="70" t="s">
        <v>116</v>
      </c>
      <c r="AE26" s="70" t="s">
        <v>116</v>
      </c>
      <c r="AF26" s="70" t="s">
        <v>116</v>
      </c>
      <c r="AG26" s="40"/>
      <c r="AH26" s="70" t="s">
        <v>116</v>
      </c>
      <c r="AI26" s="70" t="s">
        <v>116</v>
      </c>
      <c r="AJ26" s="70" t="s">
        <v>116</v>
      </c>
      <c r="AK26" s="70" t="s">
        <v>116</v>
      </c>
      <c r="AL26" s="70" t="s">
        <v>116</v>
      </c>
      <c r="AM26" s="70" t="s">
        <v>116</v>
      </c>
      <c r="AN26" s="70" t="s">
        <v>116</v>
      </c>
    </row>
    <row r="27" spans="1:40" x14ac:dyDescent="0.35">
      <c r="A27" s="87">
        <v>2004</v>
      </c>
      <c r="B27" s="75">
        <v>100.97378700000002</v>
      </c>
      <c r="C27" s="75">
        <v>917.82280019999712</v>
      </c>
      <c r="D27" s="75">
        <f t="shared" si="0"/>
        <v>1018.7965871999971</v>
      </c>
      <c r="E27" s="75"/>
      <c r="F27" s="88">
        <v>76.611911999999876</v>
      </c>
      <c r="G27" s="88">
        <v>6.2279950000000026</v>
      </c>
      <c r="H27" s="75">
        <v>18.133880000000133</v>
      </c>
      <c r="I27" s="75"/>
      <c r="J27" s="75">
        <v>143.06787400000036</v>
      </c>
      <c r="K27" s="75">
        <v>600.77583399999719</v>
      </c>
      <c r="L27" s="75">
        <v>30.430892000000046</v>
      </c>
      <c r="M27" s="75"/>
      <c r="N27" s="75">
        <v>16.372127999999986</v>
      </c>
      <c r="O27" s="75"/>
      <c r="P27" s="75">
        <v>127.17607219999945</v>
      </c>
      <c r="Q27" s="40"/>
      <c r="R27" s="72">
        <f t="shared" si="3"/>
        <v>0.40175354424748</v>
      </c>
      <c r="S27" s="72">
        <f t="shared" si="1"/>
        <v>3.6288254758062299E-2</v>
      </c>
      <c r="T27" s="72">
        <f t="shared" si="1"/>
        <v>-0.20608291440510795</v>
      </c>
      <c r="U27" s="40"/>
      <c r="V27" s="72">
        <f t="shared" si="4"/>
        <v>-0.32883974694569817</v>
      </c>
      <c r="W27" s="72">
        <f t="shared" si="5"/>
        <v>1.0478145970428363</v>
      </c>
      <c r="X27" s="72">
        <f t="shared" si="6"/>
        <v>1.4689926172550551</v>
      </c>
      <c r="Y27" s="72" t="str">
        <f t="shared" si="7"/>
        <v>n/a</v>
      </c>
      <c r="Z27" s="72">
        <f t="shared" si="8"/>
        <v>0.18148003392290346</v>
      </c>
      <c r="AA27" s="72" t="str">
        <f t="shared" si="9"/>
        <v>n/a</v>
      </c>
      <c r="AB27" s="72">
        <f t="shared" si="10"/>
        <v>-3.5507535283843095E-2</v>
      </c>
      <c r="AD27" s="70" t="s">
        <v>116</v>
      </c>
      <c r="AE27" s="70" t="s">
        <v>116</v>
      </c>
      <c r="AF27" s="70" t="s">
        <v>116</v>
      </c>
      <c r="AG27" s="40"/>
      <c r="AH27" s="70" t="s">
        <v>116</v>
      </c>
      <c r="AI27" s="70" t="s">
        <v>116</v>
      </c>
      <c r="AJ27" s="70" t="s">
        <v>116</v>
      </c>
      <c r="AK27" s="70" t="s">
        <v>116</v>
      </c>
      <c r="AL27" s="70" t="s">
        <v>116</v>
      </c>
      <c r="AM27" s="70" t="s">
        <v>116</v>
      </c>
      <c r="AN27" s="70" t="s">
        <v>116</v>
      </c>
    </row>
    <row r="28" spans="1:40" x14ac:dyDescent="0.35">
      <c r="A28" s="87">
        <v>2005</v>
      </c>
      <c r="B28" s="75">
        <v>175.81675999999976</v>
      </c>
      <c r="C28" s="75">
        <v>1259.0979470000054</v>
      </c>
      <c r="D28" s="75">
        <f t="shared" si="0"/>
        <v>1434.9147070000051</v>
      </c>
      <c r="E28" s="75"/>
      <c r="F28" s="88">
        <v>137.82195100000007</v>
      </c>
      <c r="G28" s="88">
        <v>10.696403</v>
      </c>
      <c r="H28" s="75">
        <v>27.298405999999687</v>
      </c>
      <c r="I28" s="75"/>
      <c r="J28" s="75">
        <v>155.51283200000003</v>
      </c>
      <c r="K28" s="75">
        <v>888.79616400000157</v>
      </c>
      <c r="L28" s="75">
        <v>41.184190000000036</v>
      </c>
      <c r="M28" s="75"/>
      <c r="N28" s="75">
        <v>20.226114999999997</v>
      </c>
      <c r="O28" s="75"/>
      <c r="P28" s="75">
        <v>153.37864600000398</v>
      </c>
      <c r="Q28" s="40"/>
      <c r="R28" s="72">
        <f t="shared" si="3"/>
        <v>0.79896242505996051</v>
      </c>
      <c r="S28" s="72">
        <f t="shared" si="1"/>
        <v>0.7174713531401351</v>
      </c>
      <c r="T28" s="72">
        <f t="shared" si="1"/>
        <v>0.50538141864838004</v>
      </c>
      <c r="U28" s="40"/>
      <c r="V28" s="72">
        <f t="shared" si="4"/>
        <v>8.698639080915993E-2</v>
      </c>
      <c r="W28" s="72">
        <f t="shared" si="5"/>
        <v>0.47941397389830054</v>
      </c>
      <c r="X28" s="72">
        <f t="shared" si="6"/>
        <v>0.35336782109443177</v>
      </c>
      <c r="Y28" s="72" t="str">
        <f t="shared" si="7"/>
        <v>n/a</v>
      </c>
      <c r="Z28" s="72">
        <f t="shared" si="8"/>
        <v>0.23539927124928495</v>
      </c>
      <c r="AA28" s="72" t="str">
        <f t="shared" si="9"/>
        <v>n/a</v>
      </c>
      <c r="AB28" s="72">
        <f t="shared" si="10"/>
        <v>0.20603383440556233</v>
      </c>
      <c r="AD28" s="70" t="s">
        <v>116</v>
      </c>
      <c r="AE28" s="70" t="s">
        <v>116</v>
      </c>
      <c r="AF28" s="70" t="s">
        <v>116</v>
      </c>
      <c r="AG28" s="40"/>
      <c r="AH28" s="70" t="s">
        <v>116</v>
      </c>
      <c r="AI28" s="70" t="s">
        <v>116</v>
      </c>
      <c r="AJ28" s="70" t="s">
        <v>116</v>
      </c>
      <c r="AK28" s="70" t="s">
        <v>116</v>
      </c>
      <c r="AL28" s="70" t="s">
        <v>116</v>
      </c>
      <c r="AM28" s="70" t="s">
        <v>116</v>
      </c>
      <c r="AN28" s="70" t="s">
        <v>116</v>
      </c>
    </row>
    <row r="29" spans="1:40" x14ac:dyDescent="0.35">
      <c r="A29" s="87">
        <v>2006</v>
      </c>
      <c r="B29" s="75">
        <v>213.78679899999949</v>
      </c>
      <c r="C29" s="75">
        <v>1278.0108197000027</v>
      </c>
      <c r="D29" s="75">
        <f t="shared" si="0"/>
        <v>1491.7976187000022</v>
      </c>
      <c r="E29" s="75"/>
      <c r="F29" s="88">
        <v>165.14517099999938</v>
      </c>
      <c r="G29" s="88">
        <v>7.7098760000000031</v>
      </c>
      <c r="H29" s="75">
        <v>40.931752000000102</v>
      </c>
      <c r="I29" s="75"/>
      <c r="J29" s="75">
        <v>144.16742800000034</v>
      </c>
      <c r="K29" s="75">
        <v>933.59234399999309</v>
      </c>
      <c r="L29" s="75">
        <v>45.073471999999974</v>
      </c>
      <c r="M29" s="75"/>
      <c r="N29" s="75">
        <v>17.868356000000016</v>
      </c>
      <c r="O29" s="75"/>
      <c r="P29" s="75">
        <v>137.30921970000918</v>
      </c>
      <c r="Q29" s="40"/>
      <c r="R29" s="72">
        <f t="shared" si="3"/>
        <v>0.19825013215782517</v>
      </c>
      <c r="S29" s="72">
        <f t="shared" si="1"/>
        <v>-0.27920853393425782</v>
      </c>
      <c r="T29" s="72">
        <f t="shared" si="1"/>
        <v>0.49941912359280516</v>
      </c>
      <c r="U29" s="40"/>
      <c r="V29" s="72">
        <f t="shared" si="4"/>
        <v>-7.2954777133758864E-2</v>
      </c>
      <c r="W29" s="72">
        <f t="shared" si="5"/>
        <v>5.0400960101343761E-2</v>
      </c>
      <c r="X29" s="72">
        <f t="shared" si="6"/>
        <v>9.4436287322876344E-2</v>
      </c>
      <c r="Y29" s="72" t="str">
        <f t="shared" si="7"/>
        <v>n/a</v>
      </c>
      <c r="Z29" s="72">
        <f t="shared" si="8"/>
        <v>-0.11657003828960633</v>
      </c>
      <c r="AA29" s="72" t="str">
        <f t="shared" si="9"/>
        <v>n/a</v>
      </c>
      <c r="AB29" s="72">
        <f t="shared" si="10"/>
        <v>-0.1047696450521175</v>
      </c>
      <c r="AD29" s="70" t="s">
        <v>116</v>
      </c>
      <c r="AE29" s="70" t="s">
        <v>116</v>
      </c>
      <c r="AF29" s="70" t="s">
        <v>116</v>
      </c>
      <c r="AG29" s="40"/>
      <c r="AH29" s="70" t="s">
        <v>116</v>
      </c>
      <c r="AI29" s="70" t="s">
        <v>116</v>
      </c>
      <c r="AJ29" s="70" t="s">
        <v>116</v>
      </c>
      <c r="AK29" s="70" t="s">
        <v>116</v>
      </c>
      <c r="AL29" s="70" t="s">
        <v>116</v>
      </c>
      <c r="AM29" s="70" t="s">
        <v>116</v>
      </c>
      <c r="AN29" s="70" t="s">
        <v>116</v>
      </c>
    </row>
    <row r="30" spans="1:40" x14ac:dyDescent="0.35">
      <c r="A30" s="87">
        <v>2007</v>
      </c>
      <c r="B30" s="75">
        <v>240.88989499999985</v>
      </c>
      <c r="C30" s="75">
        <v>788.21748199998854</v>
      </c>
      <c r="D30" s="75">
        <f t="shared" si="0"/>
        <v>1029.1073769999884</v>
      </c>
      <c r="E30" s="75"/>
      <c r="F30" s="88">
        <v>193.65481900000009</v>
      </c>
      <c r="G30" s="88">
        <v>2.953986</v>
      </c>
      <c r="H30" s="75">
        <v>44.281089999999779</v>
      </c>
      <c r="I30" s="75"/>
      <c r="J30" s="75">
        <v>140.43442600000031</v>
      </c>
      <c r="K30" s="75">
        <v>510.7394129999995</v>
      </c>
      <c r="L30" s="75">
        <v>38.139831000000086</v>
      </c>
      <c r="M30" s="75"/>
      <c r="N30" s="75">
        <v>13.950430000000004</v>
      </c>
      <c r="O30" s="75"/>
      <c r="P30" s="75">
        <v>84.953381999988665</v>
      </c>
      <c r="Q30" s="40"/>
      <c r="R30" s="72">
        <f t="shared" si="3"/>
        <v>0.17263385800121767</v>
      </c>
      <c r="S30" s="72">
        <f t="shared" si="1"/>
        <v>-0.61685687292506408</v>
      </c>
      <c r="T30" s="72">
        <f t="shared" si="1"/>
        <v>8.1827379389957988E-2</v>
      </c>
      <c r="U30" s="40"/>
      <c r="V30" s="72">
        <f t="shared" si="4"/>
        <v>-2.5893518749602884E-2</v>
      </c>
      <c r="W30" s="72">
        <f t="shared" si="5"/>
        <v>-0.45293101825179138</v>
      </c>
      <c r="X30" s="72">
        <f t="shared" si="6"/>
        <v>-0.15382975156650658</v>
      </c>
      <c r="Y30" s="72" t="str">
        <f t="shared" si="7"/>
        <v>n/a</v>
      </c>
      <c r="Z30" s="72">
        <f t="shared" si="8"/>
        <v>-0.21926617087772415</v>
      </c>
      <c r="AA30" s="72" t="str">
        <f t="shared" si="9"/>
        <v>n/a</v>
      </c>
      <c r="AB30" s="72">
        <f t="shared" si="10"/>
        <v>-0.38129877814764845</v>
      </c>
      <c r="AD30" s="70" t="s">
        <v>116</v>
      </c>
      <c r="AE30" s="70" t="s">
        <v>116</v>
      </c>
      <c r="AF30" s="70" t="s">
        <v>116</v>
      </c>
      <c r="AG30" s="40"/>
      <c r="AH30" s="70" t="s">
        <v>116</v>
      </c>
      <c r="AI30" s="70" t="s">
        <v>116</v>
      </c>
      <c r="AJ30" s="70" t="s">
        <v>116</v>
      </c>
      <c r="AK30" s="70" t="s">
        <v>116</v>
      </c>
      <c r="AL30" s="70" t="s">
        <v>116</v>
      </c>
      <c r="AM30" s="70" t="s">
        <v>116</v>
      </c>
      <c r="AN30" s="70" t="s">
        <v>116</v>
      </c>
    </row>
    <row r="31" spans="1:40" x14ac:dyDescent="0.35">
      <c r="A31" s="87">
        <v>2008</v>
      </c>
      <c r="B31" s="75">
        <v>17.319503000000012</v>
      </c>
      <c r="C31" s="75">
        <v>52.71268799999995</v>
      </c>
      <c r="D31" s="75">
        <f t="shared" si="0"/>
        <v>70.032190999999955</v>
      </c>
      <c r="E31" s="75"/>
      <c r="F31" s="75">
        <v>10.707465000000004</v>
      </c>
      <c r="G31" s="75">
        <v>2.0501139999999998</v>
      </c>
      <c r="H31" s="75">
        <v>4.5619240000000083</v>
      </c>
      <c r="I31" s="75"/>
      <c r="J31" s="75">
        <v>6.612916000000002</v>
      </c>
      <c r="K31" s="75">
        <v>22.41634199999999</v>
      </c>
      <c r="L31" s="75">
        <v>13.158361000000006</v>
      </c>
      <c r="M31" s="75"/>
      <c r="N31" s="75">
        <v>0.66776600000000008</v>
      </c>
      <c r="O31" s="75"/>
      <c r="P31" s="75">
        <v>9.857302999999952</v>
      </c>
      <c r="Q31" s="40"/>
      <c r="R31" s="72">
        <f t="shared" si="3"/>
        <v>-0.94470850219327618</v>
      </c>
      <c r="S31" s="72">
        <f t="shared" si="1"/>
        <v>-0.30598384691058123</v>
      </c>
      <c r="T31" s="72">
        <f t="shared" si="1"/>
        <v>-0.89697805541823761</v>
      </c>
      <c r="U31" s="40"/>
      <c r="V31" s="72">
        <f t="shared" si="4"/>
        <v>-0.95291100488422986</v>
      </c>
      <c r="W31" s="72">
        <f t="shared" si="5"/>
        <v>-0.95611002121741484</v>
      </c>
      <c r="X31" s="72">
        <f t="shared" si="6"/>
        <v>-0.65499687190538469</v>
      </c>
      <c r="Y31" s="72" t="str">
        <f t="shared" si="7"/>
        <v>n/a</v>
      </c>
      <c r="Z31" s="72">
        <f t="shared" si="8"/>
        <v>-0.95213294500599621</v>
      </c>
      <c r="AA31" s="72" t="str">
        <f t="shared" si="9"/>
        <v>n/a</v>
      </c>
      <c r="AB31" s="72">
        <f t="shared" si="10"/>
        <v>-0.88396809205310667</v>
      </c>
      <c r="AD31" s="70" t="s">
        <v>116</v>
      </c>
      <c r="AE31" s="70" t="s">
        <v>116</v>
      </c>
      <c r="AF31" s="70" t="s">
        <v>116</v>
      </c>
      <c r="AG31" s="40"/>
      <c r="AH31" s="70" t="s">
        <v>116</v>
      </c>
      <c r="AI31" s="70" t="s">
        <v>116</v>
      </c>
      <c r="AJ31" s="70" t="s">
        <v>116</v>
      </c>
      <c r="AK31" s="70" t="s">
        <v>116</v>
      </c>
      <c r="AL31" s="70" t="s">
        <v>116</v>
      </c>
      <c r="AM31" s="70" t="s">
        <v>116</v>
      </c>
      <c r="AN31" s="70" t="s">
        <v>116</v>
      </c>
    </row>
    <row r="32" spans="1:40" x14ac:dyDescent="0.35">
      <c r="A32" s="87">
        <v>2009</v>
      </c>
      <c r="B32" s="75">
        <v>11.043413000000001</v>
      </c>
      <c r="C32" s="75">
        <v>72.454343999999963</v>
      </c>
      <c r="D32" s="75">
        <f t="shared" si="0"/>
        <v>83.497756999999964</v>
      </c>
      <c r="E32" s="75"/>
      <c r="F32" s="75">
        <v>0.5</v>
      </c>
      <c r="G32" s="75">
        <v>0.8741000000000001</v>
      </c>
      <c r="H32" s="75">
        <v>9.6693130000000007</v>
      </c>
      <c r="I32" s="75"/>
      <c r="J32" s="75"/>
      <c r="K32" s="75">
        <v>0.56021900000000013</v>
      </c>
      <c r="L32" s="75">
        <v>64.084312999999995</v>
      </c>
      <c r="M32" s="75"/>
      <c r="N32" s="75">
        <v>0.27801199999999998</v>
      </c>
      <c r="O32" s="75"/>
      <c r="P32" s="75">
        <v>7.5317999999999614</v>
      </c>
      <c r="Q32" s="40"/>
      <c r="R32" s="72">
        <f t="shared" si="3"/>
        <v>-0.95330360640917344</v>
      </c>
      <c r="S32" s="72">
        <f t="shared" si="1"/>
        <v>-0.57363346623651168</v>
      </c>
      <c r="T32" s="72">
        <f t="shared" si="1"/>
        <v>1.1195690677880612</v>
      </c>
      <c r="U32" s="40"/>
      <c r="V32" s="72">
        <f t="shared" si="4"/>
        <v>-1</v>
      </c>
      <c r="W32" s="72">
        <f t="shared" si="5"/>
        <v>-0.97500845588455065</v>
      </c>
      <c r="X32" s="72">
        <f t="shared" si="6"/>
        <v>3.8702352063452254</v>
      </c>
      <c r="Y32" s="72" t="str">
        <f t="shared" si="7"/>
        <v>n/a</v>
      </c>
      <c r="Z32" s="72">
        <f t="shared" si="8"/>
        <v>-0.58366853059305213</v>
      </c>
      <c r="AA32" s="72" t="str">
        <f t="shared" si="9"/>
        <v>n/a</v>
      </c>
      <c r="AB32" s="72">
        <f t="shared" si="10"/>
        <v>-0.23591676141029672</v>
      </c>
      <c r="AD32" s="70" t="s">
        <v>116</v>
      </c>
      <c r="AE32" s="70" t="s">
        <v>116</v>
      </c>
      <c r="AF32" s="70" t="s">
        <v>116</v>
      </c>
      <c r="AG32" s="40"/>
      <c r="AH32" s="70" t="s">
        <v>116</v>
      </c>
      <c r="AI32" s="70" t="s">
        <v>116</v>
      </c>
      <c r="AJ32" s="70" t="s">
        <v>116</v>
      </c>
      <c r="AK32" s="70" t="s">
        <v>116</v>
      </c>
      <c r="AL32" s="70" t="s">
        <v>116</v>
      </c>
      <c r="AM32" s="70" t="s">
        <v>116</v>
      </c>
      <c r="AN32" s="70" t="s">
        <v>116</v>
      </c>
    </row>
    <row r="33" spans="1:246" x14ac:dyDescent="0.35">
      <c r="A33" s="87">
        <v>2010</v>
      </c>
      <c r="B33" s="75">
        <v>24.619021</v>
      </c>
      <c r="C33" s="75">
        <v>66.638849999999891</v>
      </c>
      <c r="D33" s="75">
        <f t="shared" si="0"/>
        <v>91.257870999999895</v>
      </c>
      <c r="E33" s="75"/>
      <c r="F33" s="75">
        <v>6.5251530000000031</v>
      </c>
      <c r="G33" s="75">
        <v>5.5041509999999993</v>
      </c>
      <c r="H33" s="75">
        <v>12.589716999999997</v>
      </c>
      <c r="I33" s="75"/>
      <c r="J33" s="75">
        <v>0.23783799999999999</v>
      </c>
      <c r="K33" s="75">
        <v>1.1600590000000002</v>
      </c>
      <c r="L33" s="75">
        <v>45.160769999999978</v>
      </c>
      <c r="M33" s="75"/>
      <c r="N33" s="75">
        <v>1.573806</v>
      </c>
      <c r="O33" s="75"/>
      <c r="P33" s="75">
        <v>18.506376999999915</v>
      </c>
      <c r="Q33" s="40"/>
      <c r="R33" s="72">
        <f t="shared" si="3"/>
        <v>12.050306000000006</v>
      </c>
      <c r="S33" s="72">
        <f t="shared" si="1"/>
        <v>5.2969351332799439</v>
      </c>
      <c r="T33" s="72">
        <f t="shared" si="1"/>
        <v>0.30202807583124014</v>
      </c>
      <c r="U33" s="40"/>
      <c r="V33" s="72" t="str">
        <f t="shared" si="4"/>
        <v>n/a</v>
      </c>
      <c r="W33" s="72">
        <f t="shared" si="5"/>
        <v>1.0707241275286985</v>
      </c>
      <c r="X33" s="72">
        <f t="shared" si="6"/>
        <v>-0.29529134532502543</v>
      </c>
      <c r="Y33" s="72" t="str">
        <f t="shared" si="7"/>
        <v>n/a</v>
      </c>
      <c r="Z33" s="72">
        <f t="shared" si="8"/>
        <v>4.6609283052530115</v>
      </c>
      <c r="AA33" s="72" t="str">
        <f t="shared" si="9"/>
        <v>n/a</v>
      </c>
      <c r="AB33" s="72">
        <f t="shared" si="10"/>
        <v>1.4570988342760045</v>
      </c>
      <c r="AD33" s="70" t="s">
        <v>116</v>
      </c>
      <c r="AE33" s="70" t="s">
        <v>116</v>
      </c>
      <c r="AF33" s="70" t="s">
        <v>116</v>
      </c>
      <c r="AG33" s="40"/>
      <c r="AH33" s="70" t="s">
        <v>116</v>
      </c>
      <c r="AI33" s="70" t="s">
        <v>116</v>
      </c>
      <c r="AJ33" s="70" t="s">
        <v>116</v>
      </c>
      <c r="AK33" s="70" t="s">
        <v>116</v>
      </c>
      <c r="AL33" s="70" t="s">
        <v>116</v>
      </c>
      <c r="AM33" s="70" t="s">
        <v>116</v>
      </c>
      <c r="AN33" s="70" t="s">
        <v>116</v>
      </c>
    </row>
    <row r="34" spans="1:246" x14ac:dyDescent="0.35">
      <c r="A34" s="87">
        <v>2011</v>
      </c>
      <c r="B34" s="75">
        <v>34.490367999999997</v>
      </c>
      <c r="C34" s="75">
        <v>37.146532000000036</v>
      </c>
      <c r="D34" s="75">
        <f t="shared" si="0"/>
        <v>71.636900000000026</v>
      </c>
      <c r="E34" s="75"/>
      <c r="F34" s="75">
        <v>26.677060000000004</v>
      </c>
      <c r="G34" s="75">
        <v>2.1046019999999999</v>
      </c>
      <c r="H34" s="75">
        <v>5.7087059999999923</v>
      </c>
      <c r="I34" s="75"/>
      <c r="J34" s="75">
        <v>0.67066399999999982</v>
      </c>
      <c r="K34" s="75">
        <v>0.45287700000000003</v>
      </c>
      <c r="L34" s="75">
        <v>15.850522999999995</v>
      </c>
      <c r="M34" s="75"/>
      <c r="N34" s="75">
        <v>2.4493519999999998</v>
      </c>
      <c r="O34" s="75"/>
      <c r="P34" s="75">
        <v>17.72311600000004</v>
      </c>
      <c r="Q34" s="40"/>
      <c r="R34" s="72">
        <f t="shared" si="3"/>
        <v>3.0883424495946672</v>
      </c>
      <c r="S34" s="72">
        <f t="shared" si="1"/>
        <v>-0.61763367320409635</v>
      </c>
      <c r="T34" s="72">
        <f t="shared" si="1"/>
        <v>-0.54655803621320531</v>
      </c>
      <c r="U34" s="40"/>
      <c r="V34" s="72">
        <f t="shared" si="4"/>
        <v>1.8198353501122604</v>
      </c>
      <c r="W34" s="72">
        <f t="shared" si="5"/>
        <v>-0.60960864921525548</v>
      </c>
      <c r="X34" s="72">
        <f t="shared" si="6"/>
        <v>-0.64902008978146286</v>
      </c>
      <c r="Y34" s="72" t="str">
        <f t="shared" si="7"/>
        <v>n/a</v>
      </c>
      <c r="Z34" s="72">
        <f t="shared" si="8"/>
        <v>0.55632396877378776</v>
      </c>
      <c r="AA34" s="72" t="str">
        <f t="shared" si="9"/>
        <v>n/a</v>
      </c>
      <c r="AB34" s="72">
        <f t="shared" si="10"/>
        <v>-4.2323843289255314E-2</v>
      </c>
      <c r="AD34" s="70" t="s">
        <v>116</v>
      </c>
      <c r="AE34" s="70" t="s">
        <v>116</v>
      </c>
      <c r="AF34" s="70" t="s">
        <v>116</v>
      </c>
      <c r="AG34" s="40"/>
      <c r="AH34" s="70" t="s">
        <v>116</v>
      </c>
      <c r="AI34" s="70" t="s">
        <v>116</v>
      </c>
      <c r="AJ34" s="70" t="s">
        <v>116</v>
      </c>
      <c r="AK34" s="70" t="s">
        <v>116</v>
      </c>
      <c r="AL34" s="70" t="s">
        <v>116</v>
      </c>
      <c r="AM34" s="70" t="s">
        <v>116</v>
      </c>
      <c r="AN34" s="70" t="s">
        <v>116</v>
      </c>
    </row>
    <row r="35" spans="1:246" x14ac:dyDescent="0.35">
      <c r="A35" s="87">
        <v>2012</v>
      </c>
      <c r="B35" s="75">
        <v>48.030688999999988</v>
      </c>
      <c r="C35" s="75">
        <v>27.922267000000016</v>
      </c>
      <c r="D35" s="75">
        <f t="shared" si="0"/>
        <v>75.952956</v>
      </c>
      <c r="E35" s="75"/>
      <c r="F35" s="75">
        <v>32.902031000000029</v>
      </c>
      <c r="G35" s="75">
        <v>8.7430519999999987</v>
      </c>
      <c r="H35" s="75">
        <v>6.3856059999999601</v>
      </c>
      <c r="I35" s="75"/>
      <c r="J35" s="75">
        <v>3.4691960000000006</v>
      </c>
      <c r="K35" s="75"/>
      <c r="L35" s="75">
        <v>16.498415000000005</v>
      </c>
      <c r="M35" s="75"/>
      <c r="N35" s="75">
        <v>2.6002689999999982</v>
      </c>
      <c r="O35" s="75"/>
      <c r="P35" s="75">
        <v>5.3543870000000133</v>
      </c>
      <c r="Q35" s="40"/>
      <c r="R35" s="72">
        <f t="shared" si="3"/>
        <v>0.23334546610458662</v>
      </c>
      <c r="S35" s="72">
        <f t="shared" si="1"/>
        <v>3.1542543435766</v>
      </c>
      <c r="T35" s="72">
        <f t="shared" si="1"/>
        <v>0.11857328088010988</v>
      </c>
      <c r="U35" s="40"/>
      <c r="V35" s="72">
        <f t="shared" si="4"/>
        <v>4.1727780229742484</v>
      </c>
      <c r="W35" s="72">
        <f t="shared" si="5"/>
        <v>-1</v>
      </c>
      <c r="X35" s="72">
        <f t="shared" si="6"/>
        <v>4.0875118127017718E-2</v>
      </c>
      <c r="Y35" s="72" t="str">
        <f t="shared" si="7"/>
        <v>n/a</v>
      </c>
      <c r="Z35" s="72">
        <f t="shared" si="8"/>
        <v>6.1615072068040178E-2</v>
      </c>
      <c r="AA35" s="72" t="str">
        <f t="shared" si="9"/>
        <v>n/a</v>
      </c>
      <c r="AB35" s="72">
        <f t="shared" si="10"/>
        <v>-0.69788681629122096</v>
      </c>
      <c r="AD35" s="70" t="s">
        <v>116</v>
      </c>
      <c r="AE35" s="70" t="s">
        <v>116</v>
      </c>
      <c r="AF35" s="70" t="s">
        <v>116</v>
      </c>
      <c r="AG35" s="40"/>
      <c r="AH35" s="70" t="s">
        <v>116</v>
      </c>
      <c r="AI35" s="70" t="s">
        <v>116</v>
      </c>
      <c r="AJ35" s="70" t="s">
        <v>116</v>
      </c>
      <c r="AK35" s="70" t="s">
        <v>116</v>
      </c>
      <c r="AL35" s="70" t="s">
        <v>116</v>
      </c>
      <c r="AM35" s="70" t="s">
        <v>116</v>
      </c>
      <c r="AN35" s="70" t="s">
        <v>116</v>
      </c>
    </row>
    <row r="36" spans="1:246" x14ac:dyDescent="0.35">
      <c r="A36" s="87">
        <v>2013</v>
      </c>
      <c r="B36" s="75">
        <v>87.994120999999964</v>
      </c>
      <c r="C36" s="75">
        <v>50.197845000000015</v>
      </c>
      <c r="D36" s="75">
        <f t="shared" si="0"/>
        <v>138.19196599999998</v>
      </c>
      <c r="E36" s="75"/>
      <c r="F36" s="75">
        <v>57.659699000000025</v>
      </c>
      <c r="G36" s="75">
        <v>24.484645000000004</v>
      </c>
      <c r="H36" s="75">
        <v>5.8497769999999321</v>
      </c>
      <c r="I36" s="75"/>
      <c r="J36" s="75">
        <v>13.162934000000007</v>
      </c>
      <c r="K36" s="75"/>
      <c r="L36" s="75">
        <v>15.507662000000007</v>
      </c>
      <c r="M36" s="75">
        <v>1.8049999999999999</v>
      </c>
      <c r="N36" s="75">
        <v>10.698017999999998</v>
      </c>
      <c r="O36" s="75">
        <v>0.47913699999999992</v>
      </c>
      <c r="P36" s="75">
        <v>8.5450939999999989</v>
      </c>
      <c r="Q36" s="40"/>
      <c r="R36" s="72">
        <f t="shared" si="3"/>
        <v>0.75246625352702301</v>
      </c>
      <c r="S36" s="72">
        <f t="shared" ref="S36:S42" si="11">IFERROR(G36/G35-1, "n/a")</f>
        <v>1.8004688751708224</v>
      </c>
      <c r="T36" s="72">
        <f t="shared" ref="T36:T42" si="12">IFERROR(H36/H35-1, "n/a")</f>
        <v>-8.3912004592834433E-2</v>
      </c>
      <c r="U36" s="40"/>
      <c r="V36" s="72">
        <f t="shared" si="4"/>
        <v>2.7942318623681119</v>
      </c>
      <c r="W36" s="72" t="str">
        <f t="shared" si="5"/>
        <v>n/a</v>
      </c>
      <c r="X36" s="72">
        <f t="shared" si="6"/>
        <v>-6.0051404937989328E-2</v>
      </c>
      <c r="Y36" s="72" t="str">
        <f t="shared" si="7"/>
        <v>n/a</v>
      </c>
      <c r="Z36" s="72">
        <f t="shared" si="8"/>
        <v>3.1141966465777218</v>
      </c>
      <c r="AA36" s="72" t="str">
        <f t="shared" si="9"/>
        <v>n/a</v>
      </c>
      <c r="AB36" s="72">
        <f t="shared" si="10"/>
        <v>0.59590518952029004</v>
      </c>
      <c r="AD36" s="70" t="s">
        <v>116</v>
      </c>
      <c r="AE36" s="70" t="s">
        <v>116</v>
      </c>
      <c r="AF36" s="70" t="s">
        <v>116</v>
      </c>
      <c r="AG36" s="40"/>
      <c r="AH36" s="70" t="s">
        <v>116</v>
      </c>
      <c r="AI36" s="70" t="s">
        <v>116</v>
      </c>
      <c r="AJ36" s="70" t="s">
        <v>116</v>
      </c>
      <c r="AK36" s="70" t="s">
        <v>116</v>
      </c>
      <c r="AL36" s="70" t="s">
        <v>116</v>
      </c>
      <c r="AM36" s="70" t="s">
        <v>116</v>
      </c>
      <c r="AN36" s="70" t="s">
        <v>116</v>
      </c>
    </row>
    <row r="37" spans="1:246" x14ac:dyDescent="0.35">
      <c r="A37" s="87">
        <v>2014</v>
      </c>
      <c r="B37" s="75">
        <v>100.57259600000008</v>
      </c>
      <c r="C37" s="75">
        <v>73.907405000000153</v>
      </c>
      <c r="D37" s="75">
        <f t="shared" si="0"/>
        <v>174.48000100000024</v>
      </c>
      <c r="E37" s="75"/>
      <c r="F37" s="75">
        <v>60.082668999999996</v>
      </c>
      <c r="G37" s="75">
        <v>23.322964999999993</v>
      </c>
      <c r="H37" s="75">
        <v>17.166962000000083</v>
      </c>
      <c r="I37" s="75"/>
      <c r="J37" s="75">
        <v>8.6971189999999972</v>
      </c>
      <c r="K37" s="75">
        <v>0.13678000000000001</v>
      </c>
      <c r="L37" s="75">
        <v>16.322297000000006</v>
      </c>
      <c r="M37" s="75">
        <v>10.812455999999997</v>
      </c>
      <c r="N37" s="75">
        <v>26.539508999999995</v>
      </c>
      <c r="O37" s="75">
        <v>6.7371459999999992</v>
      </c>
      <c r="P37" s="75">
        <v>4.6620980000001566</v>
      </c>
      <c r="Q37" s="40"/>
      <c r="R37" s="72">
        <f t="shared" si="3"/>
        <v>4.2021898171892502E-2</v>
      </c>
      <c r="S37" s="72">
        <f t="shared" si="11"/>
        <v>-4.7445245785675549E-2</v>
      </c>
      <c r="T37" s="72">
        <f t="shared" si="12"/>
        <v>1.9346352860972789</v>
      </c>
      <c r="U37" s="40"/>
      <c r="V37" s="72">
        <f t="shared" si="4"/>
        <v>-0.33927200425072457</v>
      </c>
      <c r="W37" s="72" t="str">
        <f t="shared" si="5"/>
        <v>n/a</v>
      </c>
      <c r="X37" s="72">
        <f t="shared" si="6"/>
        <v>5.2531129450719138E-2</v>
      </c>
      <c r="Y37" s="72">
        <f t="shared" si="7"/>
        <v>4.9902803324099709</v>
      </c>
      <c r="Z37" s="72">
        <f t="shared" si="8"/>
        <v>1.480787469230282</v>
      </c>
      <c r="AA37" s="72">
        <f t="shared" si="9"/>
        <v>13.061001341996132</v>
      </c>
      <c r="AB37" s="72">
        <f t="shared" si="10"/>
        <v>-0.4544123212687704</v>
      </c>
      <c r="AD37" s="70" t="s">
        <v>116</v>
      </c>
      <c r="AE37" s="70" t="s">
        <v>116</v>
      </c>
      <c r="AF37" s="70" t="s">
        <v>116</v>
      </c>
      <c r="AG37" s="40"/>
      <c r="AH37" s="70" t="s">
        <v>116</v>
      </c>
      <c r="AI37" s="70" t="s">
        <v>116</v>
      </c>
      <c r="AJ37" s="70" t="s">
        <v>116</v>
      </c>
      <c r="AK37" s="70" t="s">
        <v>116</v>
      </c>
      <c r="AL37" s="70" t="s">
        <v>116</v>
      </c>
      <c r="AM37" s="70" t="s">
        <v>116</v>
      </c>
      <c r="AN37" s="70" t="s">
        <v>116</v>
      </c>
    </row>
    <row r="38" spans="1:246" x14ac:dyDescent="0.35">
      <c r="A38" s="87">
        <v>2015</v>
      </c>
      <c r="B38" s="75">
        <v>101.81680649999998</v>
      </c>
      <c r="C38" s="75">
        <v>97.449011200000001</v>
      </c>
      <c r="D38" s="75">
        <f t="shared" si="0"/>
        <v>199.26581769999999</v>
      </c>
      <c r="E38" s="75"/>
      <c r="F38" s="75">
        <v>62.457051500000013</v>
      </c>
      <c r="G38" s="75">
        <v>24.348528000000009</v>
      </c>
      <c r="H38" s="75">
        <v>15.011226999999963</v>
      </c>
      <c r="I38" s="75"/>
      <c r="J38" s="75">
        <v>12.538842999999995</v>
      </c>
      <c r="K38" s="75">
        <v>0.44048099999999996</v>
      </c>
      <c r="L38" s="75">
        <v>17.049367199999992</v>
      </c>
      <c r="M38" s="75">
        <v>14.904038000000003</v>
      </c>
      <c r="N38" s="75">
        <v>41.634265000000049</v>
      </c>
      <c r="O38" s="75">
        <v>6.9314059999999982</v>
      </c>
      <c r="P38" s="75">
        <v>3.9506109999999666</v>
      </c>
      <c r="Q38" s="40"/>
      <c r="R38" s="72">
        <f t="shared" si="3"/>
        <v>3.9518592291564403E-2</v>
      </c>
      <c r="S38" s="72">
        <f t="shared" si="11"/>
        <v>4.3972239378656131E-2</v>
      </c>
      <c r="T38" s="72">
        <f t="shared" si="12"/>
        <v>-0.12557463574510797</v>
      </c>
      <c r="U38" s="40"/>
      <c r="V38" s="72">
        <f t="shared" si="4"/>
        <v>0.44172374782959722</v>
      </c>
      <c r="W38" s="72">
        <f t="shared" si="5"/>
        <v>2.2203611639128522</v>
      </c>
      <c r="X38" s="72">
        <f t="shared" si="6"/>
        <v>4.4544600554688119E-2</v>
      </c>
      <c r="Y38" s="72">
        <f t="shared" si="7"/>
        <v>0.37841374799583072</v>
      </c>
      <c r="Z38" s="72">
        <f t="shared" si="8"/>
        <v>0.56876545832102843</v>
      </c>
      <c r="AA38" s="72">
        <f t="shared" si="9"/>
        <v>2.8834168058700094E-2</v>
      </c>
      <c r="AB38" s="72">
        <f t="shared" si="10"/>
        <v>-0.15261090607708505</v>
      </c>
      <c r="AD38" s="70" t="s">
        <v>116</v>
      </c>
      <c r="AE38" s="70" t="s">
        <v>116</v>
      </c>
      <c r="AF38" s="70" t="s">
        <v>116</v>
      </c>
      <c r="AG38" s="40"/>
      <c r="AH38" s="70" t="s">
        <v>116</v>
      </c>
      <c r="AI38" s="70" t="s">
        <v>116</v>
      </c>
      <c r="AJ38" s="70" t="s">
        <v>116</v>
      </c>
      <c r="AK38" s="70" t="s">
        <v>116</v>
      </c>
      <c r="AL38" s="70" t="s">
        <v>116</v>
      </c>
      <c r="AM38" s="70" t="s">
        <v>116</v>
      </c>
      <c r="AN38" s="70" t="s">
        <v>116</v>
      </c>
    </row>
    <row r="39" spans="1:246" x14ac:dyDescent="0.35">
      <c r="A39" s="87">
        <v>2016</v>
      </c>
      <c r="B39" s="75">
        <v>78.431759000000028</v>
      </c>
      <c r="C39" s="75">
        <v>85.520042999999987</v>
      </c>
      <c r="D39" s="75">
        <f t="shared" si="0"/>
        <v>163.95180200000001</v>
      </c>
      <c r="E39" s="75"/>
      <c r="F39" s="75">
        <v>47.914404000000033</v>
      </c>
      <c r="G39" s="75">
        <v>21.12142399999999</v>
      </c>
      <c r="H39" s="75">
        <v>9.3959310000000045</v>
      </c>
      <c r="I39" s="75"/>
      <c r="J39" s="75">
        <v>9.9272689999999937</v>
      </c>
      <c r="K39" s="75">
        <v>1.2103409999999994</v>
      </c>
      <c r="L39" s="75">
        <v>10.248607999999999</v>
      </c>
      <c r="M39" s="75">
        <v>14.204567999999997</v>
      </c>
      <c r="N39" s="75">
        <v>27.564205000000015</v>
      </c>
      <c r="O39" s="75">
        <v>5.0635470000000016</v>
      </c>
      <c r="P39" s="75">
        <v>17.301504999999977</v>
      </c>
      <c r="Q39" s="40"/>
      <c r="R39" s="72">
        <f t="shared" si="3"/>
        <v>-0.2328423636841066</v>
      </c>
      <c r="S39" s="72">
        <f t="shared" si="11"/>
        <v>-0.13253795054879769</v>
      </c>
      <c r="T39" s="72">
        <f t="shared" si="12"/>
        <v>-0.37407308543132234</v>
      </c>
      <c r="U39" s="40"/>
      <c r="V39" s="72">
        <f t="shared" si="4"/>
        <v>-0.20827870641653312</v>
      </c>
      <c r="W39" s="72">
        <f t="shared" si="5"/>
        <v>1.7477711864983951</v>
      </c>
      <c r="X39" s="72">
        <f t="shared" si="6"/>
        <v>-0.39888631174534128</v>
      </c>
      <c r="Y39" s="72">
        <f t="shared" si="7"/>
        <v>-4.6931576529797292E-2</v>
      </c>
      <c r="Z39" s="72">
        <f t="shared" si="8"/>
        <v>-0.33794423895798364</v>
      </c>
      <c r="AA39" s="72">
        <f t="shared" si="9"/>
        <v>-0.26947764998904944</v>
      </c>
      <c r="AB39" s="72">
        <f t="shared" si="10"/>
        <v>3.3794504191883545</v>
      </c>
      <c r="AD39" s="70" t="s">
        <v>116</v>
      </c>
      <c r="AE39" s="70" t="s">
        <v>116</v>
      </c>
      <c r="AF39" s="70" t="s">
        <v>116</v>
      </c>
      <c r="AG39" s="40"/>
      <c r="AH39" s="70" t="s">
        <v>116</v>
      </c>
      <c r="AI39" s="70" t="s">
        <v>116</v>
      </c>
      <c r="AJ39" s="70" t="s">
        <v>116</v>
      </c>
      <c r="AK39" s="70" t="s">
        <v>116</v>
      </c>
      <c r="AL39" s="70" t="s">
        <v>116</v>
      </c>
      <c r="AM39" s="70" t="s">
        <v>116</v>
      </c>
      <c r="AN39" s="70" t="s">
        <v>116</v>
      </c>
    </row>
    <row r="40" spans="1:246" x14ac:dyDescent="0.35">
      <c r="A40" s="87">
        <v>2017</v>
      </c>
      <c r="B40" s="75">
        <v>98.000181000000083</v>
      </c>
      <c r="C40" s="75">
        <v>125.92626300000006</v>
      </c>
      <c r="D40" s="75">
        <f t="shared" si="0"/>
        <v>223.92644400000015</v>
      </c>
      <c r="E40" s="75"/>
      <c r="F40" s="75">
        <v>48.697451999999998</v>
      </c>
      <c r="G40" s="75">
        <v>36.851002999999977</v>
      </c>
      <c r="H40" s="75">
        <v>12.451726000000107</v>
      </c>
      <c r="I40" s="75"/>
      <c r="J40" s="75">
        <v>12.416702000000004</v>
      </c>
      <c r="K40" s="75">
        <v>5.7964619999999982</v>
      </c>
      <c r="L40" s="75">
        <v>9.8461549999999942</v>
      </c>
      <c r="M40" s="75">
        <v>15.625742999999996</v>
      </c>
      <c r="N40" s="75">
        <v>53.570669000000045</v>
      </c>
      <c r="O40" s="75">
        <v>5.1019529999999991</v>
      </c>
      <c r="P40" s="75">
        <v>23.568579000000042</v>
      </c>
      <c r="Q40" s="40"/>
      <c r="R40" s="72">
        <f t="shared" si="3"/>
        <v>1.6342643018161462E-2</v>
      </c>
      <c r="S40" s="72">
        <f t="shared" si="11"/>
        <v>0.74472152067019692</v>
      </c>
      <c r="T40" s="72">
        <f t="shared" si="12"/>
        <v>0.32522535552890952</v>
      </c>
      <c r="U40" s="40"/>
      <c r="V40" s="72">
        <f t="shared" si="4"/>
        <v>0.25076715459206467</v>
      </c>
      <c r="W40" s="72">
        <f t="shared" si="5"/>
        <v>3.7891148031835664</v>
      </c>
      <c r="X40" s="72">
        <f t="shared" si="6"/>
        <v>-3.9269040244295117E-2</v>
      </c>
      <c r="Y40" s="72">
        <f t="shared" si="7"/>
        <v>0.10005056119974931</v>
      </c>
      <c r="Z40" s="72">
        <f t="shared" si="8"/>
        <v>0.94348681560016034</v>
      </c>
      <c r="AA40" s="72">
        <f t="shared" si="9"/>
        <v>7.5848017210065066E-3</v>
      </c>
      <c r="AB40" s="72">
        <f t="shared" si="10"/>
        <v>0.362227101052774</v>
      </c>
      <c r="AD40" s="70" t="s">
        <v>116</v>
      </c>
      <c r="AE40" s="70" t="s">
        <v>116</v>
      </c>
      <c r="AF40" s="70" t="s">
        <v>116</v>
      </c>
      <c r="AG40" s="40"/>
      <c r="AH40" s="70" t="s">
        <v>116</v>
      </c>
      <c r="AI40" s="70" t="s">
        <v>116</v>
      </c>
      <c r="AJ40" s="70" t="s">
        <v>116</v>
      </c>
      <c r="AK40" s="70" t="s">
        <v>116</v>
      </c>
      <c r="AL40" s="70" t="s">
        <v>116</v>
      </c>
      <c r="AM40" s="70" t="s">
        <v>116</v>
      </c>
      <c r="AN40" s="70" t="s">
        <v>116</v>
      </c>
    </row>
    <row r="41" spans="1:246" x14ac:dyDescent="0.35">
      <c r="A41" s="87">
        <v>2018</v>
      </c>
      <c r="B41" s="75">
        <v>88.711928</v>
      </c>
      <c r="C41" s="75">
        <v>181.35820199999998</v>
      </c>
      <c r="D41" s="75">
        <f t="shared" si="0"/>
        <v>270.07012999999995</v>
      </c>
      <c r="E41" s="75"/>
      <c r="F41" s="75">
        <v>39.478523000000003</v>
      </c>
      <c r="G41" s="75">
        <v>38.755754999999994</v>
      </c>
      <c r="H41" s="75">
        <v>10.477650000000008</v>
      </c>
      <c r="I41" s="75"/>
      <c r="J41" s="75">
        <v>39.507026999999994</v>
      </c>
      <c r="K41" s="75">
        <v>12.511902000000001</v>
      </c>
      <c r="L41" s="75">
        <v>5.6765800000000004</v>
      </c>
      <c r="M41" s="75">
        <v>33.038297999999998</v>
      </c>
      <c r="N41" s="75">
        <v>74.70996199999999</v>
      </c>
      <c r="O41" s="75">
        <v>7.3431229999999994</v>
      </c>
      <c r="P41" s="75">
        <v>8.5713100000000182</v>
      </c>
      <c r="Q41" s="40"/>
      <c r="R41" s="72">
        <f t="shared" si="3"/>
        <v>-0.18931029492056373</v>
      </c>
      <c r="S41" s="72">
        <f t="shared" si="11"/>
        <v>5.1687928277013739E-2</v>
      </c>
      <c r="T41" s="72">
        <f t="shared" si="12"/>
        <v>-0.15853834239526976</v>
      </c>
      <c r="U41" s="40"/>
      <c r="V41" s="72">
        <f t="shared" si="4"/>
        <v>2.181764932427305</v>
      </c>
      <c r="W41" s="72">
        <f t="shared" si="5"/>
        <v>1.1585411928862821</v>
      </c>
      <c r="X41" s="72">
        <f t="shared" si="6"/>
        <v>-0.42347241131182645</v>
      </c>
      <c r="Y41" s="72">
        <f t="shared" si="7"/>
        <v>1.1143505304035788</v>
      </c>
      <c r="Z41" s="72">
        <f t="shared" si="8"/>
        <v>0.39460573098312302</v>
      </c>
      <c r="AA41" s="72">
        <f t="shared" si="9"/>
        <v>0.43927688083367311</v>
      </c>
      <c r="AB41" s="72">
        <f t="shared" si="10"/>
        <v>-0.6363247016292326</v>
      </c>
      <c r="AD41" s="70" t="s">
        <v>116</v>
      </c>
      <c r="AE41" s="70" t="s">
        <v>116</v>
      </c>
      <c r="AF41" s="70" t="s">
        <v>116</v>
      </c>
      <c r="AG41" s="40"/>
      <c r="AH41" s="70" t="s">
        <v>116</v>
      </c>
      <c r="AI41" s="70" t="s">
        <v>116</v>
      </c>
      <c r="AJ41" s="70" t="s">
        <v>116</v>
      </c>
      <c r="AK41" s="70" t="s">
        <v>116</v>
      </c>
      <c r="AL41" s="70" t="s">
        <v>116</v>
      </c>
      <c r="AM41" s="70" t="s">
        <v>116</v>
      </c>
      <c r="AN41" s="70" t="s">
        <v>116</v>
      </c>
    </row>
    <row r="42" spans="1:246" x14ac:dyDescent="0.35">
      <c r="A42" s="87">
        <v>2019</v>
      </c>
      <c r="B42" s="75">
        <f>SUM(B45:B48)</f>
        <v>107.01505699999998</v>
      </c>
      <c r="C42" s="75">
        <f t="shared" ref="C42:P42" si="13">SUM(C45:C48)</f>
        <v>139.55928901999999</v>
      </c>
      <c r="D42" s="75">
        <f t="shared" si="0"/>
        <v>246.57434601999998</v>
      </c>
      <c r="E42" s="75"/>
      <c r="F42" s="75">
        <f t="shared" si="13"/>
        <v>48.981954999999999</v>
      </c>
      <c r="G42" s="75">
        <f t="shared" si="13"/>
        <v>46.899270000000001</v>
      </c>
      <c r="H42" s="75">
        <f t="shared" si="13"/>
        <v>11.133831999999998</v>
      </c>
      <c r="I42" s="75"/>
      <c r="J42" s="75">
        <f t="shared" si="13"/>
        <v>20.611471999999999</v>
      </c>
      <c r="K42" s="75">
        <f t="shared" si="13"/>
        <v>32.298629000000005</v>
      </c>
      <c r="L42" s="75">
        <f t="shared" si="13"/>
        <v>6.8464855199999999</v>
      </c>
      <c r="M42" s="75">
        <f t="shared" si="13"/>
        <v>12.082998</v>
      </c>
      <c r="N42" s="75">
        <f t="shared" si="13"/>
        <v>27.904932000000002</v>
      </c>
      <c r="O42" s="75">
        <f t="shared" si="13"/>
        <v>2.2010564980000002</v>
      </c>
      <c r="P42" s="75">
        <f t="shared" si="13"/>
        <v>37.613716001999997</v>
      </c>
      <c r="Q42" s="40"/>
      <c r="R42" s="72">
        <f t="shared" si="3"/>
        <v>0.2407241020643045</v>
      </c>
      <c r="S42" s="72">
        <f t="shared" si="11"/>
        <v>0.21012401900053312</v>
      </c>
      <c r="T42" s="72">
        <f t="shared" si="12"/>
        <v>6.2626829489436098E-2</v>
      </c>
      <c r="U42" s="40"/>
      <c r="V42" s="72">
        <f t="shared" si="4"/>
        <v>-0.47828339500210926</v>
      </c>
      <c r="W42" s="72">
        <f t="shared" si="5"/>
        <v>1.5814323833418773</v>
      </c>
      <c r="X42" s="72">
        <f t="shared" si="6"/>
        <v>0.20609337312254894</v>
      </c>
      <c r="Y42" s="72">
        <f t="shared" si="7"/>
        <v>-0.63427298827560663</v>
      </c>
      <c r="Z42" s="72">
        <f t="shared" si="8"/>
        <v>-0.62648981135875825</v>
      </c>
      <c r="AA42" s="72">
        <f t="shared" si="9"/>
        <v>-0.70025607660391898</v>
      </c>
      <c r="AB42" s="72">
        <f t="shared" si="10"/>
        <v>3.3883275720980706</v>
      </c>
      <c r="AD42" s="70" t="s">
        <v>116</v>
      </c>
      <c r="AE42" s="70" t="s">
        <v>116</v>
      </c>
      <c r="AF42" s="70" t="s">
        <v>116</v>
      </c>
      <c r="AG42" s="40"/>
      <c r="AH42" s="70" t="s">
        <v>116</v>
      </c>
      <c r="AI42" s="70" t="s">
        <v>116</v>
      </c>
      <c r="AJ42" s="70" t="s">
        <v>116</v>
      </c>
      <c r="AK42" s="70" t="s">
        <v>116</v>
      </c>
      <c r="AL42" s="70" t="s">
        <v>116</v>
      </c>
      <c r="AM42" s="70" t="s">
        <v>116</v>
      </c>
      <c r="AN42" s="70" t="s">
        <v>116</v>
      </c>
    </row>
    <row r="43" spans="1:246" x14ac:dyDescent="0.35">
      <c r="A43" s="87">
        <v>2020</v>
      </c>
      <c r="B43" s="75">
        <f>SUM(B49:B52)</f>
        <v>59.239955000000002</v>
      </c>
      <c r="C43" s="75">
        <f t="shared" ref="C43:P43" si="14">SUM(C49:C52)</f>
        <v>201.84161599999999</v>
      </c>
      <c r="D43" s="75">
        <f t="shared" si="14"/>
        <v>261.081571</v>
      </c>
      <c r="E43" s="75"/>
      <c r="F43" s="75">
        <f t="shared" si="14"/>
        <v>26.287216000000001</v>
      </c>
      <c r="G43" s="75">
        <f t="shared" si="14"/>
        <v>21.752101000000003</v>
      </c>
      <c r="H43" s="75">
        <f t="shared" si="14"/>
        <v>11.200638000000001</v>
      </c>
      <c r="I43" s="75"/>
      <c r="J43" s="75">
        <f t="shared" si="14"/>
        <v>21.062567000000001</v>
      </c>
      <c r="K43" s="75">
        <f t="shared" si="14"/>
        <v>21.878312999999999</v>
      </c>
      <c r="L43" s="75">
        <f t="shared" si="14"/>
        <v>50.169751999999995</v>
      </c>
      <c r="M43" s="75">
        <f t="shared" si="14"/>
        <v>49.841769999999997</v>
      </c>
      <c r="N43" s="75">
        <f t="shared" si="14"/>
        <v>13.496404000000002</v>
      </c>
      <c r="O43" s="75">
        <f t="shared" si="14"/>
        <v>6.410622</v>
      </c>
      <c r="P43" s="75">
        <f t="shared" si="14"/>
        <v>38.982187999999994</v>
      </c>
      <c r="Q43" s="40"/>
      <c r="R43" s="72">
        <f t="shared" ref="R43" si="15">IFERROR(F43/F42-1, "n/a")</f>
        <v>-0.46332856661192878</v>
      </c>
      <c r="S43" s="72">
        <f t="shared" ref="S43" si="16">IFERROR(G43/G42-1, "n/a")</f>
        <v>-0.53619531817872645</v>
      </c>
      <c r="T43" s="72">
        <f t="shared" ref="T43" si="17">IFERROR(H43/H42-1, "n/a")</f>
        <v>6.0002701675401227E-3</v>
      </c>
      <c r="U43" s="40"/>
      <c r="V43" s="72">
        <f t="shared" ref="V43" si="18">IFERROR(J43/J42-1, "n/a")</f>
        <v>2.1885627576720523E-2</v>
      </c>
      <c r="W43" s="72">
        <f t="shared" ref="W43" si="19">IFERROR(K43/K42-1, "n/a")</f>
        <v>-0.32262409652124879</v>
      </c>
      <c r="X43" s="72">
        <f t="shared" ref="X43" si="20">IFERROR(L43/L42-1, "n/a")</f>
        <v>6.3278110139054231</v>
      </c>
      <c r="Y43" s="72">
        <f t="shared" ref="Y43" si="21">IFERROR(M43/M42-1, "n/a")</f>
        <v>3.1249506124225128</v>
      </c>
      <c r="Z43" s="72">
        <f t="shared" ref="Z43" si="22">IFERROR(N43/N42-1, "n/a")</f>
        <v>-0.51634341914898774</v>
      </c>
      <c r="AA43" s="72">
        <f t="shared" ref="AA43" si="23">IFERROR(O43/O42-1, "n/a")</f>
        <v>1.9125204218179044</v>
      </c>
      <c r="AB43" s="72">
        <f t="shared" ref="AB43" si="24">IFERROR(P43/P42-1, "n/a")</f>
        <v>3.6382260075745521E-2</v>
      </c>
      <c r="AD43" s="70" t="s">
        <v>116</v>
      </c>
      <c r="AE43" s="70" t="s">
        <v>116</v>
      </c>
      <c r="AF43" s="70" t="s">
        <v>116</v>
      </c>
      <c r="AG43" s="40"/>
      <c r="AH43" s="70" t="s">
        <v>116</v>
      </c>
      <c r="AI43" s="70" t="s">
        <v>116</v>
      </c>
      <c r="AJ43" s="70" t="s">
        <v>116</v>
      </c>
      <c r="AK43" s="70" t="s">
        <v>116</v>
      </c>
      <c r="AL43" s="70" t="s">
        <v>116</v>
      </c>
      <c r="AM43" s="70" t="s">
        <v>116</v>
      </c>
      <c r="AN43" s="70" t="s">
        <v>116</v>
      </c>
    </row>
    <row r="44" spans="1:246" x14ac:dyDescent="0.35">
      <c r="A44" s="87"/>
      <c r="B44" s="75"/>
      <c r="C44" s="75"/>
      <c r="D44" s="75"/>
      <c r="E44" s="75"/>
      <c r="F44" s="75"/>
      <c r="G44" s="75"/>
      <c r="H44" s="75"/>
      <c r="I44" s="75"/>
      <c r="J44" s="75"/>
      <c r="K44" s="75"/>
      <c r="L44" s="75"/>
      <c r="M44" s="75"/>
      <c r="N44" s="75"/>
      <c r="O44" s="75"/>
      <c r="P44" s="75"/>
      <c r="Q44" s="40"/>
      <c r="R44" s="40"/>
      <c r="S44" s="40"/>
      <c r="T44" s="40"/>
      <c r="U44" s="40"/>
      <c r="V44" s="40"/>
      <c r="W44" s="40"/>
      <c r="X44" s="40"/>
      <c r="Y44" s="40"/>
      <c r="Z44" s="40"/>
      <c r="AA44" s="40"/>
      <c r="AB44" s="40"/>
      <c r="AD44" s="40"/>
      <c r="AE44" s="40"/>
      <c r="AF44" s="40"/>
      <c r="AG44" s="40"/>
      <c r="AH44" s="40"/>
      <c r="AI44" s="40"/>
      <c r="AJ44" s="40"/>
      <c r="AK44" s="40"/>
      <c r="AL44" s="40"/>
      <c r="AM44" s="40"/>
      <c r="AN44" s="40"/>
    </row>
    <row r="45" spans="1:246" x14ac:dyDescent="0.35">
      <c r="A45" s="33" t="s">
        <v>107</v>
      </c>
      <c r="B45" s="43">
        <f>SUM(B54:B56)</f>
        <v>18.537478999999998</v>
      </c>
      <c r="C45" s="43">
        <f t="shared" ref="C45:P45" si="25">SUM(C54:C56)</f>
        <v>32.751868520000002</v>
      </c>
      <c r="D45" s="43">
        <f>SUM(B45:C45)</f>
        <v>51.28934752</v>
      </c>
      <c r="E45" s="43"/>
      <c r="F45" s="43">
        <f t="shared" si="25"/>
        <v>8.5939409999999992</v>
      </c>
      <c r="G45" s="43">
        <f t="shared" si="25"/>
        <v>7.9417999999999997</v>
      </c>
      <c r="H45" s="43">
        <f t="shared" si="25"/>
        <v>2.0017380000000009</v>
      </c>
      <c r="I45" s="43"/>
      <c r="J45" s="43">
        <f t="shared" si="25"/>
        <v>4.0601529999999997</v>
      </c>
      <c r="K45" s="43">
        <f t="shared" si="25"/>
        <v>10.186574</v>
      </c>
      <c r="L45" s="43">
        <f t="shared" si="25"/>
        <v>2.83319952</v>
      </c>
      <c r="M45" s="43">
        <f t="shared" si="25"/>
        <v>3.0281440000000002</v>
      </c>
      <c r="N45" s="43">
        <f t="shared" si="25"/>
        <v>6.2398309999999997</v>
      </c>
      <c r="O45" s="43">
        <f t="shared" si="25"/>
        <v>0.45073800000000003</v>
      </c>
      <c r="P45" s="43">
        <f t="shared" si="25"/>
        <v>5.9532289999999985</v>
      </c>
      <c r="Q45" s="89"/>
      <c r="R45" s="72" t="s">
        <v>116</v>
      </c>
      <c r="S45" s="72" t="s">
        <v>116</v>
      </c>
      <c r="T45" s="72" t="s">
        <v>116</v>
      </c>
      <c r="U45" s="72"/>
      <c r="V45" s="72" t="s">
        <v>116</v>
      </c>
      <c r="W45" s="72" t="s">
        <v>116</v>
      </c>
      <c r="X45" s="72" t="s">
        <v>116</v>
      </c>
      <c r="Y45" s="72" t="s">
        <v>116</v>
      </c>
      <c r="Z45" s="72" t="s">
        <v>116</v>
      </c>
      <c r="AA45" s="72" t="s">
        <v>116</v>
      </c>
      <c r="AB45" s="72" t="s">
        <v>116</v>
      </c>
      <c r="AC45" s="76"/>
      <c r="AD45" s="72" t="s">
        <v>116</v>
      </c>
      <c r="AE45" s="72" t="s">
        <v>116</v>
      </c>
      <c r="AF45" s="72" t="s">
        <v>116</v>
      </c>
      <c r="AG45" s="72"/>
      <c r="AH45" s="72" t="s">
        <v>116</v>
      </c>
      <c r="AI45" s="72" t="s">
        <v>116</v>
      </c>
      <c r="AJ45" s="72" t="s">
        <v>116</v>
      </c>
      <c r="AK45" s="72" t="s">
        <v>116</v>
      </c>
      <c r="AL45" s="72" t="s">
        <v>116</v>
      </c>
      <c r="AM45" s="72" t="s">
        <v>116</v>
      </c>
      <c r="AN45" s="72" t="s">
        <v>116</v>
      </c>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6"/>
      <c r="CX45" s="76"/>
      <c r="CY45" s="76"/>
      <c r="CZ45" s="76"/>
      <c r="DA45" s="76"/>
      <c r="DB45" s="76"/>
      <c r="DC45" s="76"/>
      <c r="DD45" s="76"/>
      <c r="DE45" s="76"/>
      <c r="DF45" s="76"/>
      <c r="DG45" s="76"/>
      <c r="DH45" s="76"/>
      <c r="DI45" s="76"/>
      <c r="DJ45" s="76"/>
      <c r="DK45" s="76"/>
      <c r="DL45" s="76"/>
      <c r="DM45" s="76"/>
      <c r="DN45" s="76"/>
      <c r="DO45" s="76"/>
      <c r="DP45" s="76"/>
      <c r="DQ45" s="76"/>
      <c r="DR45" s="76"/>
      <c r="DS45" s="76"/>
      <c r="DT45" s="76"/>
      <c r="DU45" s="76"/>
      <c r="DV45" s="76"/>
      <c r="DW45" s="76"/>
      <c r="DX45" s="76"/>
      <c r="DY45" s="76"/>
      <c r="DZ45" s="76"/>
      <c r="EA45" s="76"/>
      <c r="EB45" s="76"/>
      <c r="EC45" s="76"/>
      <c r="ED45" s="76"/>
      <c r="EE45" s="76"/>
      <c r="EF45" s="76"/>
      <c r="EG45" s="76"/>
      <c r="EH45" s="76"/>
      <c r="EI45" s="76"/>
      <c r="EJ45" s="76"/>
      <c r="EK45" s="76"/>
      <c r="EL45" s="76"/>
      <c r="EM45" s="76"/>
      <c r="EN45" s="76"/>
      <c r="EO45" s="76"/>
      <c r="EP45" s="76"/>
      <c r="EQ45" s="76"/>
      <c r="ER45" s="76"/>
      <c r="ES45" s="76"/>
      <c r="ET45" s="76"/>
      <c r="EU45" s="76"/>
      <c r="EV45" s="76"/>
      <c r="EW45" s="76"/>
      <c r="EX45" s="76"/>
      <c r="EY45" s="76"/>
      <c r="EZ45" s="76"/>
      <c r="FA45" s="76"/>
      <c r="FB45" s="76"/>
      <c r="FC45" s="76"/>
      <c r="FD45" s="76"/>
      <c r="FE45" s="76"/>
      <c r="FF45" s="76"/>
      <c r="FG45" s="76"/>
      <c r="FH45" s="76"/>
      <c r="FI45" s="76"/>
      <c r="FJ45" s="76"/>
      <c r="FK45" s="76"/>
      <c r="FL45" s="76"/>
      <c r="FM45" s="76"/>
      <c r="FN45" s="76"/>
      <c r="FO45" s="76"/>
      <c r="FP45" s="76"/>
      <c r="FQ45" s="76"/>
      <c r="FR45" s="76"/>
      <c r="FS45" s="76"/>
      <c r="FT45" s="76"/>
      <c r="FU45" s="76"/>
      <c r="FV45" s="76"/>
      <c r="FW45" s="76"/>
      <c r="FX45" s="76"/>
      <c r="FY45" s="76"/>
      <c r="FZ45" s="76"/>
      <c r="GA45" s="76"/>
      <c r="GB45" s="76"/>
      <c r="GC45" s="76"/>
      <c r="GD45" s="76"/>
      <c r="GE45" s="76"/>
      <c r="GF45" s="76"/>
      <c r="GG45" s="76"/>
      <c r="GH45" s="76"/>
      <c r="GI45" s="76"/>
      <c r="GJ45" s="76"/>
      <c r="GK45" s="76"/>
      <c r="GL45" s="76"/>
      <c r="GM45" s="76"/>
      <c r="GN45" s="76"/>
      <c r="GO45" s="76"/>
      <c r="GP45" s="76"/>
      <c r="GQ45" s="76"/>
      <c r="GR45" s="76"/>
      <c r="GS45" s="76"/>
      <c r="GT45" s="76"/>
      <c r="GU45" s="76"/>
      <c r="GV45" s="76"/>
      <c r="GW45" s="76"/>
      <c r="GX45" s="76"/>
      <c r="GY45" s="76"/>
      <c r="GZ45" s="76"/>
      <c r="HA45" s="76"/>
      <c r="HB45" s="76"/>
      <c r="HC45" s="76"/>
      <c r="HD45" s="76"/>
      <c r="HE45" s="76"/>
      <c r="HF45" s="76"/>
      <c r="HG45" s="76"/>
      <c r="HH45" s="76"/>
      <c r="HI45" s="76"/>
      <c r="HJ45" s="76"/>
      <c r="HK45" s="76"/>
      <c r="HL45" s="76"/>
      <c r="HM45" s="76"/>
      <c r="HN45" s="76"/>
      <c r="HO45" s="76"/>
      <c r="HP45" s="76"/>
      <c r="HQ45" s="76"/>
      <c r="HR45" s="76"/>
      <c r="HS45" s="76"/>
      <c r="HT45" s="76"/>
      <c r="HU45" s="76"/>
      <c r="HV45" s="76"/>
      <c r="HW45" s="76"/>
      <c r="HX45" s="76"/>
      <c r="HY45" s="76"/>
      <c r="HZ45" s="76"/>
      <c r="IA45" s="76"/>
      <c r="IB45" s="76"/>
      <c r="IC45" s="76"/>
      <c r="ID45" s="76"/>
      <c r="IE45" s="76"/>
      <c r="IF45" s="76"/>
      <c r="IG45" s="76"/>
      <c r="IH45" s="76"/>
      <c r="II45" s="76"/>
      <c r="IJ45" s="76"/>
      <c r="IK45" s="76"/>
      <c r="IL45" s="76"/>
    </row>
    <row r="46" spans="1:246" x14ac:dyDescent="0.35">
      <c r="A46" s="33" t="s">
        <v>108</v>
      </c>
      <c r="B46" s="43">
        <f>SUM(B57:B59)</f>
        <v>25.427288999999998</v>
      </c>
      <c r="C46" s="43">
        <f t="shared" ref="C46:P46" si="26">SUM(C57:C59)</f>
        <v>37.247315499999999</v>
      </c>
      <c r="D46" s="43">
        <f t="shared" ref="D46:D51" si="27">SUM(B46:C46)</f>
        <v>62.674604500000001</v>
      </c>
      <c r="E46" s="43"/>
      <c r="F46" s="43">
        <f t="shared" si="26"/>
        <v>9.268618</v>
      </c>
      <c r="G46" s="43">
        <f t="shared" si="26"/>
        <v>13.399681000000001</v>
      </c>
      <c r="H46" s="43">
        <f t="shared" si="26"/>
        <v>2.7589899999999985</v>
      </c>
      <c r="I46" s="43"/>
      <c r="J46" s="43">
        <f t="shared" si="26"/>
        <v>3.4827140000000001</v>
      </c>
      <c r="K46" s="43">
        <f t="shared" si="26"/>
        <v>5.7239690000000003</v>
      </c>
      <c r="L46" s="43">
        <f t="shared" si="26"/>
        <v>1.5913979999999999</v>
      </c>
      <c r="M46" s="43">
        <f t="shared" si="26"/>
        <v>3.661543</v>
      </c>
      <c r="N46" s="43">
        <f t="shared" si="26"/>
        <v>9.779655</v>
      </c>
      <c r="O46" s="43">
        <f t="shared" si="26"/>
        <v>0.317115498</v>
      </c>
      <c r="P46" s="43">
        <f t="shared" si="26"/>
        <v>12.690921002</v>
      </c>
      <c r="Q46" s="89"/>
      <c r="R46" s="72" t="s">
        <v>116</v>
      </c>
      <c r="S46" s="72" t="s">
        <v>116</v>
      </c>
      <c r="T46" s="72" t="s">
        <v>116</v>
      </c>
      <c r="U46" s="72"/>
      <c r="V46" s="72" t="s">
        <v>116</v>
      </c>
      <c r="W46" s="72" t="s">
        <v>116</v>
      </c>
      <c r="X46" s="72" t="s">
        <v>116</v>
      </c>
      <c r="Y46" s="72" t="s">
        <v>116</v>
      </c>
      <c r="Z46" s="72" t="s">
        <v>116</v>
      </c>
      <c r="AA46" s="72" t="s">
        <v>116</v>
      </c>
      <c r="AB46" s="72" t="s">
        <v>116</v>
      </c>
      <c r="AC46" s="76"/>
      <c r="AD46" s="72">
        <f>IFERROR(F46/F45-1, "n/a")</f>
        <v>7.8506124256612964E-2</v>
      </c>
      <c r="AE46" s="72">
        <f t="shared" ref="AE46:AN46" si="28">IFERROR(G46/G45-1, "n/a")</f>
        <v>0.68723475786345678</v>
      </c>
      <c r="AF46" s="72">
        <f t="shared" si="28"/>
        <v>0.37829725968133565</v>
      </c>
      <c r="AG46" s="72"/>
      <c r="AH46" s="72">
        <f t="shared" si="28"/>
        <v>-0.14222099512013453</v>
      </c>
      <c r="AI46" s="72">
        <f t="shared" si="28"/>
        <v>-0.43808693678561605</v>
      </c>
      <c r="AJ46" s="72">
        <f t="shared" si="28"/>
        <v>-0.43830358971683014</v>
      </c>
      <c r="AK46" s="72">
        <f t="shared" si="28"/>
        <v>0.20917069994029336</v>
      </c>
      <c r="AL46" s="72">
        <f t="shared" si="28"/>
        <v>0.56729485141504643</v>
      </c>
      <c r="AM46" s="72">
        <f t="shared" si="28"/>
        <v>-0.29645271088747793</v>
      </c>
      <c r="AN46" s="72">
        <f t="shared" si="28"/>
        <v>1.1317710106565704</v>
      </c>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6"/>
      <c r="CX46" s="76"/>
      <c r="CY46" s="76"/>
      <c r="CZ46" s="76"/>
      <c r="DA46" s="76"/>
      <c r="DB46" s="76"/>
      <c r="DC46" s="76"/>
      <c r="DD46" s="76"/>
      <c r="DE46" s="76"/>
      <c r="DF46" s="76"/>
      <c r="DG46" s="76"/>
      <c r="DH46" s="76"/>
      <c r="DI46" s="76"/>
      <c r="DJ46" s="76"/>
      <c r="DK46" s="76"/>
      <c r="DL46" s="76"/>
      <c r="DM46" s="76"/>
      <c r="DN46" s="76"/>
      <c r="DO46" s="76"/>
      <c r="DP46" s="76"/>
      <c r="DQ46" s="76"/>
      <c r="DR46" s="76"/>
      <c r="DS46" s="76"/>
      <c r="DT46" s="76"/>
      <c r="DU46" s="76"/>
      <c r="DV46" s="76"/>
      <c r="DW46" s="76"/>
      <c r="DX46" s="76"/>
      <c r="DY46" s="76"/>
      <c r="DZ46" s="76"/>
      <c r="EA46" s="76"/>
      <c r="EB46" s="76"/>
      <c r="EC46" s="76"/>
      <c r="ED46" s="76"/>
      <c r="EE46" s="76"/>
      <c r="EF46" s="76"/>
      <c r="EG46" s="76"/>
      <c r="EH46" s="76"/>
      <c r="EI46" s="76"/>
      <c r="EJ46" s="76"/>
      <c r="EK46" s="76"/>
      <c r="EL46" s="76"/>
      <c r="EM46" s="76"/>
      <c r="EN46" s="76"/>
      <c r="EO46" s="76"/>
      <c r="EP46" s="76"/>
      <c r="EQ46" s="76"/>
      <c r="ER46" s="76"/>
      <c r="ES46" s="76"/>
      <c r="ET46" s="76"/>
      <c r="EU46" s="76"/>
      <c r="EV46" s="76"/>
      <c r="EW46" s="76"/>
      <c r="EX46" s="76"/>
      <c r="EY46" s="76"/>
      <c r="EZ46" s="76"/>
      <c r="FA46" s="76"/>
      <c r="FB46" s="76"/>
      <c r="FC46" s="76"/>
      <c r="FD46" s="76"/>
      <c r="FE46" s="76"/>
      <c r="FF46" s="76"/>
      <c r="FG46" s="76"/>
      <c r="FH46" s="76"/>
      <c r="FI46" s="76"/>
      <c r="FJ46" s="76"/>
      <c r="FK46" s="76"/>
      <c r="FL46" s="76"/>
      <c r="FM46" s="76"/>
      <c r="FN46" s="76"/>
      <c r="FO46" s="76"/>
      <c r="FP46" s="76"/>
      <c r="FQ46" s="76"/>
      <c r="FR46" s="76"/>
      <c r="FS46" s="76"/>
      <c r="FT46" s="76"/>
      <c r="FU46" s="76"/>
      <c r="FV46" s="76"/>
      <c r="FW46" s="76"/>
      <c r="FX46" s="76"/>
      <c r="FY46" s="76"/>
      <c r="FZ46" s="76"/>
      <c r="GA46" s="76"/>
      <c r="GB46" s="76"/>
      <c r="GC46" s="76"/>
      <c r="GD46" s="76"/>
      <c r="GE46" s="76"/>
      <c r="GF46" s="76"/>
      <c r="GG46" s="76"/>
      <c r="GH46" s="76"/>
      <c r="GI46" s="76"/>
      <c r="GJ46" s="76"/>
      <c r="GK46" s="76"/>
      <c r="GL46" s="76"/>
      <c r="GM46" s="76"/>
      <c r="GN46" s="76"/>
      <c r="GO46" s="76"/>
      <c r="GP46" s="76"/>
      <c r="GQ46" s="76"/>
      <c r="GR46" s="76"/>
      <c r="GS46" s="76"/>
      <c r="GT46" s="76"/>
      <c r="GU46" s="76"/>
      <c r="GV46" s="76"/>
      <c r="GW46" s="76"/>
      <c r="GX46" s="76"/>
      <c r="GY46" s="76"/>
      <c r="GZ46" s="76"/>
      <c r="HA46" s="76"/>
      <c r="HB46" s="76"/>
      <c r="HC46" s="76"/>
      <c r="HD46" s="76"/>
      <c r="HE46" s="76"/>
      <c r="HF46" s="76"/>
      <c r="HG46" s="76"/>
      <c r="HH46" s="76"/>
      <c r="HI46" s="76"/>
      <c r="HJ46" s="76"/>
      <c r="HK46" s="76"/>
      <c r="HL46" s="76"/>
      <c r="HM46" s="76"/>
      <c r="HN46" s="76"/>
      <c r="HO46" s="76"/>
      <c r="HP46" s="76"/>
      <c r="HQ46" s="76"/>
      <c r="HR46" s="76"/>
      <c r="HS46" s="76"/>
      <c r="HT46" s="76"/>
      <c r="HU46" s="76"/>
      <c r="HV46" s="76"/>
      <c r="HW46" s="76"/>
      <c r="HX46" s="76"/>
      <c r="HY46" s="76"/>
      <c r="HZ46" s="76"/>
      <c r="IA46" s="76"/>
      <c r="IB46" s="76"/>
      <c r="IC46" s="76"/>
      <c r="ID46" s="76"/>
      <c r="IE46" s="76"/>
      <c r="IF46" s="76"/>
      <c r="IG46" s="76"/>
      <c r="IH46" s="76"/>
      <c r="II46" s="76"/>
      <c r="IJ46" s="76"/>
      <c r="IK46" s="76"/>
      <c r="IL46" s="76"/>
    </row>
    <row r="47" spans="1:246" x14ac:dyDescent="0.35">
      <c r="A47" s="33" t="s">
        <v>109</v>
      </c>
      <c r="B47" s="43">
        <f>SUM(B60:B62)</f>
        <v>21.592751</v>
      </c>
      <c r="C47" s="43">
        <f t="shared" ref="C47:P47" si="29">SUM(C60:C62)</f>
        <v>34.463036000000002</v>
      </c>
      <c r="D47" s="43">
        <f t="shared" si="27"/>
        <v>56.055787000000002</v>
      </c>
      <c r="E47" s="43"/>
      <c r="F47" s="43">
        <f t="shared" si="29"/>
        <v>14.827265000000001</v>
      </c>
      <c r="G47" s="43">
        <f t="shared" si="29"/>
        <v>4.1033020000000002</v>
      </c>
      <c r="H47" s="43">
        <f t="shared" si="29"/>
        <v>2.6621839999999999</v>
      </c>
      <c r="I47" s="43"/>
      <c r="J47" s="43">
        <f t="shared" si="29"/>
        <v>6.1769669999999994</v>
      </c>
      <c r="K47" s="43">
        <f t="shared" si="29"/>
        <v>9.0542310000000015</v>
      </c>
      <c r="L47" s="43">
        <f t="shared" si="29"/>
        <v>0.57438</v>
      </c>
      <c r="M47" s="43">
        <f t="shared" si="29"/>
        <v>1.9685649999999999</v>
      </c>
      <c r="N47" s="43">
        <f t="shared" si="29"/>
        <v>4.7127990000000004</v>
      </c>
      <c r="O47" s="43">
        <f t="shared" si="29"/>
        <v>1.2475860000000001</v>
      </c>
      <c r="P47" s="43">
        <f t="shared" si="29"/>
        <v>10.728507999999998</v>
      </c>
      <c r="Q47" s="89"/>
      <c r="R47" s="72" t="s">
        <v>116</v>
      </c>
      <c r="S47" s="72" t="s">
        <v>116</v>
      </c>
      <c r="T47" s="72" t="s">
        <v>116</v>
      </c>
      <c r="U47" s="72"/>
      <c r="V47" s="72" t="s">
        <v>116</v>
      </c>
      <c r="W47" s="72" t="s">
        <v>116</v>
      </c>
      <c r="X47" s="72" t="s">
        <v>116</v>
      </c>
      <c r="Y47" s="72" t="s">
        <v>116</v>
      </c>
      <c r="Z47" s="72" t="s">
        <v>116</v>
      </c>
      <c r="AA47" s="72" t="s">
        <v>116</v>
      </c>
      <c r="AB47" s="72" t="s">
        <v>116</v>
      </c>
      <c r="AC47" s="76"/>
      <c r="AD47" s="72">
        <f t="shared" ref="AD47:AD50" si="30">IFERROR(F47/F46-1, "n/a")</f>
        <v>0.5997277048207188</v>
      </c>
      <c r="AE47" s="72">
        <f t="shared" ref="AE47:AE50" si="31">IFERROR(G47/G46-1, "n/a")</f>
        <v>-0.69377614287981926</v>
      </c>
      <c r="AF47" s="72">
        <f t="shared" ref="AF47:AF50" si="32">IFERROR(H47/H46-1, "n/a")</f>
        <v>-3.508747766392728E-2</v>
      </c>
      <c r="AG47" s="72"/>
      <c r="AH47" s="72">
        <f t="shared" ref="AH47:AH50" si="33">IFERROR(J47/J46-1, "n/a")</f>
        <v>0.77360730740451245</v>
      </c>
      <c r="AI47" s="72">
        <f t="shared" ref="AI47:AI50" si="34">IFERROR(K47/K46-1, "n/a")</f>
        <v>0.58180992943882148</v>
      </c>
      <c r="AJ47" s="72">
        <f t="shared" ref="AJ47:AJ50" si="35">IFERROR(L47/L46-1, "n/a")</f>
        <v>-0.63907206116885906</v>
      </c>
      <c r="AK47" s="72">
        <f t="shared" ref="AK47:AK50" si="36">IFERROR(M47/M46-1, "n/a")</f>
        <v>-0.46236736807406065</v>
      </c>
      <c r="AL47" s="72">
        <f t="shared" ref="AL47:AL50" si="37">IFERROR(N47/N46-1, "n/a")</f>
        <v>-0.51810171217696332</v>
      </c>
      <c r="AM47" s="72">
        <f t="shared" ref="AM47:AM50" si="38">IFERROR(O47/O46-1, "n/a")</f>
        <v>2.9341691209301923</v>
      </c>
      <c r="AN47" s="72">
        <f>IFERROR(P47/P46-1, "n/a")</f>
        <v>-0.15463125187610416</v>
      </c>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c r="CA47" s="76"/>
      <c r="CB47" s="76"/>
      <c r="CC47" s="76"/>
      <c r="CD47" s="76"/>
      <c r="CE47" s="76"/>
      <c r="CF47" s="76"/>
      <c r="CG47" s="76"/>
      <c r="CH47" s="76"/>
      <c r="CI47" s="76"/>
      <c r="CJ47" s="76"/>
      <c r="CK47" s="76"/>
      <c r="CL47" s="76"/>
      <c r="CM47" s="76"/>
      <c r="CN47" s="76"/>
      <c r="CO47" s="76"/>
      <c r="CP47" s="76"/>
      <c r="CQ47" s="76"/>
      <c r="CR47" s="76"/>
      <c r="CS47" s="76"/>
      <c r="CT47" s="76"/>
      <c r="CU47" s="76"/>
      <c r="CV47" s="76"/>
      <c r="CW47" s="76"/>
      <c r="CX47" s="76"/>
      <c r="CY47" s="76"/>
      <c r="CZ47" s="76"/>
      <c r="DA47" s="76"/>
      <c r="DB47" s="76"/>
      <c r="DC47" s="76"/>
      <c r="DD47" s="76"/>
      <c r="DE47" s="76"/>
      <c r="DF47" s="76"/>
      <c r="DG47" s="76"/>
      <c r="DH47" s="76"/>
      <c r="DI47" s="76"/>
      <c r="DJ47" s="76"/>
      <c r="DK47" s="76"/>
      <c r="DL47" s="76"/>
      <c r="DM47" s="76"/>
      <c r="DN47" s="76"/>
      <c r="DO47" s="76"/>
      <c r="DP47" s="76"/>
      <c r="DQ47" s="76"/>
      <c r="DR47" s="76"/>
      <c r="DS47" s="76"/>
      <c r="DT47" s="76"/>
      <c r="DU47" s="76"/>
      <c r="DV47" s="76"/>
      <c r="DW47" s="76"/>
      <c r="DX47" s="76"/>
      <c r="DY47" s="76"/>
      <c r="DZ47" s="76"/>
      <c r="EA47" s="76"/>
      <c r="EB47" s="76"/>
      <c r="EC47" s="76"/>
      <c r="ED47" s="76"/>
      <c r="EE47" s="76"/>
      <c r="EF47" s="76"/>
      <c r="EG47" s="76"/>
      <c r="EH47" s="76"/>
      <c r="EI47" s="76"/>
      <c r="EJ47" s="76"/>
      <c r="EK47" s="76"/>
      <c r="EL47" s="76"/>
      <c r="EM47" s="76"/>
      <c r="EN47" s="76"/>
      <c r="EO47" s="76"/>
      <c r="EP47" s="76"/>
      <c r="EQ47" s="76"/>
      <c r="ER47" s="76"/>
      <c r="ES47" s="76"/>
      <c r="ET47" s="76"/>
      <c r="EU47" s="76"/>
      <c r="EV47" s="76"/>
      <c r="EW47" s="76"/>
      <c r="EX47" s="76"/>
      <c r="EY47" s="76"/>
      <c r="EZ47" s="76"/>
      <c r="FA47" s="76"/>
      <c r="FB47" s="76"/>
      <c r="FC47" s="76"/>
      <c r="FD47" s="76"/>
      <c r="FE47" s="76"/>
      <c r="FF47" s="76"/>
      <c r="FG47" s="76"/>
      <c r="FH47" s="76"/>
      <c r="FI47" s="76"/>
      <c r="FJ47" s="76"/>
      <c r="FK47" s="76"/>
      <c r="FL47" s="76"/>
      <c r="FM47" s="76"/>
      <c r="FN47" s="76"/>
      <c r="FO47" s="76"/>
      <c r="FP47" s="76"/>
      <c r="FQ47" s="76"/>
      <c r="FR47" s="76"/>
      <c r="FS47" s="76"/>
      <c r="FT47" s="76"/>
      <c r="FU47" s="76"/>
      <c r="FV47" s="76"/>
      <c r="FW47" s="76"/>
      <c r="FX47" s="76"/>
      <c r="FY47" s="76"/>
      <c r="FZ47" s="76"/>
      <c r="GA47" s="76"/>
      <c r="GB47" s="76"/>
      <c r="GC47" s="76"/>
      <c r="GD47" s="76"/>
      <c r="GE47" s="76"/>
      <c r="GF47" s="76"/>
      <c r="GG47" s="76"/>
      <c r="GH47" s="76"/>
      <c r="GI47" s="76"/>
      <c r="GJ47" s="76"/>
      <c r="GK47" s="76"/>
      <c r="GL47" s="76"/>
      <c r="GM47" s="76"/>
      <c r="GN47" s="76"/>
      <c r="GO47" s="76"/>
      <c r="GP47" s="76"/>
      <c r="GQ47" s="76"/>
      <c r="GR47" s="76"/>
      <c r="GS47" s="76"/>
      <c r="GT47" s="76"/>
      <c r="GU47" s="76"/>
      <c r="GV47" s="76"/>
      <c r="GW47" s="76"/>
      <c r="GX47" s="76"/>
      <c r="GY47" s="76"/>
      <c r="GZ47" s="76"/>
      <c r="HA47" s="76"/>
      <c r="HB47" s="76"/>
      <c r="HC47" s="76"/>
      <c r="HD47" s="76"/>
      <c r="HE47" s="76"/>
      <c r="HF47" s="76"/>
      <c r="HG47" s="76"/>
      <c r="HH47" s="76"/>
      <c r="HI47" s="76"/>
      <c r="HJ47" s="76"/>
      <c r="HK47" s="76"/>
      <c r="HL47" s="76"/>
      <c r="HM47" s="76"/>
      <c r="HN47" s="76"/>
      <c r="HO47" s="76"/>
      <c r="HP47" s="76"/>
      <c r="HQ47" s="76"/>
      <c r="HR47" s="76"/>
      <c r="HS47" s="76"/>
      <c r="HT47" s="76"/>
      <c r="HU47" s="76"/>
      <c r="HV47" s="76"/>
      <c r="HW47" s="76"/>
      <c r="HX47" s="76"/>
      <c r="HY47" s="76"/>
      <c r="HZ47" s="76"/>
      <c r="IA47" s="76"/>
      <c r="IB47" s="76"/>
      <c r="IC47" s="76"/>
      <c r="ID47" s="76"/>
      <c r="IE47" s="76"/>
      <c r="IF47" s="76"/>
      <c r="IG47" s="76"/>
      <c r="IH47" s="76"/>
      <c r="II47" s="76"/>
      <c r="IJ47" s="76"/>
      <c r="IK47" s="76"/>
      <c r="IL47" s="76"/>
    </row>
    <row r="48" spans="1:246" x14ac:dyDescent="0.35">
      <c r="A48" s="33" t="s">
        <v>110</v>
      </c>
      <c r="B48" s="75">
        <f>SUM(B63:B65)</f>
        <v>41.457538</v>
      </c>
      <c r="C48" s="75">
        <f t="shared" ref="C48:P48" si="39">SUM(C63:C65)</f>
        <v>35.097069000000005</v>
      </c>
      <c r="D48" s="43">
        <f t="shared" si="27"/>
        <v>76.554607000000004</v>
      </c>
      <c r="E48" s="75"/>
      <c r="F48" s="75">
        <f t="shared" si="39"/>
        <v>16.292131000000001</v>
      </c>
      <c r="G48" s="75">
        <f t="shared" si="39"/>
        <v>21.454487</v>
      </c>
      <c r="H48" s="75">
        <f t="shared" si="39"/>
        <v>3.7109199999999998</v>
      </c>
      <c r="I48" s="75"/>
      <c r="J48" s="75">
        <f t="shared" si="39"/>
        <v>6.8916379999999995</v>
      </c>
      <c r="K48" s="75">
        <f t="shared" si="39"/>
        <v>7.3338549999999998</v>
      </c>
      <c r="L48" s="75">
        <f t="shared" si="39"/>
        <v>1.8475080000000002</v>
      </c>
      <c r="M48" s="75">
        <f t="shared" si="39"/>
        <v>3.4247459999999998</v>
      </c>
      <c r="N48" s="75">
        <f t="shared" si="39"/>
        <v>7.1726469999999996</v>
      </c>
      <c r="O48" s="75">
        <f t="shared" si="39"/>
        <v>0.185617</v>
      </c>
      <c r="P48" s="75">
        <f t="shared" si="39"/>
        <v>8.2410580000000024</v>
      </c>
      <c r="Q48" s="40"/>
      <c r="R48" s="72" t="s">
        <v>116</v>
      </c>
      <c r="S48" s="72" t="s">
        <v>116</v>
      </c>
      <c r="T48" s="72" t="s">
        <v>116</v>
      </c>
      <c r="U48" s="72"/>
      <c r="V48" s="72" t="s">
        <v>116</v>
      </c>
      <c r="W48" s="72" t="s">
        <v>116</v>
      </c>
      <c r="X48" s="72" t="s">
        <v>116</v>
      </c>
      <c r="Y48" s="72" t="s">
        <v>116</v>
      </c>
      <c r="Z48" s="72" t="s">
        <v>116</v>
      </c>
      <c r="AA48" s="72" t="s">
        <v>116</v>
      </c>
      <c r="AB48" s="72" t="s">
        <v>116</v>
      </c>
      <c r="AD48" s="72">
        <f t="shared" si="30"/>
        <v>9.8795428556783804E-2</v>
      </c>
      <c r="AE48" s="72">
        <f t="shared" si="31"/>
        <v>4.2285907788410402</v>
      </c>
      <c r="AF48" s="72">
        <f t="shared" si="32"/>
        <v>0.39393821013123054</v>
      </c>
      <c r="AG48" s="72"/>
      <c r="AH48" s="72">
        <f t="shared" si="33"/>
        <v>0.11569933917406394</v>
      </c>
      <c r="AI48" s="72">
        <f t="shared" si="34"/>
        <v>-0.19000796423241262</v>
      </c>
      <c r="AJ48" s="72">
        <f t="shared" si="35"/>
        <v>2.2165256450433515</v>
      </c>
      <c r="AK48" s="72">
        <f t="shared" si="36"/>
        <v>0.73971700197859858</v>
      </c>
      <c r="AL48" s="72">
        <f t="shared" si="37"/>
        <v>0.52195054361537574</v>
      </c>
      <c r="AM48" s="72">
        <f t="shared" si="38"/>
        <v>-0.85121907427624233</v>
      </c>
      <c r="AN48" s="72">
        <f t="shared" ref="AN48:AN50" si="40">IFERROR(P48/P47-1, "n/a")</f>
        <v>-0.23185423359893065</v>
      </c>
    </row>
    <row r="49" spans="1:40" x14ac:dyDescent="0.35">
      <c r="A49" s="33" t="s">
        <v>111</v>
      </c>
      <c r="B49" s="75">
        <f>SUM(B66:B68)</f>
        <v>21.836029</v>
      </c>
      <c r="C49" s="75">
        <f t="shared" ref="C49:P49" si="41">SUM(C66:C68)</f>
        <v>28.479894000000002</v>
      </c>
      <c r="D49" s="43">
        <f t="shared" si="27"/>
        <v>50.315922999999998</v>
      </c>
      <c r="E49" s="75"/>
      <c r="F49" s="75">
        <f t="shared" si="41"/>
        <v>10.365514000000001</v>
      </c>
      <c r="G49" s="75">
        <f t="shared" si="41"/>
        <v>8.669239000000001</v>
      </c>
      <c r="H49" s="75">
        <f t="shared" si="41"/>
        <v>2.8012760000000001</v>
      </c>
      <c r="I49" s="75"/>
      <c r="J49" s="75">
        <f t="shared" si="41"/>
        <v>7.437259000000001</v>
      </c>
      <c r="K49" s="75">
        <f t="shared" si="41"/>
        <v>4.0883690000000001</v>
      </c>
      <c r="L49" s="75">
        <f t="shared" si="41"/>
        <v>1.308276</v>
      </c>
      <c r="M49" s="75">
        <f t="shared" si="41"/>
        <v>8.2529609999999991</v>
      </c>
      <c r="N49" s="75">
        <f t="shared" si="41"/>
        <v>3.5195799999999999</v>
      </c>
      <c r="O49" s="75">
        <f t="shared" si="41"/>
        <v>0</v>
      </c>
      <c r="P49" s="75">
        <f t="shared" si="41"/>
        <v>3.873448999999999</v>
      </c>
      <c r="Q49" s="40"/>
      <c r="R49" s="72">
        <f>IFERROR(F49/F45-1, "n/a")</f>
        <v>0.2061420947618795</v>
      </c>
      <c r="S49" s="72">
        <f t="shared" ref="S49:T49" si="42">IFERROR(G49/G45-1, "n/a")</f>
        <v>9.1596237628749355E-2</v>
      </c>
      <c r="T49" s="72">
        <f t="shared" si="42"/>
        <v>0.39942190236684261</v>
      </c>
      <c r="U49" s="72"/>
      <c r="V49" s="72">
        <f>IFERROR(J49/J45-1, "n/a")</f>
        <v>0.83176816243131757</v>
      </c>
      <c r="W49" s="72">
        <f t="shared" ref="W49:AB49" si="43">IFERROR(K49/K45-1, "n/a")</f>
        <v>-0.59865122464137599</v>
      </c>
      <c r="X49" s="72">
        <f t="shared" si="43"/>
        <v>-0.53823372100528943</v>
      </c>
      <c r="Y49" s="72">
        <f t="shared" si="43"/>
        <v>1.7254189364838655</v>
      </c>
      <c r="Z49" s="72">
        <f t="shared" si="43"/>
        <v>-0.43594946722114747</v>
      </c>
      <c r="AA49" s="72">
        <f t="shared" si="43"/>
        <v>-1</v>
      </c>
      <c r="AB49" s="72">
        <f t="shared" si="43"/>
        <v>-0.34935326694135238</v>
      </c>
      <c r="AD49" s="72">
        <f t="shared" si="30"/>
        <v>-0.36377174968701143</v>
      </c>
      <c r="AE49" s="72">
        <f t="shared" si="31"/>
        <v>-0.59592419991212098</v>
      </c>
      <c r="AF49" s="72">
        <f t="shared" si="32"/>
        <v>-0.24512627596391179</v>
      </c>
      <c r="AG49" s="72"/>
      <c r="AH49" s="72">
        <f t="shared" si="33"/>
        <v>7.9171453869167463E-2</v>
      </c>
      <c r="AI49" s="72">
        <f t="shared" si="34"/>
        <v>-0.44253479241135796</v>
      </c>
      <c r="AJ49" s="72">
        <f t="shared" si="35"/>
        <v>-0.29186991341850754</v>
      </c>
      <c r="AK49" s="72">
        <f t="shared" si="36"/>
        <v>1.4098023619853852</v>
      </c>
      <c r="AL49" s="72">
        <f t="shared" si="37"/>
        <v>-0.50930528157875332</v>
      </c>
      <c r="AM49" s="72">
        <f t="shared" si="38"/>
        <v>-1</v>
      </c>
      <c r="AN49" s="72">
        <f t="shared" si="40"/>
        <v>-0.52998158731560951</v>
      </c>
    </row>
    <row r="50" spans="1:40" x14ac:dyDescent="0.35">
      <c r="A50" s="33" t="s">
        <v>112</v>
      </c>
      <c r="B50" s="75">
        <f>SUM(B69:B71)</f>
        <v>9.1310710000000004</v>
      </c>
      <c r="C50" s="75">
        <f t="shared" ref="C50:P50" si="44">SUM(C69:C71)</f>
        <v>16.002680999999999</v>
      </c>
      <c r="D50" s="43">
        <f t="shared" si="27"/>
        <v>25.133752000000001</v>
      </c>
      <c r="E50" s="75"/>
      <c r="F50" s="75">
        <f t="shared" si="44"/>
        <v>5.5989450000000005</v>
      </c>
      <c r="G50" s="75">
        <f t="shared" si="44"/>
        <v>0.89239999999999997</v>
      </c>
      <c r="H50" s="75">
        <f t="shared" si="44"/>
        <v>2.6397260000000005</v>
      </c>
      <c r="I50" s="75"/>
      <c r="J50" s="75">
        <f t="shared" si="44"/>
        <v>3.2336749999999999</v>
      </c>
      <c r="K50" s="75">
        <f t="shared" si="44"/>
        <v>4.5799500000000002</v>
      </c>
      <c r="L50" s="75">
        <f t="shared" si="44"/>
        <v>1.277015</v>
      </c>
      <c r="M50" s="75">
        <f t="shared" si="44"/>
        <v>2.1308540000000002</v>
      </c>
      <c r="N50" s="75">
        <f t="shared" si="44"/>
        <v>0.58563200000000004</v>
      </c>
      <c r="O50" s="75">
        <f t="shared" si="44"/>
        <v>0</v>
      </c>
      <c r="P50" s="75">
        <f t="shared" si="44"/>
        <v>4.1955550000000006</v>
      </c>
      <c r="Q50" s="40"/>
      <c r="R50" s="72">
        <f>IFERROR(F50/F46-1, "n/a")</f>
        <v>-0.39592450568142945</v>
      </c>
      <c r="S50" s="72">
        <f t="shared" ref="S50:T50" si="45">IFERROR(G50/G46-1, "n/a")</f>
        <v>-0.93340139963033453</v>
      </c>
      <c r="T50" s="72">
        <f t="shared" si="45"/>
        <v>-4.3227412930093245E-2</v>
      </c>
      <c r="U50" s="72"/>
      <c r="V50" s="72">
        <f>IFERROR(J50/J46-1, "n/a")</f>
        <v>-7.1507163666037488E-2</v>
      </c>
      <c r="W50" s="72">
        <f t="shared" ref="W50:AA50" si="46">IFERROR(K50/K46-1, "n/a")</f>
        <v>-0.19986463937872478</v>
      </c>
      <c r="X50" s="72">
        <f t="shared" si="46"/>
        <v>-0.19755146104242927</v>
      </c>
      <c r="Y50" s="72">
        <f t="shared" si="46"/>
        <v>-0.41804479696128105</v>
      </c>
      <c r="Z50" s="72">
        <f t="shared" si="46"/>
        <v>-0.94011731497685758</v>
      </c>
      <c r="AA50" s="72">
        <f t="shared" si="46"/>
        <v>-1</v>
      </c>
      <c r="AB50" s="72">
        <f>IFERROR(P50/P46-1, "n/a")</f>
        <v>-0.66940500225800714</v>
      </c>
      <c r="AD50" s="72">
        <f t="shared" si="30"/>
        <v>-0.45984878318624622</v>
      </c>
      <c r="AE50" s="72">
        <f t="shared" si="31"/>
        <v>-0.89706132222216972</v>
      </c>
      <c r="AF50" s="72">
        <f t="shared" si="32"/>
        <v>-5.7670147461371002E-2</v>
      </c>
      <c r="AG50" s="72"/>
      <c r="AH50" s="72">
        <f t="shared" si="33"/>
        <v>-0.56520607928270361</v>
      </c>
      <c r="AI50" s="72">
        <f t="shared" si="34"/>
        <v>0.12023890211475541</v>
      </c>
      <c r="AJ50" s="72">
        <f t="shared" si="35"/>
        <v>-2.389480507171271E-2</v>
      </c>
      <c r="AK50" s="72">
        <f t="shared" si="36"/>
        <v>-0.74180733436157031</v>
      </c>
      <c r="AL50" s="72">
        <f t="shared" si="37"/>
        <v>-0.83360741906704772</v>
      </c>
      <c r="AM50" s="72" t="str">
        <f t="shared" si="38"/>
        <v>n/a</v>
      </c>
      <c r="AN50" s="72">
        <f t="shared" si="40"/>
        <v>8.3157413457619178E-2</v>
      </c>
    </row>
    <row r="51" spans="1:40" x14ac:dyDescent="0.35">
      <c r="A51" s="33" t="s">
        <v>113</v>
      </c>
      <c r="B51" s="75">
        <f>SUM(B72:B74)</f>
        <v>11.446691</v>
      </c>
      <c r="C51" s="75">
        <f t="shared" ref="C51:P51" si="47">SUM(C72:C74)</f>
        <v>48.065371999999996</v>
      </c>
      <c r="D51" s="43">
        <f t="shared" si="27"/>
        <v>59.512062999999998</v>
      </c>
      <c r="E51" s="75"/>
      <c r="F51" s="75">
        <f t="shared" si="47"/>
        <v>3.9850890000000003</v>
      </c>
      <c r="G51" s="75">
        <f t="shared" si="47"/>
        <v>4.481865</v>
      </c>
      <c r="H51" s="75">
        <f t="shared" si="47"/>
        <v>2.9797369999999996</v>
      </c>
      <c r="I51" s="75"/>
      <c r="J51" s="75">
        <f t="shared" si="47"/>
        <v>5.2743020000000005</v>
      </c>
      <c r="K51" s="75">
        <f t="shared" si="47"/>
        <v>8.2114119999999993</v>
      </c>
      <c r="L51" s="75">
        <f t="shared" si="47"/>
        <v>0</v>
      </c>
      <c r="M51" s="75">
        <f t="shared" si="47"/>
        <v>3.3484960000000004</v>
      </c>
      <c r="N51" s="75">
        <f t="shared" si="47"/>
        <v>4.9614050000000001</v>
      </c>
      <c r="O51" s="75">
        <f t="shared" si="47"/>
        <v>2.5553309999999998</v>
      </c>
      <c r="P51" s="75">
        <f t="shared" si="47"/>
        <v>23.714426</v>
      </c>
      <c r="Q51" s="40"/>
      <c r="R51" s="72">
        <f>IFERROR(F51/F47-1, "n/a")</f>
        <v>-0.7312323614638303</v>
      </c>
      <c r="S51" s="72">
        <f t="shared" ref="S51" si="48">IFERROR(G51/G47-1, "n/a")</f>
        <v>9.225813747074918E-2</v>
      </c>
      <c r="T51" s="72">
        <f t="shared" ref="T51" si="49">IFERROR(H51/H47-1, "n/a")</f>
        <v>0.11928288953731214</v>
      </c>
      <c r="U51" s="72"/>
      <c r="V51" s="72">
        <f>IFERROR(J51/J47-1, "n/a")</f>
        <v>-0.14613401690506023</v>
      </c>
      <c r="W51" s="72">
        <f t="shared" ref="W51" si="50">IFERROR(K51/K47-1, "n/a")</f>
        <v>-9.308565244248812E-2</v>
      </c>
      <c r="X51" s="72">
        <f t="shared" ref="X51" si="51">IFERROR(L51/L47-1, "n/a")</f>
        <v>-1</v>
      </c>
      <c r="Y51" s="72">
        <f t="shared" ref="Y51" si="52">IFERROR(M51/M47-1, "n/a")</f>
        <v>0.70098320350102772</v>
      </c>
      <c r="Z51" s="72">
        <f t="shared" ref="Z51" si="53">IFERROR(N51/N47-1, "n/a")</f>
        <v>5.2751241884069211E-2</v>
      </c>
      <c r="AA51" s="72">
        <f t="shared" ref="AA51" si="54">IFERROR(O51/O47-1, "n/a")</f>
        <v>1.0482203230879472</v>
      </c>
      <c r="AB51" s="72">
        <f>IFERROR(P51/P47-1, "n/a")</f>
        <v>1.2104122959129082</v>
      </c>
      <c r="AD51" s="72">
        <f t="shared" ref="AD51" si="55">IFERROR(F51/F50-1, "n/a")</f>
        <v>-0.28824287432721696</v>
      </c>
      <c r="AE51" s="72">
        <f t="shared" ref="AE51" si="56">IFERROR(G51/G50-1, "n/a")</f>
        <v>4.0222601972209775</v>
      </c>
      <c r="AF51" s="72">
        <f t="shared" ref="AF51" si="57">IFERROR(H51/H50-1, "n/a")</f>
        <v>0.1288054138952297</v>
      </c>
      <c r="AG51" s="72"/>
      <c r="AH51" s="72">
        <f t="shared" ref="AH51" si="58">IFERROR(J51/J50-1, "n/a")</f>
        <v>0.63105506892312957</v>
      </c>
      <c r="AI51" s="72">
        <f t="shared" ref="AI51" si="59">IFERROR(K51/K50-1, "n/a")</f>
        <v>0.79290428934813684</v>
      </c>
      <c r="AJ51" s="72">
        <f t="shared" ref="AJ51" si="60">IFERROR(L51/L50-1, "n/a")</f>
        <v>-1</v>
      </c>
      <c r="AK51" s="72">
        <f t="shared" ref="AK51" si="61">IFERROR(M51/M50-1, "n/a")</f>
        <v>0.57143380072027461</v>
      </c>
      <c r="AL51" s="72">
        <f t="shared" ref="AL51" si="62">IFERROR(N51/N50-1, "n/a")</f>
        <v>7.4718816594721602</v>
      </c>
      <c r="AM51" s="72" t="str">
        <f t="shared" ref="AM51" si="63">IFERROR(O51/O50-1, "n/a")</f>
        <v>n/a</v>
      </c>
      <c r="AN51" s="72">
        <f t="shared" ref="AN51" si="64">IFERROR(P51/P50-1, "n/a")</f>
        <v>4.6522738946337245</v>
      </c>
    </row>
    <row r="52" spans="1:40" x14ac:dyDescent="0.35">
      <c r="A52" s="33" t="s">
        <v>114</v>
      </c>
      <c r="B52" s="75">
        <f>SUM(B75:B77)</f>
        <v>16.826163999999999</v>
      </c>
      <c r="C52" s="75">
        <f t="shared" ref="C52:P52" si="65">SUM(C75:C77)</f>
        <v>109.29366900000001</v>
      </c>
      <c r="D52" s="75">
        <f t="shared" si="65"/>
        <v>126.119833</v>
      </c>
      <c r="E52" s="75"/>
      <c r="F52" s="75">
        <f t="shared" si="65"/>
        <v>6.3376679999999999</v>
      </c>
      <c r="G52" s="75">
        <f t="shared" si="65"/>
        <v>7.708597000000001</v>
      </c>
      <c r="H52" s="75">
        <f t="shared" si="65"/>
        <v>2.7798989999999995</v>
      </c>
      <c r="I52" s="75"/>
      <c r="J52" s="75">
        <f t="shared" si="65"/>
        <v>5.1173310000000001</v>
      </c>
      <c r="K52" s="75">
        <f t="shared" si="65"/>
        <v>4.9985819999999999</v>
      </c>
      <c r="L52" s="75">
        <f t="shared" si="65"/>
        <v>47.584460999999997</v>
      </c>
      <c r="M52" s="75">
        <f t="shared" si="65"/>
        <v>36.109459000000001</v>
      </c>
      <c r="N52" s="75">
        <f t="shared" si="65"/>
        <v>4.4297870000000001</v>
      </c>
      <c r="O52" s="75">
        <f t="shared" si="65"/>
        <v>3.8552909999999998</v>
      </c>
      <c r="P52" s="75">
        <f t="shared" si="65"/>
        <v>7.198757999999998</v>
      </c>
      <c r="Q52" s="40"/>
      <c r="R52" s="72">
        <f>IFERROR(F52/F48-1, "n/a")</f>
        <v>-0.61099821748302907</v>
      </c>
      <c r="S52" s="72">
        <f t="shared" ref="S52" si="66">IFERROR(G52/G48-1, "n/a")</f>
        <v>-0.64070000834790408</v>
      </c>
      <c r="T52" s="72">
        <f t="shared" ref="T52" si="67">IFERROR(H52/H48-1, "n/a")</f>
        <v>-0.25088684207689749</v>
      </c>
      <c r="U52" s="72"/>
      <c r="V52" s="72">
        <f>IFERROR(J52/J48-1, "n/a")</f>
        <v>-0.25745795121566162</v>
      </c>
      <c r="W52" s="72">
        <f t="shared" ref="W52" si="68">IFERROR(K52/K48-1, "n/a")</f>
        <v>-0.31842366668007482</v>
      </c>
      <c r="X52" s="72">
        <f t="shared" ref="X52" si="69">IFERROR(L52/L48-1, "n/a")</f>
        <v>24.756024331153096</v>
      </c>
      <c r="Y52" s="72">
        <f t="shared" ref="Y52" si="70">IFERROR(M52/M48-1, "n/a")</f>
        <v>9.5436896634086157</v>
      </c>
      <c r="Z52" s="72">
        <f t="shared" ref="Z52" si="71">IFERROR(N52/N48-1, "n/a")</f>
        <v>-0.38240554707348617</v>
      </c>
      <c r="AA52" s="72">
        <f t="shared" ref="AA52" si="72">IFERROR(O52/O48-1, "n/a")</f>
        <v>19.770139588507515</v>
      </c>
      <c r="AB52" s="72">
        <f>IFERROR(P52/P48-1, "n/a")</f>
        <v>-0.12647647911226978</v>
      </c>
      <c r="AD52" s="72">
        <f t="shared" ref="AD52" si="73">IFERROR(F52/F51-1, "n/a")</f>
        <v>0.5903454101025094</v>
      </c>
      <c r="AE52" s="72">
        <f t="shared" ref="AE52" si="74">IFERROR(G52/G51-1, "n/a")</f>
        <v>0.71995296600857039</v>
      </c>
      <c r="AF52" s="72">
        <f t="shared" ref="AF52" si="75">IFERROR(H52/H51-1, "n/a")</f>
        <v>-6.7065650424853018E-2</v>
      </c>
      <c r="AG52" s="72"/>
      <c r="AH52" s="72">
        <f t="shared" ref="AH52" si="76">IFERROR(J52/J51-1, "n/a")</f>
        <v>-2.9761473650921078E-2</v>
      </c>
      <c r="AI52" s="72">
        <f t="shared" ref="AI52" si="77">IFERROR(K52/K51-1, "n/a")</f>
        <v>-0.39126401159751811</v>
      </c>
      <c r="AJ52" s="72" t="str">
        <f t="shared" ref="AJ52" si="78">IFERROR(L52/L51-1, "n/a")</f>
        <v>n/a</v>
      </c>
      <c r="AK52" s="72">
        <f t="shared" ref="AK52" si="79">IFERROR(M52/M51-1, "n/a")</f>
        <v>9.7837844214238263</v>
      </c>
      <c r="AL52" s="72">
        <f t="shared" ref="AL52" si="80">IFERROR(N52/N51-1, "n/a")</f>
        <v>-0.10715069622415418</v>
      </c>
      <c r="AM52" s="72">
        <f t="shared" ref="AM52" si="81">IFERROR(O52/O51-1, "n/a")</f>
        <v>0.50872470141832893</v>
      </c>
      <c r="AN52" s="72">
        <f t="shared" ref="AN52" si="82">IFERROR(P52/P51-1, "n/a")</f>
        <v>-0.69643971142291194</v>
      </c>
    </row>
    <row r="53" spans="1:40" x14ac:dyDescent="0.35">
      <c r="A53" s="87"/>
      <c r="B53" s="75"/>
      <c r="C53" s="75"/>
      <c r="D53" s="75"/>
      <c r="E53" s="75"/>
      <c r="F53" s="75"/>
      <c r="G53" s="75"/>
      <c r="H53" s="75"/>
      <c r="I53" s="75"/>
      <c r="J53" s="75"/>
      <c r="K53" s="75"/>
      <c r="L53" s="75"/>
      <c r="M53" s="75"/>
      <c r="N53" s="75"/>
      <c r="O53" s="75"/>
      <c r="P53" s="75"/>
      <c r="Q53" s="40"/>
      <c r="R53" s="40"/>
      <c r="S53" s="40"/>
      <c r="T53" s="40"/>
      <c r="U53" s="40"/>
      <c r="V53" s="40"/>
      <c r="W53" s="40"/>
      <c r="X53" s="40"/>
      <c r="Y53" s="40"/>
      <c r="Z53" s="40"/>
      <c r="AA53" s="40"/>
      <c r="AB53" s="40"/>
      <c r="AD53" s="40"/>
      <c r="AE53" s="40"/>
      <c r="AF53" s="40"/>
      <c r="AG53" s="40"/>
      <c r="AH53" s="40"/>
      <c r="AI53" s="40"/>
      <c r="AJ53" s="40"/>
      <c r="AK53" s="40"/>
      <c r="AL53" s="40"/>
      <c r="AM53" s="40"/>
      <c r="AN53" s="40"/>
    </row>
    <row r="54" spans="1:40" x14ac:dyDescent="0.35">
      <c r="A54" s="59">
        <v>43466</v>
      </c>
      <c r="B54" s="75">
        <v>2.8051110000000001</v>
      </c>
      <c r="C54" s="75">
        <v>8.1181619999999999</v>
      </c>
      <c r="D54" s="75">
        <f>SUM(B54:C54)</f>
        <v>10.923273</v>
      </c>
      <c r="E54" s="75"/>
      <c r="F54" s="75">
        <v>0</v>
      </c>
      <c r="G54" s="75">
        <v>2.3290999999999999</v>
      </c>
      <c r="H54" s="75">
        <f t="shared" ref="H54:H61" si="83">B54-SUM(F54:G54)</f>
        <v>0.47601100000000018</v>
      </c>
      <c r="I54" s="75"/>
      <c r="J54" s="75">
        <v>2.4319999999999999</v>
      </c>
      <c r="K54" s="75">
        <v>2.603386</v>
      </c>
      <c r="L54" s="75">
        <v>0.426394</v>
      </c>
      <c r="M54" s="75">
        <v>0.75700000000000001</v>
      </c>
      <c r="N54" s="75">
        <v>0.54286699999999999</v>
      </c>
      <c r="O54" s="75">
        <v>0</v>
      </c>
      <c r="P54" s="75">
        <f t="shared" ref="P54:P61" si="84">C54-SUM(J54:O54)</f>
        <v>1.3565149999999999</v>
      </c>
      <c r="Q54" s="40"/>
      <c r="R54" s="72" t="s">
        <v>116</v>
      </c>
      <c r="S54" s="72" t="s">
        <v>116</v>
      </c>
      <c r="T54" s="72" t="s">
        <v>116</v>
      </c>
      <c r="U54" s="72"/>
      <c r="V54" s="72" t="s">
        <v>116</v>
      </c>
      <c r="W54" s="72" t="s">
        <v>116</v>
      </c>
      <c r="X54" s="72" t="s">
        <v>116</v>
      </c>
      <c r="Y54" s="72" t="s">
        <v>116</v>
      </c>
      <c r="Z54" s="72" t="s">
        <v>116</v>
      </c>
      <c r="AA54" s="72" t="s">
        <v>116</v>
      </c>
      <c r="AB54" s="72" t="s">
        <v>116</v>
      </c>
      <c r="AD54" s="72" t="s">
        <v>116</v>
      </c>
      <c r="AE54" s="72" t="s">
        <v>116</v>
      </c>
      <c r="AF54" s="72" t="s">
        <v>116</v>
      </c>
      <c r="AG54" s="72"/>
      <c r="AH54" s="72" t="s">
        <v>116</v>
      </c>
      <c r="AI54" s="72" t="s">
        <v>116</v>
      </c>
      <c r="AJ54" s="72" t="s">
        <v>116</v>
      </c>
      <c r="AK54" s="72" t="s">
        <v>116</v>
      </c>
      <c r="AL54" s="72" t="s">
        <v>116</v>
      </c>
      <c r="AM54" s="72" t="s">
        <v>116</v>
      </c>
      <c r="AN54" s="72" t="s">
        <v>116</v>
      </c>
    </row>
    <row r="55" spans="1:40" x14ac:dyDescent="0.35">
      <c r="A55" s="59">
        <v>43497</v>
      </c>
      <c r="B55" s="75">
        <v>6.6418720000000002</v>
      </c>
      <c r="C55" s="75">
        <v>10.476737999999999</v>
      </c>
      <c r="D55" s="75">
        <f>SUM(B55:C55)</f>
        <v>17.11861</v>
      </c>
      <c r="E55" s="75"/>
      <c r="F55" s="75">
        <v>4.9923719999999996</v>
      </c>
      <c r="G55" s="75">
        <v>1.6113999999999999</v>
      </c>
      <c r="H55" s="75">
        <f t="shared" si="83"/>
        <v>3.8100000000000911E-2</v>
      </c>
      <c r="I55" s="75"/>
      <c r="J55" s="75">
        <v>0.96001499999999995</v>
      </c>
      <c r="K55" s="75">
        <v>2.686569</v>
      </c>
      <c r="L55" s="75">
        <v>2.1191759999999999</v>
      </c>
      <c r="M55" s="75">
        <v>0</v>
      </c>
      <c r="N55" s="75">
        <v>4.2602399999999996</v>
      </c>
      <c r="O55" s="75">
        <v>0.45073800000000003</v>
      </c>
      <c r="P55" s="75">
        <f t="shared" si="84"/>
        <v>0</v>
      </c>
      <c r="Q55" s="40"/>
      <c r="R55" s="72" t="s">
        <v>116</v>
      </c>
      <c r="S55" s="72" t="s">
        <v>116</v>
      </c>
      <c r="T55" s="72" t="s">
        <v>116</v>
      </c>
      <c r="U55" s="72"/>
      <c r="V55" s="72" t="s">
        <v>116</v>
      </c>
      <c r="W55" s="72" t="s">
        <v>116</v>
      </c>
      <c r="X55" s="72" t="s">
        <v>116</v>
      </c>
      <c r="Y55" s="72" t="s">
        <v>116</v>
      </c>
      <c r="Z55" s="72" t="s">
        <v>116</v>
      </c>
      <c r="AA55" s="72" t="s">
        <v>116</v>
      </c>
      <c r="AB55" s="72" t="s">
        <v>116</v>
      </c>
      <c r="AD55" s="72" t="str">
        <f>IFERROR(F55/F54-1, "n/a")</f>
        <v>n/a</v>
      </c>
      <c r="AE55" s="72">
        <f t="shared" ref="AE55:AN55" si="85">IFERROR(G55/G54-1, "n/a")</f>
        <v>-0.30814477695247089</v>
      </c>
      <c r="AF55" s="72">
        <f t="shared" si="85"/>
        <v>-0.91995983286100347</v>
      </c>
      <c r="AG55" s="72"/>
      <c r="AH55" s="72">
        <f t="shared" si="85"/>
        <v>-0.60525699013157896</v>
      </c>
      <c r="AI55" s="72">
        <f t="shared" si="85"/>
        <v>3.1951850397904824E-2</v>
      </c>
      <c r="AJ55" s="72">
        <f t="shared" si="85"/>
        <v>3.9699948873577018</v>
      </c>
      <c r="AK55" s="72">
        <f t="shared" si="85"/>
        <v>-1</v>
      </c>
      <c r="AL55" s="72">
        <f t="shared" si="85"/>
        <v>6.847668029185785</v>
      </c>
      <c r="AM55" s="72" t="str">
        <f t="shared" si="85"/>
        <v>n/a</v>
      </c>
      <c r="AN55" s="72">
        <f t="shared" si="85"/>
        <v>-1</v>
      </c>
    </row>
    <row r="56" spans="1:40" x14ac:dyDescent="0.35">
      <c r="A56" s="59">
        <v>43525</v>
      </c>
      <c r="B56" s="75">
        <v>9.0904959999999999</v>
      </c>
      <c r="C56" s="75">
        <v>14.15696852</v>
      </c>
      <c r="D56" s="75">
        <f>SUM(B56:C56)</f>
        <v>23.247464520000001</v>
      </c>
      <c r="E56" s="75"/>
      <c r="F56" s="75">
        <v>3.601569</v>
      </c>
      <c r="G56" s="75">
        <v>4.0012999999999996</v>
      </c>
      <c r="H56" s="75">
        <f t="shared" si="83"/>
        <v>1.4876269999999998</v>
      </c>
      <c r="I56" s="75"/>
      <c r="J56" s="75">
        <v>0.66813800000000001</v>
      </c>
      <c r="K56" s="75">
        <v>4.8966190000000003</v>
      </c>
      <c r="L56" s="75">
        <v>0.28762952000000003</v>
      </c>
      <c r="M56" s="75">
        <v>2.2711440000000001</v>
      </c>
      <c r="N56" s="75">
        <v>1.4367239999999999</v>
      </c>
      <c r="O56" s="75">
        <v>0</v>
      </c>
      <c r="P56" s="75">
        <f t="shared" si="84"/>
        <v>4.5967139999999986</v>
      </c>
      <c r="Q56" s="40"/>
      <c r="R56" s="72" t="s">
        <v>116</v>
      </c>
      <c r="S56" s="72" t="s">
        <v>116</v>
      </c>
      <c r="T56" s="72" t="s">
        <v>116</v>
      </c>
      <c r="U56" s="72"/>
      <c r="V56" s="72" t="s">
        <v>116</v>
      </c>
      <c r="W56" s="72" t="s">
        <v>116</v>
      </c>
      <c r="X56" s="72" t="s">
        <v>116</v>
      </c>
      <c r="Y56" s="72" t="s">
        <v>116</v>
      </c>
      <c r="Z56" s="72" t="s">
        <v>116</v>
      </c>
      <c r="AA56" s="72" t="s">
        <v>116</v>
      </c>
      <c r="AB56" s="72" t="s">
        <v>116</v>
      </c>
      <c r="AD56" s="72">
        <f t="shared" ref="AD56:AD68" si="86">IFERROR(F56/F55-1, "n/a")</f>
        <v>-0.27858561020693162</v>
      </c>
      <c r="AE56" s="72">
        <f t="shared" ref="AE56:AE68" si="87">IFERROR(G56/G55-1, "n/a")</f>
        <v>1.4831202680898596</v>
      </c>
      <c r="AF56" s="72">
        <f t="shared" ref="AF56:AF68" si="88">IFERROR(H56/H55-1, "n/a")</f>
        <v>38.045328083988565</v>
      </c>
      <c r="AG56" s="72"/>
      <c r="AH56" s="72">
        <f t="shared" ref="AH56:AH68" si="89">IFERROR(J56/J55-1, "n/a")</f>
        <v>-0.30403379113868012</v>
      </c>
      <c r="AI56" s="72">
        <f t="shared" ref="AI56:AI68" si="90">IFERROR(K56/K55-1, "n/a")</f>
        <v>0.82262916009229636</v>
      </c>
      <c r="AJ56" s="72">
        <f t="shared" ref="AJ56:AJ68" si="91">IFERROR(L56/L55-1, "n/a")</f>
        <v>-0.86427294382344833</v>
      </c>
      <c r="AK56" s="72" t="str">
        <f>IFERROR(M56/M55-1, "n/a")</f>
        <v>n/a</v>
      </c>
      <c r="AL56" s="72">
        <f t="shared" ref="AL56:AL68" si="92">IFERROR(N56/N55-1, "n/a")</f>
        <v>-0.66275984451580194</v>
      </c>
      <c r="AM56" s="72">
        <f t="shared" ref="AM56:AM68" si="93">IFERROR(O56/O55-1, "n/a")</f>
        <v>-1</v>
      </c>
      <c r="AN56" s="72" t="str">
        <f t="shared" ref="AN56:AN68" si="94">IFERROR(P56/P55-1, "n/a")</f>
        <v>n/a</v>
      </c>
    </row>
    <row r="57" spans="1:40" x14ac:dyDescent="0.35">
      <c r="A57" s="59">
        <v>43556</v>
      </c>
      <c r="B57" s="75">
        <v>4.4194139999999997</v>
      </c>
      <c r="C57" s="75">
        <v>10.1154195</v>
      </c>
      <c r="D57" s="75">
        <f t="shared" ref="D57:D80" si="95">SUM(B57:C57)</f>
        <v>14.5348335</v>
      </c>
      <c r="E57" s="75"/>
      <c r="F57" s="75">
        <v>1.5999300000000001</v>
      </c>
      <c r="G57" s="75">
        <v>1.2153119999999999</v>
      </c>
      <c r="H57" s="75">
        <f t="shared" si="83"/>
        <v>1.6041719999999997</v>
      </c>
      <c r="I57" s="75"/>
      <c r="J57" s="75">
        <v>0.77548300000000003</v>
      </c>
      <c r="K57" s="75">
        <v>1.1192880000000001</v>
      </c>
      <c r="L57" s="75">
        <v>0.54132999999999998</v>
      </c>
      <c r="M57" s="75">
        <v>1.653931</v>
      </c>
      <c r="N57" s="75">
        <v>3.98997</v>
      </c>
      <c r="O57" s="75">
        <v>0.317115498</v>
      </c>
      <c r="P57" s="75">
        <f t="shared" si="84"/>
        <v>1.7183020019999997</v>
      </c>
      <c r="Q57" s="40"/>
      <c r="R57" s="72" t="s">
        <v>116</v>
      </c>
      <c r="S57" s="72" t="s">
        <v>116</v>
      </c>
      <c r="T57" s="72" t="s">
        <v>116</v>
      </c>
      <c r="U57" s="72"/>
      <c r="V57" s="72" t="s">
        <v>116</v>
      </c>
      <c r="W57" s="72" t="s">
        <v>116</v>
      </c>
      <c r="X57" s="72" t="s">
        <v>116</v>
      </c>
      <c r="Y57" s="72" t="s">
        <v>116</v>
      </c>
      <c r="Z57" s="72" t="s">
        <v>116</v>
      </c>
      <c r="AA57" s="72" t="s">
        <v>116</v>
      </c>
      <c r="AB57" s="72" t="s">
        <v>116</v>
      </c>
      <c r="AD57" s="72">
        <f t="shared" si="86"/>
        <v>-0.55576861084710583</v>
      </c>
      <c r="AE57" s="72">
        <f t="shared" si="87"/>
        <v>-0.69627071201859392</v>
      </c>
      <c r="AF57" s="72">
        <f t="shared" si="88"/>
        <v>7.8342891060729558E-2</v>
      </c>
      <c r="AG57" s="72"/>
      <c r="AH57" s="72">
        <f t="shared" si="89"/>
        <v>0.16066291694230839</v>
      </c>
      <c r="AI57" s="72">
        <f t="shared" si="90"/>
        <v>-0.77141615469776181</v>
      </c>
      <c r="AJ57" s="72">
        <f t="shared" si="91"/>
        <v>0.88203908972903733</v>
      </c>
      <c r="AK57" s="72" t="str">
        <f>IFERROR(#REF!/M56-1, "n/a")</f>
        <v>n/a</v>
      </c>
      <c r="AL57" s="72">
        <f t="shared" si="92"/>
        <v>1.7771304718233987</v>
      </c>
      <c r="AM57" s="72" t="str">
        <f t="shared" si="93"/>
        <v>n/a</v>
      </c>
      <c r="AN57" s="72">
        <f t="shared" si="94"/>
        <v>-0.62618905548615811</v>
      </c>
    </row>
    <row r="58" spans="1:40" x14ac:dyDescent="0.35">
      <c r="A58" s="59">
        <v>43586</v>
      </c>
      <c r="B58" s="75">
        <v>12.015675999999999</v>
      </c>
      <c r="C58" s="75">
        <v>14.212237</v>
      </c>
      <c r="D58" s="75">
        <f t="shared" si="95"/>
        <v>26.227913000000001</v>
      </c>
      <c r="E58" s="75"/>
      <c r="F58" s="75">
        <v>3.8750260000000001</v>
      </c>
      <c r="G58" s="75">
        <v>7.6230000000000002</v>
      </c>
      <c r="H58" s="75">
        <f t="shared" si="83"/>
        <v>0.51764999999999972</v>
      </c>
      <c r="I58" s="75"/>
      <c r="J58" s="75">
        <v>1.2932699999999999</v>
      </c>
      <c r="K58" s="75">
        <v>2.4295599999999999</v>
      </c>
      <c r="L58" s="75">
        <v>0.13059000000000001</v>
      </c>
      <c r="M58" s="47">
        <v>0.57198099999999996</v>
      </c>
      <c r="N58" s="75">
        <v>2.508499</v>
      </c>
      <c r="O58" s="75">
        <v>0</v>
      </c>
      <c r="P58" s="75">
        <f t="shared" si="84"/>
        <v>7.2783370000000005</v>
      </c>
      <c r="Q58" s="40"/>
      <c r="R58" s="72" t="s">
        <v>116</v>
      </c>
      <c r="S58" s="72" t="s">
        <v>116</v>
      </c>
      <c r="T58" s="72" t="s">
        <v>116</v>
      </c>
      <c r="U58" s="72"/>
      <c r="V58" s="72" t="s">
        <v>116</v>
      </c>
      <c r="W58" s="72" t="s">
        <v>116</v>
      </c>
      <c r="X58" s="72" t="s">
        <v>116</v>
      </c>
      <c r="Y58" s="72" t="s">
        <v>116</v>
      </c>
      <c r="Z58" s="72" t="s">
        <v>116</v>
      </c>
      <c r="AA58" s="72" t="s">
        <v>116</v>
      </c>
      <c r="AB58" s="72" t="s">
        <v>116</v>
      </c>
      <c r="AD58" s="72">
        <f t="shared" si="86"/>
        <v>1.4219972123780416</v>
      </c>
      <c r="AE58" s="72">
        <f t="shared" si="87"/>
        <v>5.2724633674315733</v>
      </c>
      <c r="AF58" s="72">
        <f t="shared" si="88"/>
        <v>-0.67731016374802722</v>
      </c>
      <c r="AG58" s="72"/>
      <c r="AH58" s="72">
        <f t="shared" si="89"/>
        <v>0.66769613260380933</v>
      </c>
      <c r="AI58" s="72">
        <f t="shared" si="90"/>
        <v>1.170629900436706</v>
      </c>
      <c r="AJ58" s="72">
        <f t="shared" si="91"/>
        <v>-0.75876082980806525</v>
      </c>
      <c r="AK58" s="72" t="str">
        <f>IFERROR(M57/#REF!-1, "n/a")</f>
        <v>n/a</v>
      </c>
      <c r="AL58" s="72">
        <f t="shared" si="92"/>
        <v>-0.37129878169510044</v>
      </c>
      <c r="AM58" s="72">
        <f t="shared" si="93"/>
        <v>-1</v>
      </c>
      <c r="AN58" s="72">
        <f t="shared" si="94"/>
        <v>3.2357728685227949</v>
      </c>
    </row>
    <row r="59" spans="1:40" x14ac:dyDescent="0.35">
      <c r="A59" s="59">
        <v>43617</v>
      </c>
      <c r="B59" s="75">
        <v>8.9921989999999994</v>
      </c>
      <c r="C59" s="75">
        <v>12.919658999999999</v>
      </c>
      <c r="D59" s="75">
        <f t="shared" si="95"/>
        <v>21.911857999999999</v>
      </c>
      <c r="E59" s="75"/>
      <c r="F59" s="75">
        <v>3.7936619999999999</v>
      </c>
      <c r="G59" s="75">
        <v>4.561369</v>
      </c>
      <c r="H59" s="75">
        <f t="shared" si="83"/>
        <v>0.63716799999999907</v>
      </c>
      <c r="I59" s="75"/>
      <c r="J59" s="75">
        <v>1.413961</v>
      </c>
      <c r="K59" s="75">
        <v>2.1751209999999999</v>
      </c>
      <c r="L59" s="75">
        <v>0.91947800000000002</v>
      </c>
      <c r="M59" s="75">
        <v>1.4356310000000001</v>
      </c>
      <c r="N59" s="75">
        <v>3.2811859999999999</v>
      </c>
      <c r="O59" s="75">
        <v>0</v>
      </c>
      <c r="P59" s="75">
        <f t="shared" si="84"/>
        <v>3.6942819999999994</v>
      </c>
      <c r="Q59" s="40"/>
      <c r="R59" s="72" t="s">
        <v>116</v>
      </c>
      <c r="S59" s="72" t="s">
        <v>116</v>
      </c>
      <c r="T59" s="72" t="s">
        <v>116</v>
      </c>
      <c r="U59" s="72"/>
      <c r="V59" s="72" t="s">
        <v>116</v>
      </c>
      <c r="W59" s="72" t="s">
        <v>116</v>
      </c>
      <c r="X59" s="72" t="s">
        <v>116</v>
      </c>
      <c r="Y59" s="72" t="s">
        <v>116</v>
      </c>
      <c r="Z59" s="72" t="s">
        <v>116</v>
      </c>
      <c r="AA59" s="72" t="s">
        <v>116</v>
      </c>
      <c r="AB59" s="72" t="s">
        <v>116</v>
      </c>
      <c r="AD59" s="72">
        <f t="shared" si="86"/>
        <v>-2.0997020407088951E-2</v>
      </c>
      <c r="AE59" s="72">
        <f t="shared" si="87"/>
        <v>-0.40163072281254097</v>
      </c>
      <c r="AF59" s="72">
        <f t="shared" si="88"/>
        <v>0.23088573360378528</v>
      </c>
      <c r="AG59" s="72"/>
      <c r="AH59" s="72">
        <f t="shared" si="89"/>
        <v>9.3322353414213577E-2</v>
      </c>
      <c r="AI59" s="72">
        <f t="shared" si="90"/>
        <v>-0.10472637020695108</v>
      </c>
      <c r="AJ59" s="72">
        <f t="shared" si="91"/>
        <v>6.0409525997396427</v>
      </c>
      <c r="AK59" s="72">
        <f>IFERROR(M59/M57-1, "n/a")</f>
        <v>-0.1319885775162325</v>
      </c>
      <c r="AL59" s="72">
        <f t="shared" si="92"/>
        <v>0.30802762927152849</v>
      </c>
      <c r="AM59" s="72" t="str">
        <f t="shared" si="93"/>
        <v>n/a</v>
      </c>
      <c r="AN59" s="72">
        <f t="shared" si="94"/>
        <v>-0.49242773452232302</v>
      </c>
    </row>
    <row r="60" spans="1:40" x14ac:dyDescent="0.35">
      <c r="A60" s="59">
        <v>43647</v>
      </c>
      <c r="B60" s="75">
        <v>4.5430000000000001</v>
      </c>
      <c r="C60" s="75">
        <v>12.20955</v>
      </c>
      <c r="D60" s="75">
        <f t="shared" si="95"/>
        <v>16.752549999999999</v>
      </c>
      <c r="E60" s="75"/>
      <c r="F60" s="75">
        <v>3.9010790000000002</v>
      </c>
      <c r="G60" s="75">
        <v>0.38600000000000001</v>
      </c>
      <c r="H60" s="75">
        <f t="shared" si="83"/>
        <v>0.25592099999999984</v>
      </c>
      <c r="I60" s="75"/>
      <c r="J60" s="75">
        <v>2.0175709999999998</v>
      </c>
      <c r="K60" s="75">
        <v>4.2542780000000002</v>
      </c>
      <c r="L60" s="75">
        <v>0.37176199999999998</v>
      </c>
      <c r="M60" s="75">
        <v>1.478542</v>
      </c>
      <c r="N60" s="75">
        <v>1.2467760000000001</v>
      </c>
      <c r="O60" s="75">
        <v>0.53480899999999998</v>
      </c>
      <c r="P60" s="75">
        <f t="shared" si="84"/>
        <v>2.3058119999999995</v>
      </c>
      <c r="Q60" s="40"/>
      <c r="R60" s="72" t="s">
        <v>116</v>
      </c>
      <c r="S60" s="72" t="s">
        <v>116</v>
      </c>
      <c r="T60" s="72" t="s">
        <v>116</v>
      </c>
      <c r="U60" s="72"/>
      <c r="V60" s="72" t="s">
        <v>116</v>
      </c>
      <c r="W60" s="72" t="s">
        <v>116</v>
      </c>
      <c r="X60" s="72" t="s">
        <v>116</v>
      </c>
      <c r="Y60" s="72" t="s">
        <v>116</v>
      </c>
      <c r="Z60" s="72" t="s">
        <v>116</v>
      </c>
      <c r="AA60" s="72" t="s">
        <v>116</v>
      </c>
      <c r="AB60" s="72" t="s">
        <v>116</v>
      </c>
      <c r="AD60" s="72">
        <f t="shared" si="86"/>
        <v>2.8314857781215119E-2</v>
      </c>
      <c r="AE60" s="72">
        <f t="shared" si="87"/>
        <v>-0.9153762828659554</v>
      </c>
      <c r="AF60" s="72">
        <f t="shared" si="88"/>
        <v>-0.59834611907691504</v>
      </c>
      <c r="AG60" s="72"/>
      <c r="AH60" s="72">
        <f t="shared" si="89"/>
        <v>0.42689296239429497</v>
      </c>
      <c r="AI60" s="72">
        <f t="shared" si="90"/>
        <v>0.9558810751217981</v>
      </c>
      <c r="AJ60" s="72">
        <f t="shared" si="91"/>
        <v>-0.59568146274299116</v>
      </c>
      <c r="AK60" s="72">
        <f t="shared" ref="AK60:AK68" si="96">IFERROR(M60/M59-1, "n/a")</f>
        <v>2.9889992623452599E-2</v>
      </c>
      <c r="AL60" s="72">
        <f t="shared" si="92"/>
        <v>-0.62002276006297719</v>
      </c>
      <c r="AM60" s="72" t="str">
        <f t="shared" si="93"/>
        <v>n/a</v>
      </c>
      <c r="AN60" s="72">
        <f t="shared" si="94"/>
        <v>-0.3758429919535109</v>
      </c>
    </row>
    <row r="61" spans="1:40" x14ac:dyDescent="0.35">
      <c r="A61" s="59">
        <v>43678</v>
      </c>
      <c r="B61" s="75">
        <v>7.1611649999999996</v>
      </c>
      <c r="C61" s="75">
        <v>11.726419</v>
      </c>
      <c r="D61" s="75">
        <f t="shared" si="95"/>
        <v>18.887584</v>
      </c>
      <c r="E61" s="75"/>
      <c r="F61" s="75">
        <v>3.9253330000000002</v>
      </c>
      <c r="G61" s="75">
        <v>2.25535</v>
      </c>
      <c r="H61" s="75">
        <f t="shared" si="83"/>
        <v>0.98048199999999941</v>
      </c>
      <c r="I61" s="75"/>
      <c r="J61" s="75">
        <v>2.0199410000000002</v>
      </c>
      <c r="K61" s="75">
        <v>3.3475579999999998</v>
      </c>
      <c r="L61" s="75">
        <v>0</v>
      </c>
      <c r="M61" s="75">
        <v>0.126</v>
      </c>
      <c r="N61" s="75">
        <v>2.2349169999999998</v>
      </c>
      <c r="O61" s="75">
        <v>0</v>
      </c>
      <c r="P61" s="75">
        <f t="shared" si="84"/>
        <v>3.9980029999999989</v>
      </c>
      <c r="Q61" s="40"/>
      <c r="R61" s="72" t="s">
        <v>116</v>
      </c>
      <c r="S61" s="72" t="s">
        <v>116</v>
      </c>
      <c r="T61" s="72" t="s">
        <v>116</v>
      </c>
      <c r="U61" s="72"/>
      <c r="V61" s="72" t="s">
        <v>116</v>
      </c>
      <c r="W61" s="72" t="s">
        <v>116</v>
      </c>
      <c r="X61" s="72" t="s">
        <v>116</v>
      </c>
      <c r="Y61" s="72" t="s">
        <v>116</v>
      </c>
      <c r="Z61" s="72" t="s">
        <v>116</v>
      </c>
      <c r="AA61" s="72" t="s">
        <v>116</v>
      </c>
      <c r="AB61" s="72" t="s">
        <v>116</v>
      </c>
      <c r="AD61" s="72">
        <f t="shared" si="86"/>
        <v>6.2172542519647322E-3</v>
      </c>
      <c r="AE61" s="72">
        <f t="shared" si="87"/>
        <v>4.8428756476683938</v>
      </c>
      <c r="AF61" s="72">
        <f t="shared" si="88"/>
        <v>2.8311900938180141</v>
      </c>
      <c r="AG61" s="72"/>
      <c r="AH61" s="72">
        <f t="shared" si="89"/>
        <v>1.1746798501763855E-3</v>
      </c>
      <c r="AI61" s="72">
        <f t="shared" si="90"/>
        <v>-0.21313134684663304</v>
      </c>
      <c r="AJ61" s="72">
        <f t="shared" si="91"/>
        <v>-1</v>
      </c>
      <c r="AK61" s="72">
        <f t="shared" si="96"/>
        <v>-0.91478091254763139</v>
      </c>
      <c r="AL61" s="72">
        <f t="shared" si="92"/>
        <v>0.79255696291875988</v>
      </c>
      <c r="AM61" s="72">
        <f t="shared" si="93"/>
        <v>-1</v>
      </c>
      <c r="AN61" s="72">
        <f t="shared" si="94"/>
        <v>0.73388073268766041</v>
      </c>
    </row>
    <row r="62" spans="1:40" x14ac:dyDescent="0.35">
      <c r="A62" s="59">
        <v>43709</v>
      </c>
      <c r="B62" s="75">
        <v>9.8885860000000001</v>
      </c>
      <c r="C62" s="75">
        <v>10.527067000000001</v>
      </c>
      <c r="D62" s="75">
        <f t="shared" si="95"/>
        <v>20.415652999999999</v>
      </c>
      <c r="E62" s="75"/>
      <c r="F62" s="75">
        <v>7.0008530000000002</v>
      </c>
      <c r="G62" s="75">
        <v>1.4619519999999999</v>
      </c>
      <c r="H62" s="75">
        <f t="shared" ref="H62:H80" si="97">B62-SUM(F62:G62)</f>
        <v>1.4257810000000006</v>
      </c>
      <c r="I62" s="75"/>
      <c r="J62" s="75">
        <v>2.1394549999999999</v>
      </c>
      <c r="K62" s="75">
        <v>1.4523950000000001</v>
      </c>
      <c r="L62" s="75">
        <v>0.20261799999999999</v>
      </c>
      <c r="M62" s="75">
        <v>0.36402299999999999</v>
      </c>
      <c r="N62" s="75">
        <v>1.231106</v>
      </c>
      <c r="O62" s="75">
        <v>0.71277699999999999</v>
      </c>
      <c r="P62" s="75">
        <f t="shared" ref="P62:P76" si="98">C62-SUM(J62:O62)</f>
        <v>4.4246930000000004</v>
      </c>
      <c r="Q62" s="40"/>
      <c r="R62" s="72" t="s">
        <v>116</v>
      </c>
      <c r="S62" s="72" t="s">
        <v>116</v>
      </c>
      <c r="T62" s="72" t="s">
        <v>116</v>
      </c>
      <c r="U62" s="72"/>
      <c r="V62" s="72" t="s">
        <v>116</v>
      </c>
      <c r="W62" s="72" t="s">
        <v>116</v>
      </c>
      <c r="X62" s="72" t="s">
        <v>116</v>
      </c>
      <c r="Y62" s="72" t="s">
        <v>116</v>
      </c>
      <c r="Z62" s="72" t="s">
        <v>116</v>
      </c>
      <c r="AA62" s="72" t="s">
        <v>116</v>
      </c>
      <c r="AB62" s="72" t="s">
        <v>116</v>
      </c>
      <c r="AD62" s="72">
        <f t="shared" si="86"/>
        <v>0.7835055013167036</v>
      </c>
      <c r="AE62" s="72">
        <f t="shared" si="87"/>
        <v>-0.35178486709379919</v>
      </c>
      <c r="AF62" s="72">
        <f t="shared" si="88"/>
        <v>0.454163360469648</v>
      </c>
      <c r="AG62" s="72"/>
      <c r="AH62" s="72">
        <f t="shared" si="89"/>
        <v>5.9167074681884202E-2</v>
      </c>
      <c r="AI62" s="72">
        <f t="shared" si="90"/>
        <v>-0.56613298410363611</v>
      </c>
      <c r="AJ62" s="72" t="str">
        <f t="shared" si="91"/>
        <v>n/a</v>
      </c>
      <c r="AK62" s="72">
        <f t="shared" si="96"/>
        <v>1.8890714285714285</v>
      </c>
      <c r="AL62" s="72">
        <f t="shared" si="92"/>
        <v>-0.44914911828940396</v>
      </c>
      <c r="AM62" s="72" t="str">
        <f t="shared" si="93"/>
        <v>n/a</v>
      </c>
      <c r="AN62" s="72">
        <f t="shared" si="94"/>
        <v>0.10672578284708689</v>
      </c>
    </row>
    <row r="63" spans="1:40" x14ac:dyDescent="0.35">
      <c r="A63" s="59">
        <v>43739</v>
      </c>
      <c r="B63" s="75">
        <v>13.351005000000001</v>
      </c>
      <c r="C63" s="75">
        <v>15.169827</v>
      </c>
      <c r="D63" s="75">
        <f t="shared" si="95"/>
        <v>28.520831999999999</v>
      </c>
      <c r="E63" s="75"/>
      <c r="F63" s="75">
        <v>3.725679</v>
      </c>
      <c r="G63" s="75">
        <v>8.6617700000000006</v>
      </c>
      <c r="H63" s="75">
        <f t="shared" si="97"/>
        <v>0.96355600000000052</v>
      </c>
      <c r="I63" s="75"/>
      <c r="J63" s="75">
        <v>3.823299</v>
      </c>
      <c r="K63" s="75">
        <v>2.8702999999999999</v>
      </c>
      <c r="L63" s="75">
        <v>1.2198910000000001</v>
      </c>
      <c r="M63" s="75">
        <v>1.772759</v>
      </c>
      <c r="N63" s="75">
        <v>2.9200979999999999</v>
      </c>
      <c r="O63" s="75">
        <v>0</v>
      </c>
      <c r="P63" s="75">
        <f t="shared" si="98"/>
        <v>2.5634800000000002</v>
      </c>
      <c r="Q63" s="40"/>
      <c r="R63" s="72" t="s">
        <v>116</v>
      </c>
      <c r="S63" s="72" t="s">
        <v>116</v>
      </c>
      <c r="T63" s="72" t="s">
        <v>116</v>
      </c>
      <c r="U63" s="72"/>
      <c r="V63" s="72" t="s">
        <v>116</v>
      </c>
      <c r="W63" s="72" t="s">
        <v>116</v>
      </c>
      <c r="X63" s="72" t="s">
        <v>116</v>
      </c>
      <c r="Y63" s="72" t="s">
        <v>116</v>
      </c>
      <c r="Z63" s="72" t="s">
        <v>116</v>
      </c>
      <c r="AA63" s="72" t="s">
        <v>116</v>
      </c>
      <c r="AB63" s="72" t="s">
        <v>116</v>
      </c>
      <c r="AD63" s="72">
        <f t="shared" si="86"/>
        <v>-0.46782499218309548</v>
      </c>
      <c r="AE63" s="72">
        <f t="shared" si="87"/>
        <v>4.9247978045790841</v>
      </c>
      <c r="AF63" s="72">
        <f t="shared" si="88"/>
        <v>-0.32419074177591078</v>
      </c>
      <c r="AG63" s="72"/>
      <c r="AH63" s="72">
        <f t="shared" si="89"/>
        <v>0.78704342928456095</v>
      </c>
      <c r="AI63" s="72">
        <f t="shared" si="90"/>
        <v>0.97625301656918384</v>
      </c>
      <c r="AJ63" s="72">
        <f t="shared" si="91"/>
        <v>5.0206447600904172</v>
      </c>
      <c r="AK63" s="72">
        <f t="shared" si="96"/>
        <v>3.8699093189166618</v>
      </c>
      <c r="AL63" s="72">
        <f t="shared" si="92"/>
        <v>1.3719306054880733</v>
      </c>
      <c r="AM63" s="72">
        <f t="shared" si="93"/>
        <v>-1</v>
      </c>
      <c r="AN63" s="72">
        <f t="shared" si="94"/>
        <v>-0.42064229088888205</v>
      </c>
    </row>
    <row r="64" spans="1:40" x14ac:dyDescent="0.35">
      <c r="A64" s="59">
        <v>43770</v>
      </c>
      <c r="B64" s="75">
        <v>16.085978999999998</v>
      </c>
      <c r="C64" s="75">
        <v>16.119665000000001</v>
      </c>
      <c r="D64" s="75">
        <f t="shared" si="95"/>
        <v>32.205643999999999</v>
      </c>
      <c r="E64" s="75"/>
      <c r="F64" s="75">
        <v>8.6686870000000003</v>
      </c>
      <c r="G64" s="75">
        <v>5.2389999999999999</v>
      </c>
      <c r="H64" s="75">
        <f t="shared" si="97"/>
        <v>2.178291999999999</v>
      </c>
      <c r="I64" s="75"/>
      <c r="J64" s="75">
        <v>2.6800229999999998</v>
      </c>
      <c r="K64" s="75">
        <v>4.4635550000000004</v>
      </c>
      <c r="L64" s="75">
        <v>0.32080199999999998</v>
      </c>
      <c r="M64" s="75">
        <v>1.3891770000000001</v>
      </c>
      <c r="N64" s="75">
        <v>2.0547149999999998</v>
      </c>
      <c r="O64" s="75">
        <v>0.185617</v>
      </c>
      <c r="P64" s="75">
        <f t="shared" si="98"/>
        <v>5.0257760000000022</v>
      </c>
      <c r="Q64" s="40"/>
      <c r="R64" s="72" t="s">
        <v>116</v>
      </c>
      <c r="S64" s="72" t="s">
        <v>116</v>
      </c>
      <c r="T64" s="72" t="s">
        <v>116</v>
      </c>
      <c r="U64" s="72"/>
      <c r="V64" s="72" t="s">
        <v>116</v>
      </c>
      <c r="W64" s="72" t="s">
        <v>116</v>
      </c>
      <c r="X64" s="72" t="s">
        <v>116</v>
      </c>
      <c r="Y64" s="72" t="s">
        <v>116</v>
      </c>
      <c r="Z64" s="72" t="s">
        <v>116</v>
      </c>
      <c r="AA64" s="72" t="s">
        <v>116</v>
      </c>
      <c r="AB64" s="72" t="s">
        <v>116</v>
      </c>
      <c r="AD64" s="72">
        <f t="shared" si="86"/>
        <v>1.3267401727309305</v>
      </c>
      <c r="AE64" s="72">
        <f t="shared" si="87"/>
        <v>-0.39515826441939705</v>
      </c>
      <c r="AF64" s="72">
        <f t="shared" si="88"/>
        <v>1.2606802303135445</v>
      </c>
      <c r="AG64" s="72"/>
      <c r="AH64" s="72">
        <f t="shared" si="89"/>
        <v>-0.2990286660813084</v>
      </c>
      <c r="AI64" s="72">
        <f t="shared" si="90"/>
        <v>0.55508309235968389</v>
      </c>
      <c r="AJ64" s="72">
        <f t="shared" si="91"/>
        <v>-0.73702404559095858</v>
      </c>
      <c r="AK64" s="72">
        <f t="shared" si="96"/>
        <v>-0.21637571717306181</v>
      </c>
      <c r="AL64" s="72">
        <f t="shared" si="92"/>
        <v>-0.29635409496530596</v>
      </c>
      <c r="AM64" s="72" t="str">
        <f t="shared" si="93"/>
        <v>n/a</v>
      </c>
      <c r="AN64" s="72">
        <f t="shared" si="94"/>
        <v>0.96052865635776441</v>
      </c>
    </row>
    <row r="65" spans="1:40" x14ac:dyDescent="0.35">
      <c r="A65" s="59">
        <v>43800</v>
      </c>
      <c r="B65" s="75">
        <v>12.020554000000001</v>
      </c>
      <c r="C65" s="75">
        <v>3.8075770000000002</v>
      </c>
      <c r="D65" s="75">
        <f t="shared" si="95"/>
        <v>15.828131000000001</v>
      </c>
      <c r="E65" s="75"/>
      <c r="F65" s="75">
        <v>3.8977650000000001</v>
      </c>
      <c r="G65" s="75">
        <v>7.5537169999999998</v>
      </c>
      <c r="H65" s="75">
        <f t="shared" si="97"/>
        <v>0.56907200000000024</v>
      </c>
      <c r="I65" s="75"/>
      <c r="J65" s="75">
        <v>0.38831599999999999</v>
      </c>
      <c r="K65" s="75">
        <v>0</v>
      </c>
      <c r="L65" s="75">
        <v>0.306815</v>
      </c>
      <c r="M65" s="75">
        <v>0.26280999999999999</v>
      </c>
      <c r="N65" s="75">
        <v>2.1978339999999998</v>
      </c>
      <c r="O65" s="75">
        <v>0</v>
      </c>
      <c r="P65" s="75">
        <f t="shared" si="98"/>
        <v>0.65180200000000044</v>
      </c>
      <c r="Q65" s="40"/>
      <c r="R65" s="72" t="s">
        <v>116</v>
      </c>
      <c r="S65" s="72" t="s">
        <v>116</v>
      </c>
      <c r="T65" s="72" t="s">
        <v>116</v>
      </c>
      <c r="U65" s="72"/>
      <c r="V65" s="72" t="s">
        <v>116</v>
      </c>
      <c r="W65" s="72" t="s">
        <v>116</v>
      </c>
      <c r="X65" s="72" t="s">
        <v>116</v>
      </c>
      <c r="Y65" s="72" t="s">
        <v>116</v>
      </c>
      <c r="Z65" s="72" t="s">
        <v>116</v>
      </c>
      <c r="AA65" s="72" t="s">
        <v>116</v>
      </c>
      <c r="AB65" s="72" t="s">
        <v>116</v>
      </c>
      <c r="AD65" s="72">
        <f t="shared" si="86"/>
        <v>-0.55036270198704829</v>
      </c>
      <c r="AE65" s="72">
        <f t="shared" si="87"/>
        <v>0.44182420309219306</v>
      </c>
      <c r="AF65" s="72">
        <f t="shared" si="88"/>
        <v>-0.73875311482574402</v>
      </c>
      <c r="AG65" s="72"/>
      <c r="AH65" s="72">
        <f t="shared" si="89"/>
        <v>-0.85510721363212183</v>
      </c>
      <c r="AI65" s="72">
        <f t="shared" si="90"/>
        <v>-1</v>
      </c>
      <c r="AJ65" s="72">
        <f t="shared" si="91"/>
        <v>-4.3600102243751548E-2</v>
      </c>
      <c r="AK65" s="72">
        <f t="shared" si="96"/>
        <v>-0.81081604431976628</v>
      </c>
      <c r="AL65" s="72">
        <f t="shared" si="92"/>
        <v>6.9653942274232605E-2</v>
      </c>
      <c r="AM65" s="72">
        <f t="shared" si="93"/>
        <v>-1</v>
      </c>
      <c r="AN65" s="72">
        <f t="shared" si="94"/>
        <v>-0.87030818723317549</v>
      </c>
    </row>
    <row r="66" spans="1:40" x14ac:dyDescent="0.35">
      <c r="A66" s="59">
        <v>43831</v>
      </c>
      <c r="B66" s="61">
        <v>11.309602</v>
      </c>
      <c r="C66" s="61">
        <v>10.604616</v>
      </c>
      <c r="D66" s="75">
        <f t="shared" si="95"/>
        <v>21.914217999999998</v>
      </c>
      <c r="E66" s="75"/>
      <c r="F66" s="75">
        <v>4.2982490000000002</v>
      </c>
      <c r="G66" s="75">
        <v>5.3475080000000004</v>
      </c>
      <c r="H66" s="75">
        <f t="shared" si="97"/>
        <v>1.6638450000000002</v>
      </c>
      <c r="I66" s="75"/>
      <c r="J66" s="75">
        <v>2.651062</v>
      </c>
      <c r="K66" s="75">
        <v>1.852346</v>
      </c>
      <c r="L66" s="75">
        <v>0</v>
      </c>
      <c r="M66" s="75">
        <v>3.5495160000000001</v>
      </c>
      <c r="N66" s="75">
        <v>0.85553800000000002</v>
      </c>
      <c r="O66" s="75">
        <v>0</v>
      </c>
      <c r="P66" s="75">
        <f t="shared" si="98"/>
        <v>1.6961539999999999</v>
      </c>
      <c r="Q66" s="40"/>
      <c r="R66" s="72" t="str">
        <f>IFERROR(F66/F54-1, "n/a")</f>
        <v>n/a</v>
      </c>
      <c r="S66" s="72">
        <f t="shared" ref="S66:AB66" si="99">IFERROR(G66/G54-1, "n/a")</f>
        <v>1.2959546605985146</v>
      </c>
      <c r="T66" s="72">
        <f t="shared" si="99"/>
        <v>2.4953919132120888</v>
      </c>
      <c r="U66" s="72"/>
      <c r="V66" s="72">
        <f t="shared" si="99"/>
        <v>9.00748355263159E-2</v>
      </c>
      <c r="W66" s="72">
        <f t="shared" si="99"/>
        <v>-0.28848584113151099</v>
      </c>
      <c r="X66" s="72">
        <f t="shared" si="99"/>
        <v>-1</v>
      </c>
      <c r="Y66" s="72">
        <f t="shared" si="99"/>
        <v>3.6889247027741083</v>
      </c>
      <c r="Z66" s="72">
        <f t="shared" si="99"/>
        <v>0.57596243647154832</v>
      </c>
      <c r="AA66" s="72" t="str">
        <f t="shared" si="99"/>
        <v>n/a</v>
      </c>
      <c r="AB66" s="72">
        <f t="shared" si="99"/>
        <v>0.25037614770201588</v>
      </c>
      <c r="AD66" s="72">
        <f t="shared" si="86"/>
        <v>0.10274708711274272</v>
      </c>
      <c r="AE66" s="72">
        <f t="shared" si="87"/>
        <v>-0.29206932163330979</v>
      </c>
      <c r="AF66" s="72">
        <f t="shared" si="88"/>
        <v>1.9237864453004181</v>
      </c>
      <c r="AG66" s="72"/>
      <c r="AH66" s="72">
        <f t="shared" si="89"/>
        <v>5.8270738264712243</v>
      </c>
      <c r="AI66" s="72" t="str">
        <f t="shared" si="90"/>
        <v>n/a</v>
      </c>
      <c r="AJ66" s="72">
        <f t="shared" si="91"/>
        <v>-1</v>
      </c>
      <c r="AK66" s="72">
        <f t="shared" si="96"/>
        <v>12.506015752825236</v>
      </c>
      <c r="AL66" s="72">
        <f t="shared" si="92"/>
        <v>-0.61073584265235681</v>
      </c>
      <c r="AM66" s="72" t="str">
        <f t="shared" si="93"/>
        <v>n/a</v>
      </c>
      <c r="AN66" s="72">
        <f t="shared" si="94"/>
        <v>1.6022534450646035</v>
      </c>
    </row>
    <row r="67" spans="1:40" x14ac:dyDescent="0.35">
      <c r="A67" s="59">
        <v>43862</v>
      </c>
      <c r="B67" s="61">
        <v>6.5310779999999999</v>
      </c>
      <c r="C67" s="61">
        <v>11.023097</v>
      </c>
      <c r="D67" s="75">
        <f t="shared" si="95"/>
        <v>17.554175000000001</v>
      </c>
      <c r="E67" s="75"/>
      <c r="F67" s="75">
        <v>3.369367</v>
      </c>
      <c r="G67" s="75">
        <v>2.5469110000000001</v>
      </c>
      <c r="H67" s="75">
        <f t="shared" si="97"/>
        <v>0.61479999999999979</v>
      </c>
      <c r="I67" s="75"/>
      <c r="J67" s="75">
        <v>3.6317750000000002</v>
      </c>
      <c r="K67" s="75">
        <v>2.2360229999999999</v>
      </c>
      <c r="L67" s="75">
        <v>0</v>
      </c>
      <c r="M67" s="75">
        <v>2.731042</v>
      </c>
      <c r="N67" s="75">
        <v>1.4728220000000001</v>
      </c>
      <c r="O67" s="75">
        <v>0</v>
      </c>
      <c r="P67" s="75">
        <f t="shared" si="98"/>
        <v>0.95143499999999825</v>
      </c>
      <c r="Q67" s="40"/>
      <c r="R67" s="72">
        <f t="shared" ref="R67:R68" si="100">IFERROR(F67/F55-1, "n/a")</f>
        <v>-0.32509696793428045</v>
      </c>
      <c r="S67" s="72">
        <f t="shared" ref="S67:S68" si="101">IFERROR(G67/G55-1, "n/a")</f>
        <v>0.58055789996276541</v>
      </c>
      <c r="T67" s="72">
        <f t="shared" ref="T67:T68" si="102">IFERROR(H67/H55-1, "n/a")</f>
        <v>15.136482939632156</v>
      </c>
      <c r="U67" s="72"/>
      <c r="V67" s="72">
        <f t="shared" ref="V67:V68" si="103">IFERROR(J67/J55-1, "n/a")</f>
        <v>2.7830398483357035</v>
      </c>
      <c r="W67" s="72">
        <f t="shared" ref="W67:W68" si="104">IFERROR(K67/K55-1, "n/a")</f>
        <v>-0.16770311873620225</v>
      </c>
      <c r="X67" s="72">
        <f t="shared" ref="X67:X68" si="105">IFERROR(L67/L55-1, "n/a")</f>
        <v>-1</v>
      </c>
      <c r="Y67" s="72" t="str">
        <f t="shared" ref="Y67" si="106">IFERROR(M67/M55-1, "n/a")</f>
        <v>n/a</v>
      </c>
      <c r="Z67" s="72">
        <f t="shared" ref="Z67:Z68" si="107">IFERROR(N67/N55-1, "n/a")</f>
        <v>-0.65428661296077206</v>
      </c>
      <c r="AA67" s="72">
        <f t="shared" ref="AA67:AA68" si="108">IFERROR(O67/O55-1, "n/a")</f>
        <v>-1</v>
      </c>
      <c r="AB67" s="72" t="str">
        <f t="shared" ref="AB67:AB68" si="109">IFERROR(P67/P55-1, "n/a")</f>
        <v>n/a</v>
      </c>
      <c r="AD67" s="72">
        <f t="shared" si="86"/>
        <v>-0.21610707057687917</v>
      </c>
      <c r="AE67" s="72">
        <f t="shared" si="87"/>
        <v>-0.52372002061520995</v>
      </c>
      <c r="AF67" s="72">
        <f t="shared" si="88"/>
        <v>-0.63049442706502123</v>
      </c>
      <c r="AG67" s="72"/>
      <c r="AH67" s="72">
        <f t="shared" si="89"/>
        <v>0.36993212531430797</v>
      </c>
      <c r="AI67" s="72">
        <f t="shared" si="90"/>
        <v>0.20713030934825349</v>
      </c>
      <c r="AJ67" s="72" t="str">
        <f t="shared" si="91"/>
        <v>n/a</v>
      </c>
      <c r="AK67" s="72">
        <f t="shared" si="96"/>
        <v>-0.2305874941823054</v>
      </c>
      <c r="AL67" s="72">
        <f t="shared" si="92"/>
        <v>0.7215155843457568</v>
      </c>
      <c r="AM67" s="72" t="str">
        <f t="shared" si="93"/>
        <v>n/a</v>
      </c>
      <c r="AN67" s="72">
        <f t="shared" si="94"/>
        <v>-0.43906331618473426</v>
      </c>
    </row>
    <row r="68" spans="1:40" x14ac:dyDescent="0.35">
      <c r="A68" s="59">
        <v>43891</v>
      </c>
      <c r="B68" s="61">
        <v>3.995349</v>
      </c>
      <c r="C68" s="61">
        <v>6.8521809999999999</v>
      </c>
      <c r="D68" s="75">
        <f t="shared" si="95"/>
        <v>10.847529999999999</v>
      </c>
      <c r="E68" s="75"/>
      <c r="F68" s="75">
        <v>2.6978979999999999</v>
      </c>
      <c r="G68" s="75">
        <v>0.77481999999999995</v>
      </c>
      <c r="H68" s="75">
        <f t="shared" si="97"/>
        <v>0.52263100000000007</v>
      </c>
      <c r="I68" s="75"/>
      <c r="J68" s="75">
        <v>1.1544220000000001</v>
      </c>
      <c r="K68" s="75">
        <v>0</v>
      </c>
      <c r="L68" s="75">
        <v>1.308276</v>
      </c>
      <c r="M68" s="75">
        <v>1.9724029999999999</v>
      </c>
      <c r="N68" s="75">
        <v>1.1912199999999999</v>
      </c>
      <c r="O68" s="75">
        <v>0</v>
      </c>
      <c r="P68" s="75">
        <f t="shared" si="98"/>
        <v>1.2258600000000008</v>
      </c>
      <c r="Q68" s="40"/>
      <c r="R68" s="72">
        <f t="shared" si="100"/>
        <v>-0.25091036712055226</v>
      </c>
      <c r="S68" s="72">
        <f t="shared" si="101"/>
        <v>-0.80635793367155673</v>
      </c>
      <c r="T68" s="72">
        <f t="shared" si="102"/>
        <v>-0.64868142350199332</v>
      </c>
      <c r="U68" s="72"/>
      <c r="V68" s="72">
        <f t="shared" si="103"/>
        <v>0.72781970191786738</v>
      </c>
      <c r="W68" s="72">
        <f t="shared" si="104"/>
        <v>-1</v>
      </c>
      <c r="X68" s="72">
        <f t="shared" si="105"/>
        <v>3.5484761091281589</v>
      </c>
      <c r="Y68" s="72">
        <f>IFERROR(M68/M56-1, "n/a")</f>
        <v>-0.13153767440549791</v>
      </c>
      <c r="Z68" s="72">
        <f t="shared" si="107"/>
        <v>-0.17087763550967339</v>
      </c>
      <c r="AA68" s="72" t="str">
        <f t="shared" si="108"/>
        <v>n/a</v>
      </c>
      <c r="AB68" s="72">
        <f t="shared" si="109"/>
        <v>-0.73331819208243076</v>
      </c>
      <c r="AD68" s="72">
        <f t="shared" si="86"/>
        <v>-0.19928639415059268</v>
      </c>
      <c r="AE68" s="72">
        <f t="shared" si="87"/>
        <v>-0.69578049645236928</v>
      </c>
      <c r="AF68" s="72">
        <f t="shared" si="88"/>
        <v>-0.1499170461938838</v>
      </c>
      <c r="AG68" s="72"/>
      <c r="AH68" s="72">
        <f t="shared" si="89"/>
        <v>-0.68213284137921537</v>
      </c>
      <c r="AI68" s="72">
        <f t="shared" si="90"/>
        <v>-1</v>
      </c>
      <c r="AJ68" s="72" t="str">
        <f t="shared" si="91"/>
        <v>n/a</v>
      </c>
      <c r="AK68" s="72">
        <f t="shared" si="96"/>
        <v>-0.27778371771653454</v>
      </c>
      <c r="AL68" s="72">
        <f t="shared" si="92"/>
        <v>-0.19119893646346953</v>
      </c>
      <c r="AM68" s="72" t="str">
        <f t="shared" si="93"/>
        <v>n/a</v>
      </c>
      <c r="AN68" s="72">
        <f t="shared" si="94"/>
        <v>0.28843273581485129</v>
      </c>
    </row>
    <row r="69" spans="1:40" x14ac:dyDescent="0.35">
      <c r="A69" s="59">
        <v>43922</v>
      </c>
      <c r="B69" s="75">
        <v>0.30641400000000002</v>
      </c>
      <c r="C69" s="75">
        <v>2.8296320000000001</v>
      </c>
      <c r="D69" s="75">
        <f t="shared" si="95"/>
        <v>3.1360460000000003</v>
      </c>
      <c r="E69" s="75"/>
      <c r="F69" s="75">
        <v>0.27108300000000002</v>
      </c>
      <c r="G69" s="75">
        <v>0</v>
      </c>
      <c r="H69" s="75">
        <f t="shared" si="97"/>
        <v>3.5331000000000001E-2</v>
      </c>
      <c r="I69" s="75"/>
      <c r="J69" s="75">
        <v>0</v>
      </c>
      <c r="K69" s="75">
        <v>0.22889100000000001</v>
      </c>
      <c r="L69" s="75">
        <v>0.23380100000000001</v>
      </c>
      <c r="M69" s="75">
        <v>0.57481400000000005</v>
      </c>
      <c r="N69" s="75">
        <v>0</v>
      </c>
      <c r="O69" s="75">
        <v>0</v>
      </c>
      <c r="P69" s="75">
        <f t="shared" si="98"/>
        <v>1.7921260000000001</v>
      </c>
      <c r="Q69" s="40"/>
      <c r="R69" s="72">
        <f t="shared" ref="R69:R80" si="110">IFERROR(F69/F57-1, "n/a")</f>
        <v>-0.83056571224991094</v>
      </c>
      <c r="S69" s="72">
        <f t="shared" ref="S69:S80" si="111">IFERROR(G69/G57-1, "n/a")</f>
        <v>-1</v>
      </c>
      <c r="T69" s="72">
        <f t="shared" ref="T69:T80" si="112">IFERROR(H69/H57-1, "n/a")</f>
        <v>-0.97797555374361356</v>
      </c>
      <c r="U69" s="72"/>
      <c r="V69" s="72">
        <f t="shared" ref="V69:V80" si="113">IFERROR(J69/J57-1, "n/a")</f>
        <v>-1</v>
      </c>
      <c r="W69" s="72">
        <f t="shared" ref="W69:W80" si="114">IFERROR(K69/K57-1, "n/a")</f>
        <v>-0.79550303407165979</v>
      </c>
      <c r="X69" s="72">
        <f t="shared" ref="X69:X80" si="115">IFERROR(L69/L57-1, "n/a")</f>
        <v>-0.5680989414959452</v>
      </c>
      <c r="Y69" s="72">
        <f t="shared" ref="Y69:Y80" si="116">IFERROR(M69/M57-1, "n/a")</f>
        <v>-0.65245587633341406</v>
      </c>
      <c r="Z69" s="72">
        <f t="shared" ref="Z69:Z80" si="117">IFERROR(N69/N57-1, "n/a")</f>
        <v>-1</v>
      </c>
      <c r="AA69" s="72">
        <f t="shared" ref="AA69:AA80" si="118">IFERROR(O69/O57-1, "n/a")</f>
        <v>-1</v>
      </c>
      <c r="AB69" s="72">
        <f t="shared" ref="AB69:AB80" si="119">IFERROR(P69/P57-1, "n/a")</f>
        <v>4.2963342831512596E-2</v>
      </c>
      <c r="AD69" s="72">
        <f t="shared" ref="AD69:AD80" si="120">IFERROR(F69/F68-1, "n/a")</f>
        <v>-0.89952066386497931</v>
      </c>
      <c r="AE69" s="72">
        <f t="shared" ref="AE69:AE80" si="121">IFERROR(G69/G68-1, "n/a")</f>
        <v>-1</v>
      </c>
      <c r="AF69" s="72">
        <f t="shared" ref="AF69:AF80" si="122">IFERROR(H69/H68-1, "n/a")</f>
        <v>-0.93239781030975966</v>
      </c>
      <c r="AG69" s="72"/>
      <c r="AH69" s="72">
        <f t="shared" ref="AH69:AH80" si="123">IFERROR(J69/J68-1, "n/a")</f>
        <v>-1</v>
      </c>
      <c r="AI69" s="72" t="str">
        <f t="shared" ref="AI69:AI80" si="124">IFERROR(K69/K68-1, "n/a")</f>
        <v>n/a</v>
      </c>
      <c r="AJ69" s="72">
        <f t="shared" ref="AJ69:AJ80" si="125">IFERROR(L69/L68-1, "n/a")</f>
        <v>-0.82129076739159013</v>
      </c>
      <c r="AK69" s="72">
        <f t="shared" ref="AK69:AK80" si="126">IFERROR(M69/M68-1, "n/a")</f>
        <v>-0.70857172697465987</v>
      </c>
      <c r="AL69" s="72">
        <f t="shared" ref="AL69:AL80" si="127">IFERROR(N69/N68-1, "n/a")</f>
        <v>-1</v>
      </c>
      <c r="AM69" s="72" t="str">
        <f t="shared" ref="AM69:AM80" si="128">IFERROR(O69/O68-1, "n/a")</f>
        <v>n/a</v>
      </c>
      <c r="AN69" s="72">
        <f t="shared" ref="AN69:AN80" si="129">IFERROR(P69/P68-1, "n/a")</f>
        <v>0.46193366289788296</v>
      </c>
    </row>
    <row r="70" spans="1:40" x14ac:dyDescent="0.35">
      <c r="A70" s="59">
        <v>43952</v>
      </c>
      <c r="B70" s="75">
        <v>4.7635500000000004</v>
      </c>
      <c r="C70" s="75">
        <v>4.4419440000000003</v>
      </c>
      <c r="D70" s="75">
        <f t="shared" si="95"/>
        <v>9.2054940000000016</v>
      </c>
      <c r="E70" s="75"/>
      <c r="F70" s="75">
        <v>3.203471</v>
      </c>
      <c r="G70" s="75">
        <v>0.89239999999999997</v>
      </c>
      <c r="H70" s="75">
        <f t="shared" si="97"/>
        <v>0.66767900000000058</v>
      </c>
      <c r="I70" s="75"/>
      <c r="J70" s="75">
        <v>1.156819</v>
      </c>
      <c r="K70" s="75">
        <v>1.1905889999999999</v>
      </c>
      <c r="L70" s="75">
        <v>0.76689799999999997</v>
      </c>
      <c r="M70" s="75">
        <v>0</v>
      </c>
      <c r="N70" s="75">
        <v>0</v>
      </c>
      <c r="O70" s="75">
        <v>0</v>
      </c>
      <c r="P70" s="75">
        <f t="shared" si="98"/>
        <v>1.3276380000000008</v>
      </c>
      <c r="Q70" s="40"/>
      <c r="R70" s="72">
        <f t="shared" si="110"/>
        <v>-0.1733033533194358</v>
      </c>
      <c r="S70" s="72">
        <f t="shared" si="111"/>
        <v>-0.88293322838777388</v>
      </c>
      <c r="T70" s="72">
        <f t="shared" si="112"/>
        <v>0.28982710325509697</v>
      </c>
      <c r="U70" s="72"/>
      <c r="V70" s="72">
        <f t="shared" si="113"/>
        <v>-0.10550851716965515</v>
      </c>
      <c r="W70" s="72">
        <f t="shared" si="114"/>
        <v>-0.50995694693689397</v>
      </c>
      <c r="X70" s="72">
        <f t="shared" si="115"/>
        <v>4.8725629833831068</v>
      </c>
      <c r="Y70" s="72">
        <f t="shared" si="116"/>
        <v>-1</v>
      </c>
      <c r="Z70" s="72">
        <f t="shared" si="117"/>
        <v>-1</v>
      </c>
      <c r="AA70" s="72" t="str">
        <f t="shared" si="118"/>
        <v>n/a</v>
      </c>
      <c r="AB70" s="72">
        <f t="shared" si="119"/>
        <v>-0.81759047430752374</v>
      </c>
      <c r="AD70" s="72">
        <f t="shared" si="120"/>
        <v>10.817306876491701</v>
      </c>
      <c r="AE70" s="72" t="str">
        <f t="shared" si="121"/>
        <v>n/a</v>
      </c>
      <c r="AF70" s="72">
        <f t="shared" si="122"/>
        <v>17.897823441170658</v>
      </c>
      <c r="AG70" s="72"/>
      <c r="AH70" s="72" t="str">
        <f t="shared" si="123"/>
        <v>n/a</v>
      </c>
      <c r="AI70" s="72">
        <f t="shared" si="124"/>
        <v>4.2015544516822407</v>
      </c>
      <c r="AJ70" s="72">
        <f t="shared" si="125"/>
        <v>2.2801313937921561</v>
      </c>
      <c r="AK70" s="72">
        <f t="shared" si="126"/>
        <v>-1</v>
      </c>
      <c r="AL70" s="72" t="str">
        <f t="shared" si="127"/>
        <v>n/a</v>
      </c>
      <c r="AM70" s="72" t="str">
        <f t="shared" si="128"/>
        <v>n/a</v>
      </c>
      <c r="AN70" s="72">
        <f t="shared" si="129"/>
        <v>-0.25918266907572307</v>
      </c>
    </row>
    <row r="71" spans="1:40" x14ac:dyDescent="0.35">
      <c r="A71" s="59">
        <v>43983</v>
      </c>
      <c r="B71" s="75">
        <v>4.0611069999999998</v>
      </c>
      <c r="C71" s="75">
        <v>8.7311049999999994</v>
      </c>
      <c r="D71" s="75">
        <f t="shared" si="95"/>
        <v>12.792211999999999</v>
      </c>
      <c r="E71" s="75"/>
      <c r="F71" s="75">
        <v>2.1243910000000001</v>
      </c>
      <c r="G71" s="75">
        <v>0</v>
      </c>
      <c r="H71" s="75">
        <f t="shared" si="97"/>
        <v>1.9367159999999997</v>
      </c>
      <c r="I71" s="75"/>
      <c r="J71" s="75">
        <v>2.0768559999999998</v>
      </c>
      <c r="K71" s="75">
        <v>3.1604700000000001</v>
      </c>
      <c r="L71" s="75">
        <v>0.27631600000000001</v>
      </c>
      <c r="M71" s="75">
        <v>1.5560400000000001</v>
      </c>
      <c r="N71" s="75">
        <v>0.58563200000000004</v>
      </c>
      <c r="O71" s="75">
        <v>0</v>
      </c>
      <c r="P71" s="75">
        <f t="shared" si="98"/>
        <v>1.0757909999999997</v>
      </c>
      <c r="Q71" s="40"/>
      <c r="R71" s="72">
        <f t="shared" si="110"/>
        <v>-0.4400157420455485</v>
      </c>
      <c r="S71" s="72">
        <f t="shared" si="111"/>
        <v>-1</v>
      </c>
      <c r="T71" s="72">
        <f t="shared" si="112"/>
        <v>2.0395688421264131</v>
      </c>
      <c r="U71" s="72"/>
      <c r="V71" s="72">
        <f t="shared" si="113"/>
        <v>0.46882127583434041</v>
      </c>
      <c r="W71" s="72">
        <f t="shared" si="114"/>
        <v>0.45300882111845753</v>
      </c>
      <c r="X71" s="72">
        <f t="shared" si="115"/>
        <v>-0.6994860127159106</v>
      </c>
      <c r="Y71" s="72">
        <f t="shared" si="116"/>
        <v>8.3871830574848261E-2</v>
      </c>
      <c r="Z71" s="72">
        <f t="shared" si="117"/>
        <v>-0.82151819494536427</v>
      </c>
      <c r="AA71" s="72" t="str">
        <f t="shared" si="118"/>
        <v>n/a</v>
      </c>
      <c r="AB71" s="72">
        <f t="shared" si="119"/>
        <v>-0.70879564689430863</v>
      </c>
      <c r="AD71" s="72">
        <f t="shared" si="120"/>
        <v>-0.33684712613287271</v>
      </c>
      <c r="AE71" s="72">
        <f t="shared" si="121"/>
        <v>-1</v>
      </c>
      <c r="AF71" s="72">
        <f t="shared" si="122"/>
        <v>1.9006693336168996</v>
      </c>
      <c r="AG71" s="72"/>
      <c r="AH71" s="72">
        <f t="shared" si="123"/>
        <v>0.79531629407884874</v>
      </c>
      <c r="AI71" s="72">
        <f t="shared" si="124"/>
        <v>1.6545432554811108</v>
      </c>
      <c r="AJ71" s="72">
        <f t="shared" si="125"/>
        <v>-0.63969654373854146</v>
      </c>
      <c r="AK71" s="72" t="str">
        <f t="shared" si="126"/>
        <v>n/a</v>
      </c>
      <c r="AL71" s="72" t="str">
        <f t="shared" si="127"/>
        <v>n/a</v>
      </c>
      <c r="AM71" s="72" t="str">
        <f t="shared" si="128"/>
        <v>n/a</v>
      </c>
      <c r="AN71" s="72">
        <f t="shared" si="129"/>
        <v>-0.18969553447551279</v>
      </c>
    </row>
    <row r="72" spans="1:40" x14ac:dyDescent="0.35">
      <c r="A72" s="59">
        <v>44013</v>
      </c>
      <c r="B72" s="75">
        <v>2.8402479999999999</v>
      </c>
      <c r="C72" s="75">
        <v>13.263960000000001</v>
      </c>
      <c r="D72" s="75">
        <f t="shared" si="95"/>
        <v>16.104208</v>
      </c>
      <c r="E72" s="75"/>
      <c r="F72" s="75">
        <v>1.2887980000000001</v>
      </c>
      <c r="G72" s="75">
        <v>0.37514999999999998</v>
      </c>
      <c r="H72" s="75">
        <f t="shared" si="97"/>
        <v>1.1762999999999999</v>
      </c>
      <c r="I72" s="75"/>
      <c r="J72" s="75">
        <v>2.407254</v>
      </c>
      <c r="K72" s="75">
        <v>4.2144750000000002</v>
      </c>
      <c r="L72" s="75">
        <v>0</v>
      </c>
      <c r="M72" s="75">
        <v>1.157076</v>
      </c>
      <c r="N72" s="75">
        <v>1.509533</v>
      </c>
      <c r="O72" s="75">
        <v>1.6055919999999999</v>
      </c>
      <c r="P72" s="75">
        <f t="shared" si="98"/>
        <v>2.3700300000000016</v>
      </c>
      <c r="Q72" s="40"/>
      <c r="R72" s="72">
        <f t="shared" si="110"/>
        <v>-0.66963037662144242</v>
      </c>
      <c r="S72" s="72">
        <f t="shared" si="111"/>
        <v>-2.8108808290155496E-2</v>
      </c>
      <c r="T72" s="72">
        <f t="shared" si="112"/>
        <v>3.5963402768823212</v>
      </c>
      <c r="U72" s="72"/>
      <c r="V72" s="72">
        <f t="shared" si="113"/>
        <v>0.19314462787183206</v>
      </c>
      <c r="W72" s="72">
        <f t="shared" si="114"/>
        <v>-9.3559941310840111E-3</v>
      </c>
      <c r="X72" s="72">
        <f t="shared" si="115"/>
        <v>-1</v>
      </c>
      <c r="Y72" s="72">
        <f t="shared" si="116"/>
        <v>-0.21742094576954862</v>
      </c>
      <c r="Z72" s="72">
        <f t="shared" si="117"/>
        <v>0.21074916424441903</v>
      </c>
      <c r="AA72" s="72">
        <f t="shared" si="118"/>
        <v>2.0021783477839752</v>
      </c>
      <c r="AB72" s="72">
        <f t="shared" si="119"/>
        <v>2.7850492581356301E-2</v>
      </c>
      <c r="AD72" s="72">
        <f t="shared" si="120"/>
        <v>-0.39333295989297634</v>
      </c>
      <c r="AE72" s="72" t="str">
        <f t="shared" si="121"/>
        <v>n/a</v>
      </c>
      <c r="AF72" s="72">
        <f t="shared" si="122"/>
        <v>-0.3926316506911699</v>
      </c>
      <c r="AG72" s="72"/>
      <c r="AH72" s="72">
        <f t="shared" si="123"/>
        <v>0.15908565639601413</v>
      </c>
      <c r="AI72" s="72">
        <f t="shared" si="124"/>
        <v>0.33349628378057705</v>
      </c>
      <c r="AJ72" s="72">
        <f t="shared" si="125"/>
        <v>-1</v>
      </c>
      <c r="AK72" s="72">
        <f t="shared" si="126"/>
        <v>-0.25639700778900287</v>
      </c>
      <c r="AL72" s="72">
        <f t="shared" si="127"/>
        <v>1.5776135866892518</v>
      </c>
      <c r="AM72" s="72" t="str">
        <f t="shared" si="128"/>
        <v>n/a</v>
      </c>
      <c r="AN72" s="72">
        <f t="shared" si="129"/>
        <v>1.203058028929413</v>
      </c>
    </row>
    <row r="73" spans="1:40" x14ac:dyDescent="0.35">
      <c r="A73" s="59">
        <v>44044</v>
      </c>
      <c r="B73" s="75">
        <v>4.1067349999999996</v>
      </c>
      <c r="C73" s="75">
        <v>8.5933600000000006</v>
      </c>
      <c r="D73" s="75">
        <f t="shared" si="95"/>
        <v>12.700095000000001</v>
      </c>
      <c r="E73" s="75"/>
      <c r="F73" s="75">
        <v>1.0700719999999999</v>
      </c>
      <c r="G73" s="75">
        <v>2.7530000000000001</v>
      </c>
      <c r="H73" s="75">
        <f t="shared" si="97"/>
        <v>0.28366299999999978</v>
      </c>
      <c r="I73" s="75"/>
      <c r="J73" s="75">
        <v>1.281358</v>
      </c>
      <c r="K73" s="75">
        <v>2.2029619999999999</v>
      </c>
      <c r="L73" s="75">
        <v>0</v>
      </c>
      <c r="M73" s="75">
        <v>1.51142</v>
      </c>
      <c r="N73" s="75">
        <v>0.61160400000000004</v>
      </c>
      <c r="O73" s="75">
        <v>0</v>
      </c>
      <c r="P73" s="75">
        <f t="shared" si="98"/>
        <v>2.9860160000000011</v>
      </c>
      <c r="Q73" s="40"/>
      <c r="R73" s="72">
        <f t="shared" si="110"/>
        <v>-0.72739331924195993</v>
      </c>
      <c r="S73" s="72">
        <f t="shared" si="111"/>
        <v>0.22065311370740681</v>
      </c>
      <c r="T73" s="72">
        <f t="shared" si="112"/>
        <v>-0.71069025234527516</v>
      </c>
      <c r="U73" s="72"/>
      <c r="V73" s="72">
        <f t="shared" si="113"/>
        <v>-0.36564582826924164</v>
      </c>
      <c r="W73" s="72">
        <f t="shared" si="114"/>
        <v>-0.34191969190675708</v>
      </c>
      <c r="X73" s="72" t="str">
        <f t="shared" si="115"/>
        <v>n/a</v>
      </c>
      <c r="Y73" s="72">
        <f t="shared" si="116"/>
        <v>10.995396825396826</v>
      </c>
      <c r="Z73" s="72">
        <f t="shared" si="117"/>
        <v>-0.7263415151435153</v>
      </c>
      <c r="AA73" s="72" t="str">
        <f t="shared" si="118"/>
        <v>n/a</v>
      </c>
      <c r="AB73" s="72">
        <f t="shared" si="119"/>
        <v>-0.25312312171851747</v>
      </c>
      <c r="AD73" s="72">
        <f t="shared" si="120"/>
        <v>-0.16971317460145052</v>
      </c>
      <c r="AE73" s="72">
        <f t="shared" si="121"/>
        <v>6.3383979741436764</v>
      </c>
      <c r="AF73" s="72">
        <f t="shared" si="122"/>
        <v>-0.75885148346510256</v>
      </c>
      <c r="AG73" s="72"/>
      <c r="AH73" s="72">
        <f t="shared" si="123"/>
        <v>-0.46770968082304565</v>
      </c>
      <c r="AI73" s="72">
        <f t="shared" si="124"/>
        <v>-0.47728673203661198</v>
      </c>
      <c r="AJ73" s="72" t="str">
        <f t="shared" si="125"/>
        <v>n/a</v>
      </c>
      <c r="AK73" s="72">
        <f t="shared" si="126"/>
        <v>0.30624090379542923</v>
      </c>
      <c r="AL73" s="72">
        <f t="shared" si="127"/>
        <v>-0.59483893363046714</v>
      </c>
      <c r="AM73" s="72">
        <f t="shared" si="128"/>
        <v>-1</v>
      </c>
      <c r="AN73" s="72">
        <f t="shared" si="129"/>
        <v>0.25990641468673359</v>
      </c>
    </row>
    <row r="74" spans="1:40" x14ac:dyDescent="0.35">
      <c r="A74" s="59">
        <v>44075</v>
      </c>
      <c r="B74" s="75">
        <v>4.499708</v>
      </c>
      <c r="C74" s="75">
        <v>26.208051999999999</v>
      </c>
      <c r="D74" s="75">
        <f t="shared" si="95"/>
        <v>30.70776</v>
      </c>
      <c r="E74" s="75"/>
      <c r="F74" s="75">
        <v>1.6262190000000001</v>
      </c>
      <c r="G74" s="75">
        <v>1.353715</v>
      </c>
      <c r="H74" s="75">
        <f t="shared" si="97"/>
        <v>1.519774</v>
      </c>
      <c r="I74" s="75"/>
      <c r="J74" s="75">
        <v>1.58569</v>
      </c>
      <c r="K74" s="75">
        <v>1.7939750000000001</v>
      </c>
      <c r="L74" s="75">
        <v>0</v>
      </c>
      <c r="M74" s="75">
        <v>0.68</v>
      </c>
      <c r="N74" s="75">
        <v>2.840268</v>
      </c>
      <c r="O74" s="75">
        <v>0.949739</v>
      </c>
      <c r="P74" s="75">
        <f t="shared" si="98"/>
        <v>18.358379999999997</v>
      </c>
      <c r="Q74" s="40"/>
      <c r="R74" s="72">
        <f t="shared" si="110"/>
        <v>-0.76771130603656434</v>
      </c>
      <c r="S74" s="72">
        <f t="shared" si="111"/>
        <v>-7.4035946460622504E-2</v>
      </c>
      <c r="T74" s="72">
        <f t="shared" si="112"/>
        <v>6.5923869093499787E-2</v>
      </c>
      <c r="U74" s="72"/>
      <c r="V74" s="72">
        <f t="shared" si="113"/>
        <v>-0.25883460974874439</v>
      </c>
      <c r="W74" s="72">
        <f t="shared" si="114"/>
        <v>0.23518395477814225</v>
      </c>
      <c r="X74" s="72">
        <f t="shared" si="115"/>
        <v>-1</v>
      </c>
      <c r="Y74" s="72">
        <f t="shared" si="116"/>
        <v>0.86801383429069068</v>
      </c>
      <c r="Z74" s="72">
        <f t="shared" si="117"/>
        <v>1.3070864734636984</v>
      </c>
      <c r="AA74" s="72">
        <f t="shared" si="118"/>
        <v>0.33244899877521306</v>
      </c>
      <c r="AB74" s="72">
        <f t="shared" si="119"/>
        <v>3.1490742973580303</v>
      </c>
      <c r="AD74" s="72">
        <f t="shared" si="120"/>
        <v>0.51972857901150604</v>
      </c>
      <c r="AE74" s="72">
        <f t="shared" si="121"/>
        <v>-0.50827642571739928</v>
      </c>
      <c r="AF74" s="72">
        <f t="shared" si="122"/>
        <v>4.3576744235236928</v>
      </c>
      <c r="AG74" s="72"/>
      <c r="AH74" s="72">
        <f t="shared" si="123"/>
        <v>0.23750739449864922</v>
      </c>
      <c r="AI74" s="72">
        <f t="shared" si="124"/>
        <v>-0.1856532250669779</v>
      </c>
      <c r="AJ74" s="72" t="str">
        <f t="shared" si="125"/>
        <v>n/a</v>
      </c>
      <c r="AK74" s="72">
        <f t="shared" si="126"/>
        <v>-0.55009196649508407</v>
      </c>
      <c r="AL74" s="72">
        <f t="shared" si="127"/>
        <v>3.6439657032982122</v>
      </c>
      <c r="AM74" s="72" t="str">
        <f t="shared" si="128"/>
        <v>n/a</v>
      </c>
      <c r="AN74" s="72">
        <f t="shared" si="129"/>
        <v>5.1481184293721096</v>
      </c>
    </row>
    <row r="75" spans="1:40" x14ac:dyDescent="0.35">
      <c r="A75" s="59">
        <v>44105</v>
      </c>
      <c r="B75" s="75">
        <v>8.78003</v>
      </c>
      <c r="C75" s="75">
        <v>38.693573000000001</v>
      </c>
      <c r="D75" s="75">
        <f t="shared" si="95"/>
        <v>47.473602999999997</v>
      </c>
      <c r="E75" s="75"/>
      <c r="F75" s="75">
        <v>1.927743</v>
      </c>
      <c r="G75" s="75">
        <v>4.5721470000000002</v>
      </c>
      <c r="H75" s="75">
        <f t="shared" si="97"/>
        <v>2.2801399999999994</v>
      </c>
      <c r="I75" s="75"/>
      <c r="J75" s="75">
        <v>2.7446920000000001</v>
      </c>
      <c r="K75" s="75">
        <v>2.4449879999999999</v>
      </c>
      <c r="L75" s="75">
        <v>0.83677999999999997</v>
      </c>
      <c r="M75" s="75">
        <v>24.160691</v>
      </c>
      <c r="N75" s="75">
        <v>2.3045309999999999</v>
      </c>
      <c r="O75" s="75">
        <v>3.36287</v>
      </c>
      <c r="P75" s="75">
        <f t="shared" si="98"/>
        <v>2.8390210000000025</v>
      </c>
      <c r="Q75" s="40"/>
      <c r="R75" s="72">
        <f t="shared" si="110"/>
        <v>-0.48257941706733187</v>
      </c>
      <c r="S75" s="72">
        <f t="shared" si="111"/>
        <v>-0.47214633960495378</v>
      </c>
      <c r="T75" s="72">
        <f t="shared" si="112"/>
        <v>1.366380366060715</v>
      </c>
      <c r="U75" s="72"/>
      <c r="V75" s="72">
        <f t="shared" si="113"/>
        <v>-0.28211421602129472</v>
      </c>
      <c r="W75" s="72">
        <f t="shared" si="114"/>
        <v>-0.14817684562589273</v>
      </c>
      <c r="X75" s="72">
        <f t="shared" si="115"/>
        <v>-0.31405346871154882</v>
      </c>
      <c r="Y75" s="72">
        <f t="shared" si="116"/>
        <v>12.628863821873137</v>
      </c>
      <c r="Z75" s="72">
        <f t="shared" si="117"/>
        <v>-0.21080354152497627</v>
      </c>
      <c r="AA75" s="72" t="str">
        <f t="shared" si="118"/>
        <v>n/a</v>
      </c>
      <c r="AB75" s="72">
        <f t="shared" si="119"/>
        <v>0.10748708786493455</v>
      </c>
      <c r="AD75" s="72">
        <f t="shared" si="120"/>
        <v>0.18541414163774972</v>
      </c>
      <c r="AE75" s="72">
        <f t="shared" si="121"/>
        <v>2.3774812275848314</v>
      </c>
      <c r="AF75" s="72">
        <f t="shared" si="122"/>
        <v>0.5003151784410047</v>
      </c>
      <c r="AG75" s="72"/>
      <c r="AH75" s="72">
        <f t="shared" si="123"/>
        <v>0.73091335633068266</v>
      </c>
      <c r="AI75" s="72">
        <f t="shared" si="124"/>
        <v>0.36288855753285287</v>
      </c>
      <c r="AJ75" s="72" t="str">
        <f t="shared" si="125"/>
        <v>n/a</v>
      </c>
      <c r="AK75" s="72">
        <f t="shared" si="126"/>
        <v>34.53042794117647</v>
      </c>
      <c r="AL75" s="72">
        <f t="shared" si="127"/>
        <v>-0.18862198919256923</v>
      </c>
      <c r="AM75" s="72">
        <f t="shared" si="128"/>
        <v>2.5408359559836966</v>
      </c>
      <c r="AN75" s="72">
        <f t="shared" si="129"/>
        <v>-0.8453555814837691</v>
      </c>
    </row>
    <row r="76" spans="1:40" x14ac:dyDescent="0.35">
      <c r="A76" s="59">
        <v>44136</v>
      </c>
      <c r="B76" s="75">
        <v>3.4458449999999998</v>
      </c>
      <c r="C76" s="75">
        <v>57.913502000000001</v>
      </c>
      <c r="D76" s="75">
        <f t="shared" si="95"/>
        <v>61.359347</v>
      </c>
      <c r="E76" s="75"/>
      <c r="F76" s="75">
        <v>1.954904</v>
      </c>
      <c r="G76" s="75">
        <v>1.238</v>
      </c>
      <c r="H76" s="75">
        <f t="shared" si="97"/>
        <v>0.25294099999999986</v>
      </c>
      <c r="I76" s="75"/>
      <c r="J76" s="75">
        <v>0.61148999999999998</v>
      </c>
      <c r="K76" s="75">
        <v>0</v>
      </c>
      <c r="L76" s="75">
        <v>46.747681</v>
      </c>
      <c r="M76" s="75">
        <v>6.7649999999999997</v>
      </c>
      <c r="N76" s="75">
        <v>1.4985900000000001</v>
      </c>
      <c r="O76" s="75">
        <v>0.21767800000000001</v>
      </c>
      <c r="P76" s="75">
        <f t="shared" si="98"/>
        <v>2.0730629999999977</v>
      </c>
      <c r="Q76" s="40"/>
      <c r="R76" s="72">
        <f t="shared" si="110"/>
        <v>-0.77448672446011724</v>
      </c>
      <c r="S76" s="72">
        <f t="shared" si="111"/>
        <v>-0.76369536171024999</v>
      </c>
      <c r="T76" s="72">
        <f t="shared" si="112"/>
        <v>-0.88388104074201257</v>
      </c>
      <c r="U76" s="72"/>
      <c r="V76" s="72">
        <f t="shared" si="113"/>
        <v>-0.77183404769287423</v>
      </c>
      <c r="W76" s="72">
        <f t="shared" si="114"/>
        <v>-1</v>
      </c>
      <c r="X76" s="72">
        <f t="shared" si="115"/>
        <v>144.72128914408265</v>
      </c>
      <c r="Y76" s="72">
        <f t="shared" si="116"/>
        <v>3.8697898108016471</v>
      </c>
      <c r="Z76" s="72">
        <f t="shared" si="117"/>
        <v>-0.27065797446361162</v>
      </c>
      <c r="AA76" s="72">
        <f t="shared" si="118"/>
        <v>0.17272663603010496</v>
      </c>
      <c r="AB76" s="72">
        <f t="shared" si="119"/>
        <v>-0.58751384860765843</v>
      </c>
      <c r="AD76" s="72">
        <f t="shared" si="120"/>
        <v>1.4089533718965708E-2</v>
      </c>
      <c r="AE76" s="72">
        <f t="shared" si="121"/>
        <v>-0.72923005318945344</v>
      </c>
      <c r="AF76" s="72">
        <f t="shared" si="122"/>
        <v>-0.88906777654003699</v>
      </c>
      <c r="AG76" s="72"/>
      <c r="AH76" s="72">
        <f t="shared" si="123"/>
        <v>-0.77720997474397857</v>
      </c>
      <c r="AI76" s="72">
        <f t="shared" si="124"/>
        <v>-1</v>
      </c>
      <c r="AJ76" s="72">
        <f t="shared" si="125"/>
        <v>54.866154783814146</v>
      </c>
      <c r="AK76" s="72">
        <f t="shared" si="126"/>
        <v>-0.7199997301401686</v>
      </c>
      <c r="AL76" s="72">
        <f t="shared" si="127"/>
        <v>-0.34972018167687913</v>
      </c>
      <c r="AM76" s="72">
        <f t="shared" si="128"/>
        <v>-0.93527017101463927</v>
      </c>
      <c r="AN76" s="72">
        <f t="shared" si="129"/>
        <v>-0.26979652492884132</v>
      </c>
    </row>
    <row r="77" spans="1:40" x14ac:dyDescent="0.35">
      <c r="A77" s="59">
        <v>44166</v>
      </c>
      <c r="B77" s="47">
        <v>4.6002890000000001</v>
      </c>
      <c r="C77" s="47">
        <v>12.686593999999999</v>
      </c>
      <c r="D77" s="75">
        <f t="shared" si="95"/>
        <v>17.286883</v>
      </c>
      <c r="F77" s="47">
        <v>2.4550209999999999</v>
      </c>
      <c r="G77" s="47">
        <v>1.89845</v>
      </c>
      <c r="H77" s="75">
        <f t="shared" si="97"/>
        <v>0.2468180000000002</v>
      </c>
      <c r="J77" s="47">
        <v>1.7611490000000001</v>
      </c>
      <c r="K77" s="47">
        <v>2.5535939999999999</v>
      </c>
      <c r="L77" s="47">
        <v>0</v>
      </c>
      <c r="M77" s="47">
        <v>5.1837679999999997</v>
      </c>
      <c r="N77" s="47">
        <v>0.62666599999999995</v>
      </c>
      <c r="O77" s="47">
        <v>0.27474300000000001</v>
      </c>
      <c r="P77" s="75">
        <f>C77-SUM(J77:O77)</f>
        <v>2.2866739999999979</v>
      </c>
      <c r="R77" s="72">
        <f t="shared" si="110"/>
        <v>-0.37014648138099659</v>
      </c>
      <c r="S77" s="72">
        <f t="shared" si="111"/>
        <v>-0.74867340145255645</v>
      </c>
      <c r="T77" s="72">
        <f t="shared" si="112"/>
        <v>-0.56627983805212678</v>
      </c>
      <c r="U77" s="72"/>
      <c r="V77" s="72">
        <f t="shared" si="113"/>
        <v>3.5353500757115341</v>
      </c>
      <c r="W77" s="72" t="str">
        <f t="shared" si="114"/>
        <v>n/a</v>
      </c>
      <c r="X77" s="72">
        <f t="shared" si="115"/>
        <v>-1</v>
      </c>
      <c r="Y77" s="72">
        <f t="shared" si="116"/>
        <v>18.724394048932687</v>
      </c>
      <c r="Z77" s="72">
        <f t="shared" si="117"/>
        <v>-0.71487109581524355</v>
      </c>
      <c r="AA77" s="72" t="str">
        <f t="shared" si="118"/>
        <v>n/a</v>
      </c>
      <c r="AB77" s="72">
        <f t="shared" si="119"/>
        <v>2.5082340956302627</v>
      </c>
      <c r="AD77" s="72">
        <f t="shared" si="120"/>
        <v>0.25582688459382141</v>
      </c>
      <c r="AE77" s="72">
        <f t="shared" si="121"/>
        <v>0.53348142164781898</v>
      </c>
      <c r="AF77" s="72">
        <f t="shared" si="122"/>
        <v>-2.4207226191086728E-2</v>
      </c>
      <c r="AG77" s="72"/>
      <c r="AH77" s="72">
        <f t="shared" si="123"/>
        <v>1.8800945232137893</v>
      </c>
      <c r="AI77" s="72" t="str">
        <f t="shared" si="124"/>
        <v>n/a</v>
      </c>
      <c r="AJ77" s="72">
        <f t="shared" si="125"/>
        <v>-1</v>
      </c>
      <c r="AK77" s="72">
        <f t="shared" si="126"/>
        <v>-0.23373717664449367</v>
      </c>
      <c r="AL77" s="72">
        <f t="shared" si="127"/>
        <v>-0.58182958647795602</v>
      </c>
      <c r="AM77" s="72">
        <f t="shared" si="128"/>
        <v>0.26215327226453744</v>
      </c>
      <c r="AN77" s="72">
        <f t="shared" si="129"/>
        <v>0.10304124862582587</v>
      </c>
    </row>
    <row r="78" spans="1:40" x14ac:dyDescent="0.35">
      <c r="A78" s="59">
        <v>44197</v>
      </c>
      <c r="B78" s="47">
        <v>7.1083880000000006</v>
      </c>
      <c r="C78" s="47">
        <v>7.0306869999999995</v>
      </c>
      <c r="D78" s="75">
        <f t="shared" si="95"/>
        <v>14.139075</v>
      </c>
      <c r="F78" s="47">
        <v>0.66725899999999994</v>
      </c>
      <c r="G78" s="47">
        <v>1.4696020000000001</v>
      </c>
      <c r="H78" s="75">
        <f t="shared" si="97"/>
        <v>4.971527</v>
      </c>
      <c r="J78" s="47">
        <v>1.4016150000000001</v>
      </c>
      <c r="K78" s="47">
        <v>0.66738600000000003</v>
      </c>
      <c r="L78" s="47">
        <v>0.78349699999999989</v>
      </c>
      <c r="M78" s="47">
        <v>0.97</v>
      </c>
      <c r="N78" s="47">
        <v>1.4029260000000001</v>
      </c>
      <c r="O78" s="47">
        <v>0</v>
      </c>
      <c r="P78" s="47">
        <f>C78-SUM(J78:O78)</f>
        <v>1.8052630000000001</v>
      </c>
      <c r="R78" s="72">
        <f t="shared" si="110"/>
        <v>-0.84476027331129488</v>
      </c>
      <c r="S78" s="72">
        <f t="shared" si="111"/>
        <v>-0.72518002778116464</v>
      </c>
      <c r="T78" s="72">
        <f t="shared" si="112"/>
        <v>1.9879748414065008</v>
      </c>
      <c r="U78" s="72"/>
      <c r="V78" s="72">
        <f t="shared" si="113"/>
        <v>-0.47130055804051352</v>
      </c>
      <c r="W78" s="72">
        <f t="shared" si="114"/>
        <v>-0.63970770039722602</v>
      </c>
      <c r="X78" s="72" t="str">
        <f t="shared" si="115"/>
        <v>n/a</v>
      </c>
      <c r="Y78" s="72">
        <f t="shared" si="116"/>
        <v>-0.72672330537459195</v>
      </c>
      <c r="Z78" s="72">
        <f t="shared" si="117"/>
        <v>0.63981728456246256</v>
      </c>
      <c r="AA78" s="72" t="str">
        <f t="shared" si="118"/>
        <v>n/a</v>
      </c>
      <c r="AB78" s="72">
        <f t="shared" si="119"/>
        <v>6.4327295752626412E-2</v>
      </c>
      <c r="AD78" s="72">
        <f t="shared" si="120"/>
        <v>-0.72820639823447542</v>
      </c>
      <c r="AE78" s="72">
        <f t="shared" si="121"/>
        <v>-0.22589375543206291</v>
      </c>
      <c r="AF78" s="72">
        <f t="shared" si="122"/>
        <v>19.14248150459041</v>
      </c>
      <c r="AG78" s="72"/>
      <c r="AH78" s="72">
        <f t="shared" si="123"/>
        <v>-0.20414740604003412</v>
      </c>
      <c r="AI78" s="72">
        <f t="shared" si="124"/>
        <v>-0.7386483520872934</v>
      </c>
      <c r="AJ78" s="72" t="str">
        <f t="shared" si="125"/>
        <v>n/a</v>
      </c>
      <c r="AK78" s="72">
        <f t="shared" si="126"/>
        <v>-0.81287742815650699</v>
      </c>
      <c r="AL78" s="72">
        <f t="shared" si="127"/>
        <v>1.2387140837383872</v>
      </c>
      <c r="AM78" s="72">
        <f t="shared" si="128"/>
        <v>-1</v>
      </c>
      <c r="AN78" s="72">
        <f t="shared" si="129"/>
        <v>-0.21052891667111195</v>
      </c>
    </row>
    <row r="79" spans="1:40" x14ac:dyDescent="0.35">
      <c r="A79" s="59">
        <v>44228</v>
      </c>
      <c r="B79" s="47">
        <v>3.7102929999999996</v>
      </c>
      <c r="C79" s="47">
        <v>20.24277</v>
      </c>
      <c r="D79" s="75">
        <f t="shared" si="95"/>
        <v>23.953063</v>
      </c>
      <c r="F79" s="47">
        <v>0</v>
      </c>
      <c r="G79" s="47">
        <v>2.9422019999999995</v>
      </c>
      <c r="H79" s="47">
        <f t="shared" si="97"/>
        <v>0.76809100000000008</v>
      </c>
      <c r="J79" s="47">
        <v>5.5518099999999988</v>
      </c>
      <c r="K79" s="47">
        <v>1.9141879999999998</v>
      </c>
      <c r="L79" s="47">
        <v>0.30408600000000002</v>
      </c>
      <c r="M79" s="47">
        <v>1.7848480000000002</v>
      </c>
      <c r="N79" s="47">
        <v>2.019412</v>
      </c>
      <c r="O79" s="47">
        <v>0.48899999999999999</v>
      </c>
      <c r="P79" s="47">
        <f t="shared" ref="P79:P80" si="130">C79-SUM(J79:O79)</f>
        <v>8.1794259999999994</v>
      </c>
      <c r="R79" s="72">
        <f t="shared" si="110"/>
        <v>-1</v>
      </c>
      <c r="S79" s="72">
        <f t="shared" si="111"/>
        <v>0.15520408840355993</v>
      </c>
      <c r="T79" s="72">
        <f t="shared" si="112"/>
        <v>0.24933474300585612</v>
      </c>
      <c r="U79" s="72"/>
      <c r="V79" s="72">
        <f t="shared" si="113"/>
        <v>0.52867674897260941</v>
      </c>
      <c r="W79" s="72">
        <f t="shared" si="114"/>
        <v>-0.14393188263269208</v>
      </c>
      <c r="X79" s="72" t="str">
        <f t="shared" si="115"/>
        <v>n/a</v>
      </c>
      <c r="Y79" s="72">
        <f t="shared" si="116"/>
        <v>-0.34645897060535857</v>
      </c>
      <c r="Z79" s="72">
        <f t="shared" si="117"/>
        <v>0.37111748738136718</v>
      </c>
      <c r="AA79" s="72" t="str">
        <f t="shared" si="118"/>
        <v>n/a</v>
      </c>
      <c r="AB79" s="72">
        <f t="shared" si="119"/>
        <v>7.5969362068875057</v>
      </c>
      <c r="AD79" s="72">
        <f t="shared" si="120"/>
        <v>-1</v>
      </c>
      <c r="AE79" s="72">
        <f t="shared" si="121"/>
        <v>1.002040008111039</v>
      </c>
      <c r="AF79" s="72">
        <f t="shared" si="122"/>
        <v>-0.84550199566451112</v>
      </c>
      <c r="AG79" s="72"/>
      <c r="AH79" s="72">
        <f t="shared" si="123"/>
        <v>2.9610092643129522</v>
      </c>
      <c r="AI79" s="72">
        <f t="shared" si="124"/>
        <v>1.8681872259831636</v>
      </c>
      <c r="AJ79" s="72">
        <f t="shared" si="125"/>
        <v>-0.61188619739450179</v>
      </c>
      <c r="AK79" s="72">
        <f t="shared" si="126"/>
        <v>0.84004948453608264</v>
      </c>
      <c r="AL79" s="72">
        <f t="shared" si="127"/>
        <v>0.43942873679723649</v>
      </c>
      <c r="AM79" s="72" t="str">
        <f t="shared" si="128"/>
        <v>n/a</v>
      </c>
      <c r="AN79" s="72">
        <f t="shared" si="129"/>
        <v>3.5308777723799798</v>
      </c>
    </row>
    <row r="80" spans="1:40" x14ac:dyDescent="0.35">
      <c r="A80" s="59">
        <v>44256</v>
      </c>
      <c r="B80" s="47">
        <v>9.6282470000000018</v>
      </c>
      <c r="C80" s="47">
        <v>22.378194000000001</v>
      </c>
      <c r="D80" s="75">
        <f t="shared" si="95"/>
        <v>32.006441000000002</v>
      </c>
      <c r="F80" s="47">
        <v>0.65009499999999998</v>
      </c>
      <c r="G80" s="47">
        <v>4.236775999999999</v>
      </c>
      <c r="H80" s="47">
        <f t="shared" si="97"/>
        <v>4.7413760000000025</v>
      </c>
      <c r="J80" s="47">
        <v>4.5370609999999996</v>
      </c>
      <c r="K80" s="47">
        <v>2.9627569999999999</v>
      </c>
      <c r="L80" s="47">
        <v>0.56746499999999989</v>
      </c>
      <c r="M80" s="47">
        <v>3.1976490000000002</v>
      </c>
      <c r="N80" s="47">
        <v>3.2765229999999996</v>
      </c>
      <c r="O80" s="47">
        <v>0.31252399999999997</v>
      </c>
      <c r="P80" s="47">
        <f t="shared" si="130"/>
        <v>7.5242150000000017</v>
      </c>
      <c r="R80" s="72">
        <f t="shared" si="110"/>
        <v>-0.75903647951108599</v>
      </c>
      <c r="S80" s="72">
        <f t="shared" si="111"/>
        <v>4.4680777470896453</v>
      </c>
      <c r="T80" s="72">
        <f t="shared" si="112"/>
        <v>8.0721292843325436</v>
      </c>
      <c r="U80" s="72"/>
      <c r="V80" s="72">
        <f t="shared" si="113"/>
        <v>2.9301581224197037</v>
      </c>
      <c r="W80" s="72" t="str">
        <f t="shared" si="114"/>
        <v>n/a</v>
      </c>
      <c r="X80" s="72">
        <f t="shared" si="115"/>
        <v>-0.56624978215605892</v>
      </c>
      <c r="Y80" s="72">
        <f t="shared" si="116"/>
        <v>0.62119455304012439</v>
      </c>
      <c r="Z80" s="72">
        <f t="shared" si="117"/>
        <v>1.7505607696311345</v>
      </c>
      <c r="AA80" s="72" t="str">
        <f t="shared" si="118"/>
        <v>n/a</v>
      </c>
      <c r="AB80" s="72">
        <f t="shared" si="119"/>
        <v>5.1379072651036797</v>
      </c>
      <c r="AD80" s="72" t="str">
        <f t="shared" si="120"/>
        <v>n/a</v>
      </c>
      <c r="AE80" s="72">
        <f t="shared" si="121"/>
        <v>0.44000174019322924</v>
      </c>
      <c r="AF80" s="72">
        <f t="shared" si="122"/>
        <v>5.1729352381423581</v>
      </c>
      <c r="AG80" s="72"/>
      <c r="AH80" s="72">
        <f t="shared" si="123"/>
        <v>-0.18277804896060912</v>
      </c>
      <c r="AI80" s="72">
        <f t="shared" si="124"/>
        <v>0.54778788708319159</v>
      </c>
      <c r="AJ80" s="72">
        <f t="shared" si="125"/>
        <v>0.86613326493163068</v>
      </c>
      <c r="AK80" s="72">
        <f t="shared" si="126"/>
        <v>0.79155255797692559</v>
      </c>
      <c r="AL80" s="72">
        <f t="shared" si="127"/>
        <v>0.62251338508437093</v>
      </c>
      <c r="AM80" s="72">
        <f t="shared" si="128"/>
        <v>-0.36089161554192239</v>
      </c>
      <c r="AN80" s="72">
        <f t="shared" si="129"/>
        <v>-8.0104765297711378E-2</v>
      </c>
    </row>
    <row r="81" spans="2:40" x14ac:dyDescent="0.35">
      <c r="B81" s="79"/>
      <c r="C81" s="79"/>
      <c r="D81" s="79"/>
      <c r="F81" s="79"/>
      <c r="G81" s="79"/>
      <c r="H81" s="79"/>
      <c r="J81" s="79"/>
      <c r="K81" s="79"/>
      <c r="L81" s="79"/>
      <c r="M81" s="79"/>
      <c r="N81" s="79"/>
      <c r="O81" s="79"/>
      <c r="P81" s="79"/>
      <c r="R81" s="72"/>
      <c r="S81" s="72"/>
      <c r="T81" s="72"/>
      <c r="U81" s="72"/>
      <c r="V81" s="72"/>
      <c r="W81" s="72"/>
      <c r="X81" s="72"/>
      <c r="Y81" s="72"/>
      <c r="Z81" s="72"/>
      <c r="AA81" s="72"/>
      <c r="AB81" s="72"/>
      <c r="AD81" s="72"/>
      <c r="AE81" s="72"/>
      <c r="AF81" s="72"/>
      <c r="AG81" s="72"/>
      <c r="AH81" s="72"/>
      <c r="AI81" s="72"/>
      <c r="AJ81" s="72"/>
      <c r="AK81" s="72"/>
      <c r="AL81" s="72"/>
      <c r="AM81" s="72"/>
      <c r="AN81" s="72"/>
    </row>
    <row r="82" spans="2:40" x14ac:dyDescent="0.35">
      <c r="R82" s="72"/>
      <c r="S82" s="72"/>
      <c r="T82" s="72"/>
      <c r="U82" s="72"/>
      <c r="V82" s="72"/>
      <c r="W82" s="72"/>
      <c r="X82" s="72"/>
      <c r="Y82" s="72"/>
      <c r="Z82" s="72"/>
      <c r="AA82" s="72"/>
      <c r="AB82" s="72"/>
      <c r="AD82" s="72"/>
      <c r="AE82" s="72"/>
      <c r="AF82" s="72"/>
      <c r="AG82" s="72"/>
      <c r="AH82" s="72"/>
      <c r="AI82" s="72"/>
      <c r="AJ82" s="72"/>
      <c r="AK82" s="72"/>
      <c r="AL82" s="72"/>
      <c r="AM82" s="72"/>
      <c r="AN82" s="72"/>
    </row>
  </sheetData>
  <mergeCells count="8">
    <mergeCell ref="AD15:AN15"/>
    <mergeCell ref="AD17:AF17"/>
    <mergeCell ref="AH17:AN17"/>
    <mergeCell ref="F17:H17"/>
    <mergeCell ref="J17:P17"/>
    <mergeCell ref="R17:T17"/>
    <mergeCell ref="V17:AB17"/>
    <mergeCell ref="R15:AB15"/>
  </mergeCells>
  <phoneticPr fontId="45" type="noConversion"/>
  <pageMargins left="0.75" right="0.75" top="1.25" bottom="0.75" header="0.4" footer="0.5"/>
  <pageSetup scale="90"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69"/>
  <sheetViews>
    <sheetView zoomScaleNormal="100" zoomScaleSheetLayoutView="100" workbookViewId="0">
      <pane ySplit="17" topLeftCell="A48" activePane="bottomLeft" state="frozen"/>
      <selection pane="bottomLeft"/>
    </sheetView>
  </sheetViews>
  <sheetFormatPr defaultColWidth="9.1328125" defaultRowHeight="11.65" x14ac:dyDescent="0.35"/>
  <cols>
    <col min="1" max="1" width="9.1328125" style="76"/>
    <col min="2" max="2" width="7.265625" style="47" customWidth="1"/>
    <col min="3" max="3" width="7.73046875" style="47" customWidth="1"/>
    <col min="4" max="4" width="7.3984375" style="47" customWidth="1"/>
    <col min="5" max="5" width="2.73046875" style="47" customWidth="1"/>
    <col min="6" max="6" width="7.3984375" style="47" customWidth="1"/>
    <col min="7" max="7" width="13" style="47" customWidth="1"/>
    <col min="8" max="8" width="5.73046875" style="47" customWidth="1"/>
    <col min="9" max="9" width="2.73046875" style="47" customWidth="1"/>
    <col min="10" max="10" width="7" style="47" customWidth="1"/>
    <col min="11" max="11" width="9" style="47" customWidth="1"/>
    <col min="12" max="12" width="14.73046875" style="47" customWidth="1"/>
    <col min="13" max="13" width="7.73046875" style="47" customWidth="1"/>
    <col min="14" max="14" width="8.3984375" style="47" customWidth="1"/>
    <col min="15" max="15" width="8.1328125" style="47" customWidth="1"/>
    <col min="16" max="16" width="6.73046875" style="47" customWidth="1"/>
    <col min="17" max="17" width="2.73046875" style="37" customWidth="1"/>
    <col min="18" max="18" width="7.265625" style="37" customWidth="1"/>
    <col min="19" max="19" width="10.86328125" style="37" customWidth="1"/>
    <col min="20" max="20" width="6.3984375" style="37" customWidth="1"/>
    <col min="21" max="21" width="2.73046875" style="37" customWidth="1"/>
    <col min="22" max="22" width="7.265625" style="37" customWidth="1"/>
    <col min="23" max="23" width="9" style="37" customWidth="1"/>
    <col min="24" max="24" width="14.265625" style="37" customWidth="1"/>
    <col min="25" max="25" width="8.1328125" style="37" customWidth="1"/>
    <col min="26" max="26" width="7.59765625" style="37" customWidth="1"/>
    <col min="27" max="27" width="7.86328125" style="37" customWidth="1"/>
    <col min="28" max="28" width="7.3984375" style="37" customWidth="1"/>
    <col min="29" max="29" width="2.73046875" style="37" customWidth="1"/>
    <col min="30" max="30" width="7.265625" style="37" customWidth="1"/>
    <col min="31" max="31" width="10.86328125" style="37" customWidth="1"/>
    <col min="32" max="32" width="6.86328125" style="37" customWidth="1"/>
    <col min="33" max="33" width="2.73046875" style="37" customWidth="1"/>
    <col min="34" max="34" width="7.3984375" style="37" customWidth="1"/>
    <col min="35" max="35" width="9" style="37" customWidth="1"/>
    <col min="36" max="36" width="14" style="37" customWidth="1"/>
    <col min="37" max="37" width="8.59765625" style="37" customWidth="1"/>
    <col min="38" max="38" width="10.59765625" style="37" customWidth="1"/>
    <col min="39" max="39" width="7.59765625" style="37" customWidth="1"/>
    <col min="40" max="40" width="8" style="37" customWidth="1"/>
    <col min="41" max="16384" width="9.1328125" style="37"/>
  </cols>
  <sheetData>
    <row r="1" spans="1:40" s="4" customFormat="1" ht="13.15" x14ac:dyDescent="0.4">
      <c r="A1" s="22" t="s">
        <v>72</v>
      </c>
      <c r="B1" s="22" t="s">
        <v>23</v>
      </c>
      <c r="C1" s="85"/>
      <c r="D1" s="85"/>
      <c r="E1" s="85"/>
      <c r="F1" s="85"/>
      <c r="G1" s="85"/>
      <c r="H1" s="85"/>
      <c r="I1" s="85"/>
      <c r="J1" s="85"/>
      <c r="K1" s="85"/>
      <c r="L1" s="85"/>
      <c r="M1" s="85"/>
      <c r="N1" s="85"/>
      <c r="O1" s="85"/>
      <c r="P1" s="85"/>
    </row>
    <row r="2" spans="1:40" s="4" customFormat="1" ht="13.15" x14ac:dyDescent="0.4">
      <c r="A2" s="22" t="s">
        <v>73</v>
      </c>
      <c r="B2" s="22" t="s">
        <v>22</v>
      </c>
      <c r="C2" s="85"/>
      <c r="D2" s="85"/>
      <c r="E2" s="85"/>
      <c r="F2" s="85"/>
      <c r="G2" s="85"/>
      <c r="H2" s="85"/>
      <c r="I2" s="85"/>
      <c r="J2" s="85"/>
      <c r="K2" s="85"/>
      <c r="L2" s="85"/>
      <c r="M2" s="85"/>
      <c r="N2" s="85"/>
      <c r="O2" s="85"/>
      <c r="P2" s="85"/>
    </row>
    <row r="3" spans="1:40" s="4" customFormat="1" ht="13.15" x14ac:dyDescent="0.4">
      <c r="A3" s="22" t="s">
        <v>75</v>
      </c>
      <c r="B3" s="22" t="s">
        <v>101</v>
      </c>
      <c r="C3" s="85"/>
      <c r="D3" s="85"/>
      <c r="E3" s="85"/>
      <c r="F3" s="85"/>
      <c r="G3" s="85"/>
      <c r="H3" s="85"/>
      <c r="I3" s="85"/>
      <c r="J3" s="85"/>
      <c r="K3" s="85"/>
      <c r="L3" s="85"/>
      <c r="M3" s="85"/>
      <c r="N3" s="85"/>
      <c r="O3" s="85"/>
      <c r="P3" s="85"/>
    </row>
    <row r="4" spans="1:40" s="50" customFormat="1" ht="10.15" x14ac:dyDescent="0.3">
      <c r="A4" s="35" t="s">
        <v>99</v>
      </c>
      <c r="B4" s="83" t="s">
        <v>106</v>
      </c>
      <c r="C4" s="84"/>
      <c r="D4" s="84"/>
      <c r="E4" s="84"/>
      <c r="F4" s="84"/>
      <c r="G4" s="84"/>
      <c r="H4" s="84"/>
      <c r="I4" s="84"/>
      <c r="J4" s="84"/>
      <c r="K4" s="84"/>
      <c r="L4" s="84"/>
      <c r="M4" s="84"/>
      <c r="N4" s="84"/>
      <c r="O4" s="84"/>
      <c r="P4" s="84"/>
    </row>
    <row r="5" spans="1:40" s="50" customFormat="1" ht="10.15" x14ac:dyDescent="0.3">
      <c r="A5" s="35" t="s">
        <v>100</v>
      </c>
      <c r="B5" s="35" t="s">
        <v>36</v>
      </c>
      <c r="C5" s="84"/>
      <c r="D5" s="84"/>
      <c r="E5" s="84"/>
      <c r="F5" s="84"/>
      <c r="G5" s="84"/>
      <c r="H5" s="84"/>
      <c r="I5" s="84"/>
      <c r="J5" s="84"/>
      <c r="K5" s="84"/>
      <c r="L5" s="84"/>
      <c r="M5" s="84"/>
      <c r="N5" s="84"/>
      <c r="O5" s="84"/>
      <c r="P5" s="84"/>
    </row>
    <row r="6" spans="1:40" s="50" customFormat="1" ht="10.15" x14ac:dyDescent="0.3">
      <c r="A6" s="35"/>
      <c r="B6" s="35" t="s">
        <v>35</v>
      </c>
      <c r="C6" s="84"/>
      <c r="D6" s="84"/>
      <c r="E6" s="84"/>
      <c r="F6" s="84"/>
      <c r="G6" s="84"/>
      <c r="H6" s="84"/>
      <c r="I6" s="84"/>
      <c r="J6" s="84"/>
      <c r="K6" s="84"/>
      <c r="L6" s="84"/>
      <c r="M6" s="84"/>
      <c r="N6" s="84"/>
      <c r="O6" s="84"/>
      <c r="P6" s="84"/>
    </row>
    <row r="7" spans="1:40" s="50" customFormat="1" ht="10.15" x14ac:dyDescent="0.3">
      <c r="A7" s="35"/>
      <c r="B7" s="35" t="s">
        <v>52</v>
      </c>
      <c r="C7" s="84"/>
      <c r="D7" s="84"/>
      <c r="E7" s="84"/>
      <c r="F7" s="84"/>
      <c r="G7" s="84"/>
      <c r="H7" s="84"/>
      <c r="I7" s="84"/>
      <c r="J7" s="84"/>
      <c r="K7" s="84"/>
      <c r="L7" s="84"/>
      <c r="M7" s="84"/>
      <c r="N7" s="84"/>
      <c r="O7" s="84"/>
      <c r="P7" s="84"/>
    </row>
    <row r="8" spans="1:40" s="50" customFormat="1" ht="10.15" x14ac:dyDescent="0.3">
      <c r="A8" s="35"/>
      <c r="B8" s="35" t="s">
        <v>50</v>
      </c>
      <c r="C8" s="84"/>
      <c r="D8" s="84"/>
      <c r="E8" s="84"/>
      <c r="F8" s="84"/>
      <c r="G8" s="84"/>
      <c r="H8" s="84"/>
      <c r="I8" s="84"/>
      <c r="J8" s="84"/>
      <c r="K8" s="84"/>
      <c r="L8" s="84"/>
      <c r="M8" s="84"/>
      <c r="N8" s="84"/>
      <c r="O8" s="84"/>
      <c r="P8" s="84"/>
    </row>
    <row r="9" spans="1:40" s="50" customFormat="1" ht="10.15" x14ac:dyDescent="0.3">
      <c r="A9" s="35"/>
      <c r="B9" s="35" t="s">
        <v>132</v>
      </c>
      <c r="C9" s="84"/>
      <c r="D9" s="84"/>
      <c r="E9" s="84"/>
      <c r="F9" s="84"/>
      <c r="G9" s="84"/>
      <c r="H9" s="84"/>
      <c r="I9" s="84"/>
      <c r="J9" s="84"/>
      <c r="K9" s="84"/>
      <c r="L9" s="84"/>
      <c r="M9" s="84"/>
      <c r="N9" s="84"/>
      <c r="O9" s="84"/>
      <c r="P9" s="84"/>
    </row>
    <row r="10" spans="1:40" s="50" customFormat="1" ht="10.15" x14ac:dyDescent="0.3">
      <c r="A10" s="35"/>
      <c r="B10" s="35" t="s">
        <v>40</v>
      </c>
      <c r="C10" s="84"/>
      <c r="D10" s="84"/>
      <c r="E10" s="84"/>
      <c r="F10" s="84"/>
      <c r="G10" s="84"/>
      <c r="H10" s="84"/>
      <c r="I10" s="84"/>
      <c r="J10" s="84"/>
      <c r="K10" s="84"/>
      <c r="L10" s="84"/>
      <c r="M10" s="84"/>
      <c r="N10" s="84"/>
      <c r="O10" s="84"/>
      <c r="P10" s="84"/>
    </row>
    <row r="11" spans="1:40" s="50" customFormat="1" ht="10.15" x14ac:dyDescent="0.3">
      <c r="A11" s="35"/>
      <c r="B11" s="35" t="s">
        <v>49</v>
      </c>
      <c r="C11" s="84"/>
      <c r="D11" s="84"/>
      <c r="E11" s="84"/>
      <c r="F11" s="84"/>
      <c r="G11" s="84"/>
      <c r="H11" s="84"/>
      <c r="I11" s="84"/>
      <c r="J11" s="84"/>
      <c r="K11" s="84"/>
      <c r="L11" s="84"/>
      <c r="M11" s="84"/>
      <c r="N11" s="84"/>
      <c r="O11" s="84"/>
      <c r="P11" s="84"/>
    </row>
    <row r="12" spans="1:40" s="50" customFormat="1" ht="10.15" x14ac:dyDescent="0.3">
      <c r="A12" s="35"/>
      <c r="B12" s="35" t="s">
        <v>59</v>
      </c>
      <c r="C12" s="84"/>
      <c r="D12" s="84"/>
      <c r="E12" s="84"/>
      <c r="F12" s="84"/>
      <c r="G12" s="84"/>
      <c r="H12" s="84"/>
      <c r="I12" s="84"/>
      <c r="J12" s="84"/>
      <c r="K12" s="84"/>
      <c r="L12" s="84"/>
      <c r="M12" s="84"/>
      <c r="N12" s="84"/>
      <c r="O12" s="84"/>
      <c r="P12" s="84"/>
    </row>
    <row r="13" spans="1:40" s="50" customFormat="1" ht="10.15" x14ac:dyDescent="0.3">
      <c r="A13" s="35"/>
      <c r="B13" s="35" t="s">
        <v>28</v>
      </c>
      <c r="C13" s="84"/>
      <c r="D13" s="84"/>
      <c r="E13" s="84"/>
      <c r="F13" s="84"/>
      <c r="G13" s="84"/>
      <c r="H13" s="84"/>
      <c r="I13" s="84"/>
      <c r="J13" s="84"/>
      <c r="K13" s="84"/>
      <c r="L13" s="84"/>
      <c r="M13" s="84"/>
      <c r="N13" s="84"/>
      <c r="O13" s="84"/>
      <c r="P13" s="84"/>
    </row>
    <row r="14" spans="1:40" x14ac:dyDescent="0.35">
      <c r="A14" s="93"/>
    </row>
    <row r="15" spans="1:40" ht="12.75" customHeight="1" x14ac:dyDescent="0.35">
      <c r="A15" s="93"/>
      <c r="R15" s="139" t="s">
        <v>115</v>
      </c>
      <c r="S15" s="139"/>
      <c r="T15" s="139"/>
      <c r="U15" s="139"/>
      <c r="V15" s="139"/>
      <c r="W15" s="139"/>
      <c r="X15" s="139"/>
      <c r="Y15" s="139"/>
      <c r="Z15" s="139"/>
      <c r="AA15" s="139"/>
      <c r="AB15" s="139"/>
      <c r="AD15" s="139" t="s">
        <v>131</v>
      </c>
      <c r="AE15" s="139"/>
      <c r="AF15" s="139"/>
      <c r="AG15" s="139"/>
      <c r="AH15" s="139"/>
      <c r="AI15" s="139"/>
      <c r="AJ15" s="139"/>
      <c r="AK15" s="139"/>
      <c r="AL15" s="139"/>
      <c r="AM15" s="139"/>
      <c r="AN15" s="139"/>
    </row>
    <row r="16" spans="1:40" ht="12.75" customHeight="1" x14ac:dyDescent="0.35">
      <c r="F16" s="141" t="s">
        <v>14</v>
      </c>
      <c r="G16" s="141"/>
      <c r="H16" s="141"/>
      <c r="I16" s="55"/>
      <c r="J16" s="141" t="s">
        <v>2</v>
      </c>
      <c r="K16" s="141"/>
      <c r="L16" s="141"/>
      <c r="M16" s="141"/>
      <c r="N16" s="141"/>
      <c r="O16" s="141"/>
      <c r="P16" s="141"/>
      <c r="R16" s="140" t="s">
        <v>14</v>
      </c>
      <c r="S16" s="140"/>
      <c r="T16" s="140"/>
      <c r="U16" s="63"/>
      <c r="V16" s="140" t="s">
        <v>2</v>
      </c>
      <c r="W16" s="140"/>
      <c r="X16" s="140"/>
      <c r="Y16" s="140"/>
      <c r="Z16" s="140"/>
      <c r="AA16" s="140"/>
      <c r="AB16" s="140"/>
      <c r="AD16" s="140" t="s">
        <v>14</v>
      </c>
      <c r="AE16" s="140"/>
      <c r="AF16" s="140"/>
      <c r="AG16" s="63"/>
      <c r="AH16" s="140" t="s">
        <v>2</v>
      </c>
      <c r="AI16" s="140"/>
      <c r="AJ16" s="140"/>
      <c r="AK16" s="140"/>
      <c r="AL16" s="140"/>
      <c r="AM16" s="140"/>
      <c r="AN16" s="140"/>
    </row>
    <row r="17" spans="1:40" ht="34.9" x14ac:dyDescent="0.35">
      <c r="A17" s="77" t="s">
        <v>21</v>
      </c>
      <c r="B17" s="81" t="s">
        <v>14</v>
      </c>
      <c r="C17" s="81" t="s">
        <v>2</v>
      </c>
      <c r="D17" s="81" t="s">
        <v>1</v>
      </c>
      <c r="E17" s="81"/>
      <c r="F17" s="82" t="s">
        <v>20</v>
      </c>
      <c r="G17" s="82" t="s">
        <v>19</v>
      </c>
      <c r="H17" s="82" t="s">
        <v>26</v>
      </c>
      <c r="I17" s="81"/>
      <c r="J17" s="82" t="s">
        <v>16</v>
      </c>
      <c r="K17" s="82" t="s">
        <v>51</v>
      </c>
      <c r="L17" s="81" t="s">
        <v>17</v>
      </c>
      <c r="M17" s="82" t="s">
        <v>43</v>
      </c>
      <c r="N17" s="82" t="s">
        <v>18</v>
      </c>
      <c r="O17" s="82" t="s">
        <v>44</v>
      </c>
      <c r="P17" s="81" t="s">
        <v>26</v>
      </c>
      <c r="R17" s="86" t="s">
        <v>20</v>
      </c>
      <c r="S17" s="86" t="s">
        <v>19</v>
      </c>
      <c r="T17" s="86" t="s">
        <v>26</v>
      </c>
      <c r="U17" s="91"/>
      <c r="V17" s="86" t="s">
        <v>16</v>
      </c>
      <c r="W17" s="86" t="s">
        <v>51</v>
      </c>
      <c r="X17" s="91" t="s">
        <v>17</v>
      </c>
      <c r="Y17" s="86" t="s">
        <v>43</v>
      </c>
      <c r="Z17" s="86" t="s">
        <v>18</v>
      </c>
      <c r="AA17" s="86" t="s">
        <v>44</v>
      </c>
      <c r="AB17" s="91" t="s">
        <v>26</v>
      </c>
      <c r="AD17" s="114" t="s">
        <v>20</v>
      </c>
      <c r="AE17" s="114" t="s">
        <v>19</v>
      </c>
      <c r="AF17" s="114" t="s">
        <v>26</v>
      </c>
      <c r="AG17" s="115"/>
      <c r="AH17" s="114" t="s">
        <v>16</v>
      </c>
      <c r="AI17" s="114" t="s">
        <v>51</v>
      </c>
      <c r="AJ17" s="115" t="s">
        <v>17</v>
      </c>
      <c r="AK17" s="114" t="s">
        <v>43</v>
      </c>
      <c r="AL17" s="114" t="s">
        <v>18</v>
      </c>
      <c r="AM17" s="114" t="s">
        <v>44</v>
      </c>
      <c r="AN17" s="115" t="s">
        <v>26</v>
      </c>
    </row>
    <row r="18" spans="1:40" x14ac:dyDescent="0.35">
      <c r="A18" s="87">
        <v>1980</v>
      </c>
      <c r="B18" s="75">
        <v>0</v>
      </c>
      <c r="C18" s="75">
        <v>0.66879999999999995</v>
      </c>
      <c r="D18" s="75">
        <f t="shared" ref="D18:D58" si="0">SUM(B18:C18)</f>
        <v>0.66879999999999995</v>
      </c>
      <c r="E18" s="75"/>
      <c r="F18" s="88">
        <v>0</v>
      </c>
      <c r="G18" s="88">
        <v>0</v>
      </c>
      <c r="H18" s="75">
        <f t="shared" ref="H18:H47" si="1">B18-SUM(F18:G18)</f>
        <v>0</v>
      </c>
      <c r="I18" s="75"/>
      <c r="J18" s="75">
        <v>0</v>
      </c>
      <c r="K18" s="75">
        <v>0</v>
      </c>
      <c r="L18" s="75">
        <v>0</v>
      </c>
      <c r="M18" s="75">
        <v>0</v>
      </c>
      <c r="N18" s="75">
        <v>0</v>
      </c>
      <c r="O18" s="75">
        <v>0</v>
      </c>
      <c r="P18" s="75">
        <f t="shared" ref="P18:P47" si="2">C18-SUM(J18:O18)</f>
        <v>0.66879999999999995</v>
      </c>
      <c r="R18" s="74" t="s">
        <v>116</v>
      </c>
      <c r="S18" s="74" t="s">
        <v>116</v>
      </c>
      <c r="T18" s="74" t="s">
        <v>116</v>
      </c>
      <c r="U18" s="74"/>
      <c r="V18" s="74" t="s">
        <v>116</v>
      </c>
      <c r="W18" s="74" t="s">
        <v>116</v>
      </c>
      <c r="X18" s="74" t="s">
        <v>116</v>
      </c>
      <c r="Y18" s="74" t="s">
        <v>116</v>
      </c>
      <c r="Z18" s="74" t="s">
        <v>116</v>
      </c>
      <c r="AA18" s="74" t="s">
        <v>116</v>
      </c>
      <c r="AB18" s="74" t="s">
        <v>116</v>
      </c>
      <c r="AD18" s="74" t="s">
        <v>116</v>
      </c>
      <c r="AE18" s="74" t="s">
        <v>116</v>
      </c>
      <c r="AF18" s="74" t="s">
        <v>116</v>
      </c>
      <c r="AG18" s="74"/>
      <c r="AH18" s="74" t="s">
        <v>116</v>
      </c>
      <c r="AI18" s="74" t="s">
        <v>116</v>
      </c>
      <c r="AJ18" s="74" t="s">
        <v>116</v>
      </c>
      <c r="AK18" s="74" t="s">
        <v>116</v>
      </c>
      <c r="AL18" s="74" t="s">
        <v>116</v>
      </c>
      <c r="AM18" s="74" t="s">
        <v>116</v>
      </c>
      <c r="AN18" s="74" t="s">
        <v>116</v>
      </c>
    </row>
    <row r="19" spans="1:40" x14ac:dyDescent="0.35">
      <c r="A19" s="87">
        <v>1981</v>
      </c>
      <c r="B19" s="75">
        <v>0</v>
      </c>
      <c r="C19" s="75">
        <v>0.66879999999999995</v>
      </c>
      <c r="D19" s="75">
        <f t="shared" si="0"/>
        <v>0.66879999999999995</v>
      </c>
      <c r="E19" s="75"/>
      <c r="F19" s="88">
        <v>0</v>
      </c>
      <c r="G19" s="88">
        <v>0</v>
      </c>
      <c r="H19" s="75">
        <f t="shared" si="1"/>
        <v>0</v>
      </c>
      <c r="I19" s="75"/>
      <c r="J19" s="75">
        <v>0</v>
      </c>
      <c r="K19" s="75">
        <v>0</v>
      </c>
      <c r="L19" s="75">
        <v>0</v>
      </c>
      <c r="M19" s="75">
        <v>0</v>
      </c>
      <c r="N19" s="75">
        <v>0</v>
      </c>
      <c r="O19" s="75">
        <v>0</v>
      </c>
      <c r="P19" s="75">
        <f t="shared" si="2"/>
        <v>0.66879999999999995</v>
      </c>
      <c r="R19" s="74" t="str">
        <f>IFERROR(F19/F18-1, "n/a")</f>
        <v>n/a</v>
      </c>
      <c r="S19" s="74" t="str">
        <f t="shared" ref="S19:T34" si="3">IFERROR(G19/G18-1, "n/a")</f>
        <v>n/a</v>
      </c>
      <c r="T19" s="74" t="str">
        <f t="shared" si="3"/>
        <v>n/a</v>
      </c>
      <c r="U19" s="74"/>
      <c r="V19" s="74" t="str">
        <f>IFERROR(J19/J18-1, "n/a")</f>
        <v>n/a</v>
      </c>
      <c r="W19" s="74" t="str">
        <f t="shared" ref="W19:AB34" si="4">IFERROR(K19/K18-1, "n/a")</f>
        <v>n/a</v>
      </c>
      <c r="X19" s="74" t="str">
        <f t="shared" si="4"/>
        <v>n/a</v>
      </c>
      <c r="Y19" s="74" t="str">
        <f t="shared" si="4"/>
        <v>n/a</v>
      </c>
      <c r="Z19" s="74" t="str">
        <f t="shared" si="4"/>
        <v>n/a</v>
      </c>
      <c r="AA19" s="74" t="str">
        <f t="shared" si="4"/>
        <v>n/a</v>
      </c>
      <c r="AB19" s="74">
        <f t="shared" si="4"/>
        <v>0</v>
      </c>
      <c r="AD19" s="74" t="s">
        <v>116</v>
      </c>
      <c r="AE19" s="74" t="s">
        <v>116</v>
      </c>
      <c r="AF19" s="74" t="s">
        <v>116</v>
      </c>
      <c r="AG19" s="74"/>
      <c r="AH19" s="74" t="s">
        <v>116</v>
      </c>
      <c r="AI19" s="74" t="s">
        <v>116</v>
      </c>
      <c r="AJ19" s="74" t="s">
        <v>116</v>
      </c>
      <c r="AK19" s="74" t="s">
        <v>116</v>
      </c>
      <c r="AL19" s="74" t="s">
        <v>116</v>
      </c>
      <c r="AM19" s="74" t="s">
        <v>116</v>
      </c>
      <c r="AN19" s="74" t="s">
        <v>116</v>
      </c>
    </row>
    <row r="20" spans="1:40" x14ac:dyDescent="0.35">
      <c r="A20" s="87">
        <v>1982</v>
      </c>
      <c r="B20" s="75">
        <v>0</v>
      </c>
      <c r="C20" s="75">
        <v>0.71919999999999995</v>
      </c>
      <c r="D20" s="75">
        <f t="shared" si="0"/>
        <v>0.71919999999999995</v>
      </c>
      <c r="E20" s="75"/>
      <c r="F20" s="88">
        <v>0</v>
      </c>
      <c r="G20" s="88">
        <v>0</v>
      </c>
      <c r="H20" s="75">
        <f t="shared" si="1"/>
        <v>0</v>
      </c>
      <c r="I20" s="75"/>
      <c r="J20" s="75">
        <v>0</v>
      </c>
      <c r="K20" s="75">
        <v>0</v>
      </c>
      <c r="L20" s="75">
        <v>5.0500000000000003E-2</v>
      </c>
      <c r="M20" s="75">
        <v>0</v>
      </c>
      <c r="N20" s="75">
        <v>0</v>
      </c>
      <c r="O20" s="75">
        <v>0</v>
      </c>
      <c r="P20" s="75">
        <f t="shared" si="2"/>
        <v>0.66869999999999996</v>
      </c>
      <c r="R20" s="74" t="str">
        <f t="shared" ref="R20:T41" si="5">IFERROR(F20/F19-1, "n/a")</f>
        <v>n/a</v>
      </c>
      <c r="S20" s="74" t="str">
        <f t="shared" si="3"/>
        <v>n/a</v>
      </c>
      <c r="T20" s="74" t="str">
        <f t="shared" si="3"/>
        <v>n/a</v>
      </c>
      <c r="U20" s="74"/>
      <c r="V20" s="74" t="str">
        <f t="shared" ref="V20:AB41" si="6">IFERROR(J20/J19-1, "n/a")</f>
        <v>n/a</v>
      </c>
      <c r="W20" s="74" t="str">
        <f t="shared" si="4"/>
        <v>n/a</v>
      </c>
      <c r="X20" s="74" t="str">
        <f t="shared" si="4"/>
        <v>n/a</v>
      </c>
      <c r="Y20" s="74" t="str">
        <f t="shared" si="4"/>
        <v>n/a</v>
      </c>
      <c r="Z20" s="74" t="str">
        <f t="shared" si="4"/>
        <v>n/a</v>
      </c>
      <c r="AA20" s="74" t="str">
        <f t="shared" si="4"/>
        <v>n/a</v>
      </c>
      <c r="AB20" s="74">
        <f t="shared" si="4"/>
        <v>-1.4952153110048272E-4</v>
      </c>
      <c r="AD20" s="74" t="s">
        <v>116</v>
      </c>
      <c r="AE20" s="74" t="s">
        <v>116</v>
      </c>
      <c r="AF20" s="74" t="s">
        <v>116</v>
      </c>
      <c r="AG20" s="74"/>
      <c r="AH20" s="74" t="s">
        <v>116</v>
      </c>
      <c r="AI20" s="74" t="s">
        <v>116</v>
      </c>
      <c r="AJ20" s="74" t="s">
        <v>116</v>
      </c>
      <c r="AK20" s="74" t="s">
        <v>116</v>
      </c>
      <c r="AL20" s="74" t="s">
        <v>116</v>
      </c>
      <c r="AM20" s="74" t="s">
        <v>116</v>
      </c>
      <c r="AN20" s="74" t="s">
        <v>116</v>
      </c>
    </row>
    <row r="21" spans="1:40" x14ac:dyDescent="0.35">
      <c r="A21" s="87">
        <v>1983</v>
      </c>
      <c r="B21" s="75">
        <v>0</v>
      </c>
      <c r="C21" s="75">
        <v>3.73</v>
      </c>
      <c r="D21" s="75">
        <f t="shared" si="0"/>
        <v>3.73</v>
      </c>
      <c r="E21" s="75"/>
      <c r="F21" s="88">
        <v>0</v>
      </c>
      <c r="G21" s="88">
        <v>0</v>
      </c>
      <c r="H21" s="75">
        <f t="shared" si="1"/>
        <v>0</v>
      </c>
      <c r="I21" s="75"/>
      <c r="J21" s="75">
        <v>0</v>
      </c>
      <c r="K21" s="75">
        <v>0</v>
      </c>
      <c r="L21" s="75">
        <v>3.0613000000000001</v>
      </c>
      <c r="M21" s="75">
        <v>0</v>
      </c>
      <c r="N21" s="75">
        <v>0</v>
      </c>
      <c r="O21" s="75">
        <v>0</v>
      </c>
      <c r="P21" s="75">
        <f t="shared" si="2"/>
        <v>0.66869999999999985</v>
      </c>
      <c r="R21" s="74" t="str">
        <f t="shared" si="5"/>
        <v>n/a</v>
      </c>
      <c r="S21" s="74" t="str">
        <f t="shared" si="3"/>
        <v>n/a</v>
      </c>
      <c r="T21" s="74" t="str">
        <f t="shared" si="3"/>
        <v>n/a</v>
      </c>
      <c r="U21" s="74"/>
      <c r="V21" s="74" t="str">
        <f t="shared" si="6"/>
        <v>n/a</v>
      </c>
      <c r="W21" s="74" t="str">
        <f t="shared" si="4"/>
        <v>n/a</v>
      </c>
      <c r="X21" s="74">
        <f t="shared" si="4"/>
        <v>59.619801980198019</v>
      </c>
      <c r="Y21" s="74" t="str">
        <f t="shared" si="4"/>
        <v>n/a</v>
      </c>
      <c r="Z21" s="74" t="str">
        <f t="shared" si="4"/>
        <v>n/a</v>
      </c>
      <c r="AA21" s="74" t="str">
        <f t="shared" si="4"/>
        <v>n/a</v>
      </c>
      <c r="AB21" s="74">
        <f t="shared" si="4"/>
        <v>-1.1102230246251565E-16</v>
      </c>
      <c r="AD21" s="74" t="s">
        <v>116</v>
      </c>
      <c r="AE21" s="74" t="s">
        <v>116</v>
      </c>
      <c r="AF21" s="74" t="s">
        <v>116</v>
      </c>
      <c r="AG21" s="74"/>
      <c r="AH21" s="74" t="s">
        <v>116</v>
      </c>
      <c r="AI21" s="74" t="s">
        <v>116</v>
      </c>
      <c r="AJ21" s="74" t="s">
        <v>116</v>
      </c>
      <c r="AK21" s="74" t="s">
        <v>116</v>
      </c>
      <c r="AL21" s="74" t="s">
        <v>116</v>
      </c>
      <c r="AM21" s="74" t="s">
        <v>116</v>
      </c>
      <c r="AN21" s="74" t="s">
        <v>116</v>
      </c>
    </row>
    <row r="22" spans="1:40" x14ac:dyDescent="0.35">
      <c r="A22" s="87">
        <v>1984</v>
      </c>
      <c r="B22" s="75">
        <v>0</v>
      </c>
      <c r="C22" s="75">
        <v>12.711399999999999</v>
      </c>
      <c r="D22" s="75">
        <f t="shared" si="0"/>
        <v>12.711399999999999</v>
      </c>
      <c r="E22" s="75"/>
      <c r="F22" s="88">
        <v>0</v>
      </c>
      <c r="G22" s="88">
        <v>0</v>
      </c>
      <c r="H22" s="75">
        <f t="shared" si="1"/>
        <v>0</v>
      </c>
      <c r="I22" s="75"/>
      <c r="J22" s="75">
        <v>0</v>
      </c>
      <c r="K22" s="75">
        <v>0</v>
      </c>
      <c r="L22" s="75">
        <v>10.790900000000001</v>
      </c>
      <c r="M22" s="75">
        <v>0</v>
      </c>
      <c r="N22" s="75">
        <v>0</v>
      </c>
      <c r="O22" s="75">
        <v>0</v>
      </c>
      <c r="P22" s="75">
        <f t="shared" si="2"/>
        <v>1.9204999999999988</v>
      </c>
      <c r="R22" s="74" t="str">
        <f t="shared" si="5"/>
        <v>n/a</v>
      </c>
      <c r="S22" s="74" t="str">
        <f t="shared" si="3"/>
        <v>n/a</v>
      </c>
      <c r="T22" s="74" t="str">
        <f t="shared" si="3"/>
        <v>n/a</v>
      </c>
      <c r="U22" s="74"/>
      <c r="V22" s="74" t="str">
        <f t="shared" si="6"/>
        <v>n/a</v>
      </c>
      <c r="W22" s="74" t="str">
        <f t="shared" si="4"/>
        <v>n/a</v>
      </c>
      <c r="X22" s="74">
        <f t="shared" si="4"/>
        <v>2.5249403848038416</v>
      </c>
      <c r="Y22" s="74" t="str">
        <f t="shared" si="4"/>
        <v>n/a</v>
      </c>
      <c r="Z22" s="74" t="str">
        <f t="shared" si="4"/>
        <v>n/a</v>
      </c>
      <c r="AA22" s="74" t="str">
        <f t="shared" si="4"/>
        <v>n/a</v>
      </c>
      <c r="AB22" s="74">
        <f t="shared" si="4"/>
        <v>1.8719904291909661</v>
      </c>
      <c r="AD22" s="74" t="s">
        <v>116</v>
      </c>
      <c r="AE22" s="74" t="s">
        <v>116</v>
      </c>
      <c r="AF22" s="74" t="s">
        <v>116</v>
      </c>
      <c r="AG22" s="74"/>
      <c r="AH22" s="74" t="s">
        <v>116</v>
      </c>
      <c r="AI22" s="74" t="s">
        <v>116</v>
      </c>
      <c r="AJ22" s="74" t="s">
        <v>116</v>
      </c>
      <c r="AK22" s="74" t="s">
        <v>116</v>
      </c>
      <c r="AL22" s="74" t="s">
        <v>116</v>
      </c>
      <c r="AM22" s="74" t="s">
        <v>116</v>
      </c>
      <c r="AN22" s="74" t="s">
        <v>116</v>
      </c>
    </row>
    <row r="23" spans="1:40" x14ac:dyDescent="0.35">
      <c r="A23" s="87">
        <v>1985</v>
      </c>
      <c r="B23" s="75">
        <v>0</v>
      </c>
      <c r="C23" s="75">
        <v>28.441299999999998</v>
      </c>
      <c r="D23" s="75">
        <f t="shared" si="0"/>
        <v>28.441299999999998</v>
      </c>
      <c r="E23" s="75"/>
      <c r="F23" s="88">
        <v>0</v>
      </c>
      <c r="G23" s="88">
        <v>0</v>
      </c>
      <c r="H23" s="75">
        <f t="shared" si="1"/>
        <v>0</v>
      </c>
      <c r="I23" s="75"/>
      <c r="J23" s="75">
        <v>0</v>
      </c>
      <c r="K23" s="75">
        <v>0</v>
      </c>
      <c r="L23" s="75">
        <v>24.8125</v>
      </c>
      <c r="M23" s="75">
        <v>0</v>
      </c>
      <c r="N23" s="75">
        <v>0</v>
      </c>
      <c r="O23" s="75">
        <v>0</v>
      </c>
      <c r="P23" s="75">
        <f t="shared" si="2"/>
        <v>3.6287999999999982</v>
      </c>
      <c r="R23" s="74" t="str">
        <f t="shared" si="5"/>
        <v>n/a</v>
      </c>
      <c r="S23" s="74" t="str">
        <f t="shared" si="3"/>
        <v>n/a</v>
      </c>
      <c r="T23" s="74" t="str">
        <f t="shared" si="3"/>
        <v>n/a</v>
      </c>
      <c r="U23" s="74"/>
      <c r="V23" s="74" t="str">
        <f t="shared" si="6"/>
        <v>n/a</v>
      </c>
      <c r="W23" s="74" t="str">
        <f t="shared" si="4"/>
        <v>n/a</v>
      </c>
      <c r="X23" s="74">
        <f t="shared" si="4"/>
        <v>1.2993911536572482</v>
      </c>
      <c r="Y23" s="74" t="str">
        <f t="shared" si="4"/>
        <v>n/a</v>
      </c>
      <c r="Z23" s="74" t="str">
        <f t="shared" si="4"/>
        <v>n/a</v>
      </c>
      <c r="AA23" s="74" t="str">
        <f t="shared" si="4"/>
        <v>n/a</v>
      </c>
      <c r="AB23" s="74">
        <f t="shared" si="4"/>
        <v>0.88950794064045846</v>
      </c>
      <c r="AD23" s="74" t="s">
        <v>116</v>
      </c>
      <c r="AE23" s="74" t="s">
        <v>116</v>
      </c>
      <c r="AF23" s="74" t="s">
        <v>116</v>
      </c>
      <c r="AG23" s="74"/>
      <c r="AH23" s="74" t="s">
        <v>116</v>
      </c>
      <c r="AI23" s="74" t="s">
        <v>116</v>
      </c>
      <c r="AJ23" s="74" t="s">
        <v>116</v>
      </c>
      <c r="AK23" s="74" t="s">
        <v>116</v>
      </c>
      <c r="AL23" s="74" t="s">
        <v>116</v>
      </c>
      <c r="AM23" s="74" t="s">
        <v>116</v>
      </c>
      <c r="AN23" s="74" t="s">
        <v>116</v>
      </c>
    </row>
    <row r="24" spans="1:40" x14ac:dyDescent="0.35">
      <c r="A24" s="87">
        <v>1986</v>
      </c>
      <c r="B24" s="88">
        <v>0</v>
      </c>
      <c r="C24" s="75">
        <v>78.218999999999994</v>
      </c>
      <c r="D24" s="75">
        <f t="shared" si="0"/>
        <v>78.218999999999994</v>
      </c>
      <c r="E24" s="75"/>
      <c r="F24" s="75">
        <v>0</v>
      </c>
      <c r="G24" s="75">
        <v>0</v>
      </c>
      <c r="H24" s="75">
        <f t="shared" si="1"/>
        <v>0</v>
      </c>
      <c r="I24" s="75"/>
      <c r="J24" s="75">
        <v>0</v>
      </c>
      <c r="K24" s="75">
        <v>0</v>
      </c>
      <c r="L24" s="75">
        <v>70.198999999999998</v>
      </c>
      <c r="M24" s="75">
        <v>0</v>
      </c>
      <c r="N24" s="75">
        <v>0</v>
      </c>
      <c r="O24" s="75">
        <v>0</v>
      </c>
      <c r="P24" s="75">
        <f t="shared" si="2"/>
        <v>8.019999999999996</v>
      </c>
      <c r="R24" s="74" t="str">
        <f t="shared" si="5"/>
        <v>n/a</v>
      </c>
      <c r="S24" s="74" t="str">
        <f t="shared" si="3"/>
        <v>n/a</v>
      </c>
      <c r="T24" s="74" t="str">
        <f t="shared" si="3"/>
        <v>n/a</v>
      </c>
      <c r="U24" s="74"/>
      <c r="V24" s="74" t="str">
        <f t="shared" si="6"/>
        <v>n/a</v>
      </c>
      <c r="W24" s="74" t="str">
        <f t="shared" si="4"/>
        <v>n/a</v>
      </c>
      <c r="X24" s="74">
        <f t="shared" si="4"/>
        <v>1.8291788413098238</v>
      </c>
      <c r="Y24" s="74" t="str">
        <f t="shared" si="4"/>
        <v>n/a</v>
      </c>
      <c r="Z24" s="74" t="str">
        <f t="shared" si="4"/>
        <v>n/a</v>
      </c>
      <c r="AA24" s="74" t="str">
        <f t="shared" si="4"/>
        <v>n/a</v>
      </c>
      <c r="AB24" s="74">
        <f t="shared" si="4"/>
        <v>1.2100970017636685</v>
      </c>
      <c r="AD24" s="74" t="s">
        <v>116</v>
      </c>
      <c r="AE24" s="74" t="s">
        <v>116</v>
      </c>
      <c r="AF24" s="74" t="s">
        <v>116</v>
      </c>
      <c r="AG24" s="74"/>
      <c r="AH24" s="74" t="s">
        <v>116</v>
      </c>
      <c r="AI24" s="74" t="s">
        <v>116</v>
      </c>
      <c r="AJ24" s="74" t="s">
        <v>116</v>
      </c>
      <c r="AK24" s="74" t="s">
        <v>116</v>
      </c>
      <c r="AL24" s="74" t="s">
        <v>116</v>
      </c>
      <c r="AM24" s="74" t="s">
        <v>116</v>
      </c>
      <c r="AN24" s="74" t="s">
        <v>116</v>
      </c>
    </row>
    <row r="25" spans="1:40" x14ac:dyDescent="0.35">
      <c r="A25" s="87">
        <v>1987</v>
      </c>
      <c r="B25" s="88">
        <v>0.24149999999999999</v>
      </c>
      <c r="C25" s="75">
        <v>131.66640000000001</v>
      </c>
      <c r="D25" s="75">
        <f t="shared" si="0"/>
        <v>131.90790000000001</v>
      </c>
      <c r="E25" s="75"/>
      <c r="F25" s="75">
        <v>0</v>
      </c>
      <c r="G25" s="75">
        <v>0</v>
      </c>
      <c r="H25" s="75">
        <f t="shared" si="1"/>
        <v>0.24149999999999999</v>
      </c>
      <c r="I25" s="75"/>
      <c r="J25" s="75">
        <v>4.7100000000000003E-2</v>
      </c>
      <c r="K25" s="75">
        <v>0</v>
      </c>
      <c r="L25" s="75">
        <v>111.7808</v>
      </c>
      <c r="M25" s="75">
        <v>0</v>
      </c>
      <c r="N25" s="75">
        <v>0</v>
      </c>
      <c r="O25" s="75">
        <v>0</v>
      </c>
      <c r="P25" s="75">
        <f t="shared" si="2"/>
        <v>19.83850000000001</v>
      </c>
      <c r="R25" s="74" t="str">
        <f t="shared" si="5"/>
        <v>n/a</v>
      </c>
      <c r="S25" s="74" t="str">
        <f t="shared" si="3"/>
        <v>n/a</v>
      </c>
      <c r="T25" s="74" t="str">
        <f t="shared" si="3"/>
        <v>n/a</v>
      </c>
      <c r="U25" s="74"/>
      <c r="V25" s="74" t="str">
        <f t="shared" si="6"/>
        <v>n/a</v>
      </c>
      <c r="W25" s="74" t="str">
        <f t="shared" si="4"/>
        <v>n/a</v>
      </c>
      <c r="X25" s="74">
        <f t="shared" si="4"/>
        <v>0.59234177125030274</v>
      </c>
      <c r="Y25" s="74" t="str">
        <f t="shared" si="4"/>
        <v>n/a</v>
      </c>
      <c r="Z25" s="74" t="str">
        <f t="shared" si="4"/>
        <v>n/a</v>
      </c>
      <c r="AA25" s="74" t="str">
        <f t="shared" si="4"/>
        <v>n/a</v>
      </c>
      <c r="AB25" s="74">
        <f t="shared" si="4"/>
        <v>1.4736284289276833</v>
      </c>
      <c r="AD25" s="74" t="s">
        <v>116</v>
      </c>
      <c r="AE25" s="74" t="s">
        <v>116</v>
      </c>
      <c r="AF25" s="74" t="s">
        <v>116</v>
      </c>
      <c r="AG25" s="74"/>
      <c r="AH25" s="74" t="s">
        <v>116</v>
      </c>
      <c r="AI25" s="74" t="s">
        <v>116</v>
      </c>
      <c r="AJ25" s="74" t="s">
        <v>116</v>
      </c>
      <c r="AK25" s="74" t="s">
        <v>116</v>
      </c>
      <c r="AL25" s="74" t="s">
        <v>116</v>
      </c>
      <c r="AM25" s="74" t="s">
        <v>116</v>
      </c>
      <c r="AN25" s="74" t="s">
        <v>116</v>
      </c>
    </row>
    <row r="26" spans="1:40" x14ac:dyDescent="0.35">
      <c r="A26" s="87">
        <v>1988</v>
      </c>
      <c r="B26" s="88">
        <v>0.78310000000000002</v>
      </c>
      <c r="C26" s="75">
        <v>185.9246</v>
      </c>
      <c r="D26" s="75">
        <f t="shared" si="0"/>
        <v>186.70769999999999</v>
      </c>
      <c r="E26" s="75"/>
      <c r="F26" s="75">
        <v>0.14660000000000001</v>
      </c>
      <c r="G26" s="75">
        <v>0</v>
      </c>
      <c r="H26" s="75">
        <f t="shared" si="1"/>
        <v>0.63650000000000007</v>
      </c>
      <c r="I26" s="75"/>
      <c r="J26" s="75">
        <v>1.4926999999999999</v>
      </c>
      <c r="K26" s="75">
        <v>0</v>
      </c>
      <c r="L26" s="75">
        <v>147.60059999999999</v>
      </c>
      <c r="M26" s="75">
        <v>0</v>
      </c>
      <c r="N26" s="75">
        <v>0.69430000000000003</v>
      </c>
      <c r="O26" s="75">
        <v>0</v>
      </c>
      <c r="P26" s="75">
        <f t="shared" si="2"/>
        <v>36.137</v>
      </c>
      <c r="R26" s="74" t="str">
        <f t="shared" si="5"/>
        <v>n/a</v>
      </c>
      <c r="S26" s="74" t="str">
        <f t="shared" si="3"/>
        <v>n/a</v>
      </c>
      <c r="T26" s="74">
        <f t="shared" si="3"/>
        <v>1.635610766045549</v>
      </c>
      <c r="U26" s="74"/>
      <c r="V26" s="74">
        <f t="shared" si="6"/>
        <v>30.692144373673031</v>
      </c>
      <c r="W26" s="74" t="str">
        <f t="shared" si="4"/>
        <v>n/a</v>
      </c>
      <c r="X26" s="74">
        <f t="shared" si="4"/>
        <v>0.32044680302878481</v>
      </c>
      <c r="Y26" s="74" t="str">
        <f t="shared" si="4"/>
        <v>n/a</v>
      </c>
      <c r="Z26" s="74" t="str">
        <f t="shared" si="4"/>
        <v>n/a</v>
      </c>
      <c r="AA26" s="74" t="str">
        <f t="shared" si="4"/>
        <v>n/a</v>
      </c>
      <c r="AB26" s="74">
        <f t="shared" si="4"/>
        <v>0.821559089648914</v>
      </c>
      <c r="AD26" s="74" t="s">
        <v>116</v>
      </c>
      <c r="AE26" s="74" t="s">
        <v>116</v>
      </c>
      <c r="AF26" s="74" t="s">
        <v>116</v>
      </c>
      <c r="AG26" s="74"/>
      <c r="AH26" s="74" t="s">
        <v>116</v>
      </c>
      <c r="AI26" s="74" t="s">
        <v>116</v>
      </c>
      <c r="AJ26" s="74" t="s">
        <v>116</v>
      </c>
      <c r="AK26" s="74" t="s">
        <v>116</v>
      </c>
      <c r="AL26" s="74" t="s">
        <v>116</v>
      </c>
      <c r="AM26" s="74" t="s">
        <v>116</v>
      </c>
      <c r="AN26" s="74" t="s">
        <v>116</v>
      </c>
    </row>
    <row r="27" spans="1:40" x14ac:dyDescent="0.35">
      <c r="A27" s="87">
        <v>1989</v>
      </c>
      <c r="B27" s="88">
        <v>1.5156000000000001</v>
      </c>
      <c r="C27" s="75">
        <v>204.97309999999999</v>
      </c>
      <c r="D27" s="75">
        <f t="shared" si="0"/>
        <v>206.48869999999999</v>
      </c>
      <c r="E27" s="75"/>
      <c r="F27" s="75">
        <v>0.1414</v>
      </c>
      <c r="G27" s="75">
        <v>0</v>
      </c>
      <c r="H27" s="75">
        <f t="shared" si="1"/>
        <v>1.3742000000000001</v>
      </c>
      <c r="I27" s="75"/>
      <c r="J27" s="75">
        <v>2.206</v>
      </c>
      <c r="K27" s="75">
        <v>0.2339</v>
      </c>
      <c r="L27" s="75">
        <v>146.1961</v>
      </c>
      <c r="M27" s="75">
        <v>0</v>
      </c>
      <c r="N27" s="75">
        <v>1.224</v>
      </c>
      <c r="O27" s="75">
        <v>0</v>
      </c>
      <c r="P27" s="75">
        <f t="shared" si="2"/>
        <v>55.113100000000003</v>
      </c>
      <c r="R27" s="74">
        <f t="shared" si="5"/>
        <v>-3.5470668485675372E-2</v>
      </c>
      <c r="S27" s="74" t="str">
        <f t="shared" si="3"/>
        <v>n/a</v>
      </c>
      <c r="T27" s="74">
        <f t="shared" si="3"/>
        <v>1.1589945011783187</v>
      </c>
      <c r="U27" s="74"/>
      <c r="V27" s="74">
        <f t="shared" si="6"/>
        <v>0.47785891337844189</v>
      </c>
      <c r="W27" s="74" t="str">
        <f t="shared" si="4"/>
        <v>n/a</v>
      </c>
      <c r="X27" s="74">
        <f t="shared" si="4"/>
        <v>-9.5155439747534043E-3</v>
      </c>
      <c r="Y27" s="74" t="str">
        <f t="shared" si="4"/>
        <v>n/a</v>
      </c>
      <c r="Z27" s="74">
        <f t="shared" si="4"/>
        <v>0.76292668875126024</v>
      </c>
      <c r="AA27" s="74" t="str">
        <f t="shared" si="4"/>
        <v>n/a</v>
      </c>
      <c r="AB27" s="74">
        <f t="shared" si="4"/>
        <v>0.52511553255665944</v>
      </c>
      <c r="AD27" s="74" t="s">
        <v>116</v>
      </c>
      <c r="AE27" s="74" t="s">
        <v>116</v>
      </c>
      <c r="AF27" s="74" t="s">
        <v>116</v>
      </c>
      <c r="AG27" s="74"/>
      <c r="AH27" s="74" t="s">
        <v>116</v>
      </c>
      <c r="AI27" s="74" t="s">
        <v>116</v>
      </c>
      <c r="AJ27" s="74" t="s">
        <v>116</v>
      </c>
      <c r="AK27" s="74" t="s">
        <v>116</v>
      </c>
      <c r="AL27" s="74" t="s">
        <v>116</v>
      </c>
      <c r="AM27" s="74" t="s">
        <v>116</v>
      </c>
      <c r="AN27" s="74" t="s">
        <v>116</v>
      </c>
    </row>
    <row r="28" spans="1:40" x14ac:dyDescent="0.35">
      <c r="A28" s="87">
        <v>1990</v>
      </c>
      <c r="B28" s="88">
        <v>1.6553</v>
      </c>
      <c r="C28" s="75">
        <v>231.47130000000001</v>
      </c>
      <c r="D28" s="75">
        <f t="shared" si="0"/>
        <v>233.12660000000002</v>
      </c>
      <c r="E28" s="75"/>
      <c r="F28" s="75">
        <v>0.13089999999999999</v>
      </c>
      <c r="G28" s="75">
        <v>0.17430000000000001</v>
      </c>
      <c r="H28" s="75">
        <f t="shared" si="1"/>
        <v>1.3500999999999999</v>
      </c>
      <c r="I28" s="75"/>
      <c r="J28" s="75">
        <v>2.11</v>
      </c>
      <c r="K28" s="75">
        <v>2.9984999999999999</v>
      </c>
      <c r="L28" s="75">
        <v>146.83330000000001</v>
      </c>
      <c r="M28" s="75">
        <v>0</v>
      </c>
      <c r="N28" s="75">
        <v>2.1187</v>
      </c>
      <c r="O28" s="75">
        <v>0</v>
      </c>
      <c r="P28" s="75">
        <f t="shared" si="2"/>
        <v>77.410800000000023</v>
      </c>
      <c r="R28" s="74">
        <f t="shared" si="5"/>
        <v>-7.4257425742574323E-2</v>
      </c>
      <c r="S28" s="74" t="str">
        <f t="shared" si="3"/>
        <v>n/a</v>
      </c>
      <c r="T28" s="74">
        <f t="shared" si="3"/>
        <v>-1.7537476349876457E-2</v>
      </c>
      <c r="U28" s="74"/>
      <c r="V28" s="74">
        <f t="shared" si="6"/>
        <v>-4.3517679057117009E-2</v>
      </c>
      <c r="W28" s="74">
        <f t="shared" si="4"/>
        <v>11.819581017528858</v>
      </c>
      <c r="X28" s="74">
        <f t="shared" si="4"/>
        <v>4.3585293998951169E-3</v>
      </c>
      <c r="Y28" s="74" t="str">
        <f t="shared" si="4"/>
        <v>n/a</v>
      </c>
      <c r="Z28" s="74">
        <f t="shared" si="4"/>
        <v>0.73096405228758177</v>
      </c>
      <c r="AA28" s="74" t="str">
        <f t="shared" si="4"/>
        <v>n/a</v>
      </c>
      <c r="AB28" s="74">
        <f t="shared" si="4"/>
        <v>0.40458076210556149</v>
      </c>
      <c r="AD28" s="74" t="s">
        <v>116</v>
      </c>
      <c r="AE28" s="74" t="s">
        <v>116</v>
      </c>
      <c r="AF28" s="74" t="s">
        <v>116</v>
      </c>
      <c r="AG28" s="74"/>
      <c r="AH28" s="74" t="s">
        <v>116</v>
      </c>
      <c r="AI28" s="74" t="s">
        <v>116</v>
      </c>
      <c r="AJ28" s="74" t="s">
        <v>116</v>
      </c>
      <c r="AK28" s="74" t="s">
        <v>116</v>
      </c>
      <c r="AL28" s="74" t="s">
        <v>116</v>
      </c>
      <c r="AM28" s="74" t="s">
        <v>116</v>
      </c>
      <c r="AN28" s="74" t="s">
        <v>116</v>
      </c>
    </row>
    <row r="29" spans="1:40" x14ac:dyDescent="0.35">
      <c r="A29" s="87">
        <v>1991</v>
      </c>
      <c r="B29" s="88">
        <v>4.6726000000000001</v>
      </c>
      <c r="C29" s="75">
        <v>272.86009999999999</v>
      </c>
      <c r="D29" s="75">
        <f t="shared" si="0"/>
        <v>277.53269999999998</v>
      </c>
      <c r="E29" s="75"/>
      <c r="F29" s="75">
        <v>0.3775</v>
      </c>
      <c r="G29" s="75">
        <v>0.17430000000000001</v>
      </c>
      <c r="H29" s="75">
        <f t="shared" si="1"/>
        <v>4.1208</v>
      </c>
      <c r="I29" s="75"/>
      <c r="J29" s="75">
        <v>5.6108000000000002</v>
      </c>
      <c r="K29" s="75">
        <v>8.3787000000000003</v>
      </c>
      <c r="L29" s="75">
        <v>141.45599999999999</v>
      </c>
      <c r="M29" s="75">
        <v>0</v>
      </c>
      <c r="N29" s="75">
        <v>3.0432000000000001</v>
      </c>
      <c r="O29" s="75">
        <v>0</v>
      </c>
      <c r="P29" s="75">
        <f t="shared" si="2"/>
        <v>114.37139999999999</v>
      </c>
      <c r="R29" s="74">
        <f t="shared" si="5"/>
        <v>1.8838808250572958</v>
      </c>
      <c r="S29" s="74">
        <f t="shared" si="3"/>
        <v>0</v>
      </c>
      <c r="T29" s="74">
        <f t="shared" si="3"/>
        <v>2.0522183541959858</v>
      </c>
      <c r="U29" s="74"/>
      <c r="V29" s="74">
        <f t="shared" si="6"/>
        <v>1.6591469194312798</v>
      </c>
      <c r="W29" s="74">
        <f t="shared" si="4"/>
        <v>1.7942971485742873</v>
      </c>
      <c r="X29" s="74">
        <f t="shared" si="4"/>
        <v>-3.6621801730261638E-2</v>
      </c>
      <c r="Y29" s="74" t="str">
        <f t="shared" si="4"/>
        <v>n/a</v>
      </c>
      <c r="Z29" s="74">
        <f t="shared" si="4"/>
        <v>0.43635248029452023</v>
      </c>
      <c r="AA29" s="74" t="str">
        <f t="shared" si="4"/>
        <v>n/a</v>
      </c>
      <c r="AB29" s="74">
        <f t="shared" si="4"/>
        <v>0.4774605093862867</v>
      </c>
      <c r="AD29" s="74" t="s">
        <v>116</v>
      </c>
      <c r="AE29" s="74" t="s">
        <v>116</v>
      </c>
      <c r="AF29" s="74" t="s">
        <v>116</v>
      </c>
      <c r="AG29" s="74"/>
      <c r="AH29" s="74" t="s">
        <v>116</v>
      </c>
      <c r="AI29" s="74" t="s">
        <v>116</v>
      </c>
      <c r="AJ29" s="74" t="s">
        <v>116</v>
      </c>
      <c r="AK29" s="74" t="s">
        <v>116</v>
      </c>
      <c r="AL29" s="74" t="s">
        <v>116</v>
      </c>
      <c r="AM29" s="74" t="s">
        <v>116</v>
      </c>
      <c r="AN29" s="74" t="s">
        <v>116</v>
      </c>
    </row>
    <row r="30" spans="1:40" x14ac:dyDescent="0.35">
      <c r="A30" s="87">
        <v>1992</v>
      </c>
      <c r="B30" s="88">
        <v>14.806800000000001</v>
      </c>
      <c r="C30" s="75">
        <v>281.13459999999998</v>
      </c>
      <c r="D30" s="75">
        <f t="shared" si="0"/>
        <v>295.94139999999999</v>
      </c>
      <c r="E30" s="75"/>
      <c r="F30" s="75">
        <v>0.81710000000000005</v>
      </c>
      <c r="G30" s="75">
        <v>0.17430000000000001</v>
      </c>
      <c r="H30" s="75">
        <f t="shared" si="1"/>
        <v>13.8154</v>
      </c>
      <c r="I30" s="75"/>
      <c r="J30" s="75">
        <v>5.1212</v>
      </c>
      <c r="K30" s="75">
        <v>8.6477000000000004</v>
      </c>
      <c r="L30" s="75">
        <v>104.9044</v>
      </c>
      <c r="M30" s="75">
        <v>0</v>
      </c>
      <c r="N30" s="75">
        <v>4.0495999999999999</v>
      </c>
      <c r="O30" s="75">
        <v>0</v>
      </c>
      <c r="P30" s="75">
        <f t="shared" si="2"/>
        <v>158.4117</v>
      </c>
      <c r="R30" s="74">
        <f>IFERROR(F30/F29-1, "n/a")</f>
        <v>1.1645033112582781</v>
      </c>
      <c r="S30" s="74">
        <f t="shared" si="3"/>
        <v>0</v>
      </c>
      <c r="T30" s="74">
        <f t="shared" si="3"/>
        <v>2.3526014366142496</v>
      </c>
      <c r="U30" s="74"/>
      <c r="V30" s="74">
        <f t="shared" si="6"/>
        <v>-8.7260283738504363E-2</v>
      </c>
      <c r="W30" s="74">
        <f t="shared" si="4"/>
        <v>3.2105219186747469E-2</v>
      </c>
      <c r="X30" s="74">
        <f t="shared" si="4"/>
        <v>-0.25839554349055538</v>
      </c>
      <c r="Y30" s="74" t="str">
        <f t="shared" si="4"/>
        <v>n/a</v>
      </c>
      <c r="Z30" s="74">
        <f t="shared" si="4"/>
        <v>0.33070452155625651</v>
      </c>
      <c r="AA30" s="74" t="str">
        <f t="shared" si="4"/>
        <v>n/a</v>
      </c>
      <c r="AB30" s="74">
        <f t="shared" si="4"/>
        <v>0.38506392332348827</v>
      </c>
      <c r="AD30" s="74" t="s">
        <v>116</v>
      </c>
      <c r="AE30" s="74" t="s">
        <v>116</v>
      </c>
      <c r="AF30" s="74" t="s">
        <v>116</v>
      </c>
      <c r="AG30" s="74"/>
      <c r="AH30" s="74" t="s">
        <v>116</v>
      </c>
      <c r="AI30" s="74" t="s">
        <v>116</v>
      </c>
      <c r="AJ30" s="74" t="s">
        <v>116</v>
      </c>
      <c r="AK30" s="74" t="s">
        <v>116</v>
      </c>
      <c r="AL30" s="74" t="s">
        <v>116</v>
      </c>
      <c r="AM30" s="74" t="s">
        <v>116</v>
      </c>
      <c r="AN30" s="74" t="s">
        <v>116</v>
      </c>
    </row>
    <row r="31" spans="1:40" x14ac:dyDescent="0.35">
      <c r="A31" s="87">
        <v>1993</v>
      </c>
      <c r="B31" s="88">
        <v>22.3306</v>
      </c>
      <c r="C31" s="75">
        <v>270.83850000000001</v>
      </c>
      <c r="D31" s="75">
        <f t="shared" si="0"/>
        <v>293.16910000000001</v>
      </c>
      <c r="E31" s="75"/>
      <c r="F31" s="75">
        <v>1.5512999999999999</v>
      </c>
      <c r="G31" s="75">
        <v>0.73050000000000004</v>
      </c>
      <c r="H31" s="75">
        <f t="shared" si="1"/>
        <v>20.0488</v>
      </c>
      <c r="I31" s="75"/>
      <c r="J31" s="75">
        <v>6.3837000000000002</v>
      </c>
      <c r="K31" s="75">
        <v>11.394399999999999</v>
      </c>
      <c r="L31" s="75">
        <v>67.495199999999997</v>
      </c>
      <c r="M31" s="75">
        <v>0</v>
      </c>
      <c r="N31" s="75">
        <v>5.1558999999999999</v>
      </c>
      <c r="O31" s="75">
        <v>0</v>
      </c>
      <c r="P31" s="75">
        <f t="shared" si="2"/>
        <v>180.40930000000003</v>
      </c>
      <c r="R31" s="74">
        <f t="shared" si="5"/>
        <v>0.8985436299106595</v>
      </c>
      <c r="S31" s="74">
        <f t="shared" si="3"/>
        <v>3.1910499139414803</v>
      </c>
      <c r="T31" s="74">
        <f t="shared" si="3"/>
        <v>0.45119214789293105</v>
      </c>
      <c r="U31" s="74"/>
      <c r="V31" s="74">
        <f t="shared" si="6"/>
        <v>0.24652425212840745</v>
      </c>
      <c r="W31" s="74">
        <f t="shared" si="4"/>
        <v>0.31762202666604988</v>
      </c>
      <c r="X31" s="74">
        <f t="shared" si="4"/>
        <v>-0.35660277357289116</v>
      </c>
      <c r="Y31" s="74" t="str">
        <f t="shared" si="4"/>
        <v>n/a</v>
      </c>
      <c r="Z31" s="74">
        <f t="shared" si="4"/>
        <v>0.27318747530620313</v>
      </c>
      <c r="AA31" s="74" t="str">
        <f t="shared" si="4"/>
        <v>n/a</v>
      </c>
      <c r="AB31" s="74">
        <f t="shared" si="4"/>
        <v>0.13886348041211627</v>
      </c>
      <c r="AD31" s="74" t="s">
        <v>116</v>
      </c>
      <c r="AE31" s="74" t="s">
        <v>116</v>
      </c>
      <c r="AF31" s="74" t="s">
        <v>116</v>
      </c>
      <c r="AG31" s="74"/>
      <c r="AH31" s="74" t="s">
        <v>116</v>
      </c>
      <c r="AI31" s="74" t="s">
        <v>116</v>
      </c>
      <c r="AJ31" s="74" t="s">
        <v>116</v>
      </c>
      <c r="AK31" s="74" t="s">
        <v>116</v>
      </c>
      <c r="AL31" s="74" t="s">
        <v>116</v>
      </c>
      <c r="AM31" s="74" t="s">
        <v>116</v>
      </c>
      <c r="AN31" s="74" t="s">
        <v>116</v>
      </c>
    </row>
    <row r="32" spans="1:40" x14ac:dyDescent="0.35">
      <c r="A32" s="87">
        <v>1994</v>
      </c>
      <c r="B32" s="88">
        <v>31.082899999999999</v>
      </c>
      <c r="C32" s="75">
        <v>280.0634</v>
      </c>
      <c r="D32" s="75">
        <f t="shared" si="0"/>
        <v>311.1463</v>
      </c>
      <c r="E32" s="75"/>
      <c r="F32" s="75">
        <v>2.2446000000000002</v>
      </c>
      <c r="G32" s="75">
        <v>1.331</v>
      </c>
      <c r="H32" s="75">
        <f t="shared" si="1"/>
        <v>27.507299999999997</v>
      </c>
      <c r="I32" s="75"/>
      <c r="J32" s="75">
        <v>7.2504999999999997</v>
      </c>
      <c r="K32" s="75">
        <v>16.581399999999999</v>
      </c>
      <c r="L32" s="75">
        <v>45.7819</v>
      </c>
      <c r="M32" s="75">
        <v>0</v>
      </c>
      <c r="N32" s="75">
        <v>6.0663</v>
      </c>
      <c r="O32" s="75">
        <v>0</v>
      </c>
      <c r="P32" s="75">
        <f t="shared" si="2"/>
        <v>204.38330000000002</v>
      </c>
      <c r="R32" s="74">
        <f t="shared" si="5"/>
        <v>0.44691549023399757</v>
      </c>
      <c r="S32" s="74">
        <f t="shared" si="3"/>
        <v>0.82203969883641337</v>
      </c>
      <c r="T32" s="74">
        <f t="shared" si="3"/>
        <v>0.37201727784206517</v>
      </c>
      <c r="U32" s="74"/>
      <c r="V32" s="74">
        <f t="shared" si="6"/>
        <v>0.13578332315115049</v>
      </c>
      <c r="W32" s="74">
        <f t="shared" si="4"/>
        <v>0.45522361861967275</v>
      </c>
      <c r="X32" s="74">
        <f t="shared" si="4"/>
        <v>-0.32170139506216733</v>
      </c>
      <c r="Y32" s="74" t="str">
        <f t="shared" si="4"/>
        <v>n/a</v>
      </c>
      <c r="Z32" s="74">
        <f t="shared" si="4"/>
        <v>0.1765744098993387</v>
      </c>
      <c r="AA32" s="74" t="str">
        <f t="shared" si="4"/>
        <v>n/a</v>
      </c>
      <c r="AB32" s="74">
        <f t="shared" si="4"/>
        <v>0.13288671925449513</v>
      </c>
      <c r="AD32" s="74" t="s">
        <v>116</v>
      </c>
      <c r="AE32" s="74" t="s">
        <v>116</v>
      </c>
      <c r="AF32" s="74" t="s">
        <v>116</v>
      </c>
      <c r="AG32" s="74"/>
      <c r="AH32" s="74" t="s">
        <v>116</v>
      </c>
      <c r="AI32" s="74" t="s">
        <v>116</v>
      </c>
      <c r="AJ32" s="74" t="s">
        <v>116</v>
      </c>
      <c r="AK32" s="74" t="s">
        <v>116</v>
      </c>
      <c r="AL32" s="74" t="s">
        <v>116</v>
      </c>
      <c r="AM32" s="74" t="s">
        <v>116</v>
      </c>
      <c r="AN32" s="74" t="s">
        <v>116</v>
      </c>
    </row>
    <row r="33" spans="1:40" x14ac:dyDescent="0.35">
      <c r="A33" s="87">
        <v>1995</v>
      </c>
      <c r="B33" s="75">
        <v>39.931199999999997</v>
      </c>
      <c r="C33" s="75">
        <v>288.4896</v>
      </c>
      <c r="D33" s="75">
        <f t="shared" si="0"/>
        <v>328.42079999999999</v>
      </c>
      <c r="E33" s="75"/>
      <c r="F33" s="75">
        <v>5.2271999999999998</v>
      </c>
      <c r="G33" s="75">
        <v>1.9631000000000001</v>
      </c>
      <c r="H33" s="75">
        <f t="shared" si="1"/>
        <v>32.740899999999996</v>
      </c>
      <c r="I33" s="75"/>
      <c r="J33" s="75">
        <v>6.9936999999999996</v>
      </c>
      <c r="K33" s="75">
        <v>24.206299999999999</v>
      </c>
      <c r="L33" s="75">
        <v>38.377600000000001</v>
      </c>
      <c r="M33" s="75">
        <v>0</v>
      </c>
      <c r="N33" s="75">
        <v>7.3044000000000002</v>
      </c>
      <c r="O33" s="75">
        <v>0</v>
      </c>
      <c r="P33" s="75">
        <f t="shared" si="2"/>
        <v>211.60759999999999</v>
      </c>
      <c r="R33" s="74">
        <f t="shared" si="5"/>
        <v>1.3287890938251801</v>
      </c>
      <c r="S33" s="74">
        <f t="shared" si="3"/>
        <v>0.47490608564988745</v>
      </c>
      <c r="T33" s="74">
        <f t="shared" si="3"/>
        <v>0.19026222130125459</v>
      </c>
      <c r="U33" s="74"/>
      <c r="V33" s="74">
        <f t="shared" si="6"/>
        <v>-3.5418247017447113E-2</v>
      </c>
      <c r="W33" s="74">
        <f t="shared" si="4"/>
        <v>0.45984657507809956</v>
      </c>
      <c r="X33" s="74">
        <f t="shared" si="4"/>
        <v>-0.16172985393790995</v>
      </c>
      <c r="Y33" s="74" t="str">
        <f t="shared" si="4"/>
        <v>n/a</v>
      </c>
      <c r="Z33" s="74">
        <f t="shared" si="4"/>
        <v>0.2040947529795758</v>
      </c>
      <c r="AA33" s="74" t="str">
        <f t="shared" si="4"/>
        <v>n/a</v>
      </c>
      <c r="AB33" s="74">
        <f t="shared" si="4"/>
        <v>3.5346821389027339E-2</v>
      </c>
      <c r="AD33" s="74" t="s">
        <v>116</v>
      </c>
      <c r="AE33" s="74" t="s">
        <v>116</v>
      </c>
      <c r="AF33" s="74" t="s">
        <v>116</v>
      </c>
      <c r="AG33" s="74"/>
      <c r="AH33" s="74" t="s">
        <v>116</v>
      </c>
      <c r="AI33" s="74" t="s">
        <v>116</v>
      </c>
      <c r="AJ33" s="74" t="s">
        <v>116</v>
      </c>
      <c r="AK33" s="74" t="s">
        <v>116</v>
      </c>
      <c r="AL33" s="74" t="s">
        <v>116</v>
      </c>
      <c r="AM33" s="74" t="s">
        <v>116</v>
      </c>
      <c r="AN33" s="74" t="s">
        <v>116</v>
      </c>
    </row>
    <row r="34" spans="1:40" x14ac:dyDescent="0.35">
      <c r="A34" s="87">
        <v>1996</v>
      </c>
      <c r="B34" s="75">
        <v>56.526699999999998</v>
      </c>
      <c r="C34" s="75">
        <v>315.59359999999998</v>
      </c>
      <c r="D34" s="75">
        <f t="shared" si="0"/>
        <v>372.12029999999999</v>
      </c>
      <c r="E34" s="75"/>
      <c r="F34" s="75">
        <v>14.9528</v>
      </c>
      <c r="G34" s="75">
        <v>3.7088000000000001</v>
      </c>
      <c r="H34" s="75">
        <f t="shared" si="1"/>
        <v>37.865099999999998</v>
      </c>
      <c r="I34" s="75"/>
      <c r="J34" s="75">
        <v>6.7134999999999998</v>
      </c>
      <c r="K34" s="75">
        <v>48.430900000000001</v>
      </c>
      <c r="L34" s="75">
        <v>28.833300000000001</v>
      </c>
      <c r="M34" s="75">
        <v>0</v>
      </c>
      <c r="N34" s="75">
        <v>8.8675999999999995</v>
      </c>
      <c r="O34" s="75">
        <v>0</v>
      </c>
      <c r="P34" s="75">
        <f t="shared" si="2"/>
        <v>222.74829999999997</v>
      </c>
      <c r="R34" s="74">
        <f t="shared" si="5"/>
        <v>1.8605754514845425</v>
      </c>
      <c r="S34" s="74">
        <f t="shared" si="3"/>
        <v>0.88925678773368655</v>
      </c>
      <c r="T34" s="74">
        <f t="shared" si="3"/>
        <v>0.15650760974805222</v>
      </c>
      <c r="U34" s="74"/>
      <c r="V34" s="74">
        <f t="shared" si="6"/>
        <v>-4.0064629595207069E-2</v>
      </c>
      <c r="W34" s="74">
        <f t="shared" si="4"/>
        <v>1.0007560015367902</v>
      </c>
      <c r="X34" s="74">
        <f t="shared" si="4"/>
        <v>-0.24869455098807636</v>
      </c>
      <c r="Y34" s="74" t="str">
        <f t="shared" si="4"/>
        <v>n/a</v>
      </c>
      <c r="Z34" s="74">
        <f t="shared" si="4"/>
        <v>0.21400799518098679</v>
      </c>
      <c r="AA34" s="74" t="str">
        <f t="shared" si="4"/>
        <v>n/a</v>
      </c>
      <c r="AB34" s="74">
        <f t="shared" si="4"/>
        <v>5.2647920017995453E-2</v>
      </c>
      <c r="AD34" s="74" t="s">
        <v>116</v>
      </c>
      <c r="AE34" s="74" t="s">
        <v>116</v>
      </c>
      <c r="AF34" s="74" t="s">
        <v>116</v>
      </c>
      <c r="AG34" s="74"/>
      <c r="AH34" s="74" t="s">
        <v>116</v>
      </c>
      <c r="AI34" s="74" t="s">
        <v>116</v>
      </c>
      <c r="AJ34" s="74" t="s">
        <v>116</v>
      </c>
      <c r="AK34" s="74" t="s">
        <v>116</v>
      </c>
      <c r="AL34" s="74" t="s">
        <v>116</v>
      </c>
      <c r="AM34" s="74" t="s">
        <v>116</v>
      </c>
      <c r="AN34" s="74" t="s">
        <v>116</v>
      </c>
    </row>
    <row r="35" spans="1:40" x14ac:dyDescent="0.35">
      <c r="A35" s="87">
        <v>1997</v>
      </c>
      <c r="B35" s="75">
        <v>87.581500000000005</v>
      </c>
      <c r="C35" s="75">
        <v>385.17290000000003</v>
      </c>
      <c r="D35" s="75">
        <f t="shared" si="0"/>
        <v>472.75440000000003</v>
      </c>
      <c r="E35" s="75"/>
      <c r="F35" s="75">
        <v>36.401800000000001</v>
      </c>
      <c r="G35" s="75">
        <v>4.6189999999999998</v>
      </c>
      <c r="H35" s="75">
        <f t="shared" si="1"/>
        <v>46.560700000000004</v>
      </c>
      <c r="I35" s="75"/>
      <c r="J35" s="75">
        <v>7.2131999999999996</v>
      </c>
      <c r="K35" s="75">
        <v>83.820599999999999</v>
      </c>
      <c r="L35" s="75">
        <v>26.634899999999998</v>
      </c>
      <c r="M35" s="75">
        <v>0</v>
      </c>
      <c r="N35" s="75">
        <v>11.2059</v>
      </c>
      <c r="O35" s="75">
        <v>0</v>
      </c>
      <c r="P35" s="75">
        <f t="shared" si="2"/>
        <v>256.29830000000004</v>
      </c>
      <c r="R35" s="74">
        <f t="shared" si="5"/>
        <v>1.4344470600823929</v>
      </c>
      <c r="S35" s="74">
        <f t="shared" si="5"/>
        <v>0.24541630716134599</v>
      </c>
      <c r="T35" s="74">
        <f t="shared" si="5"/>
        <v>0.22964682517674606</v>
      </c>
      <c r="U35" s="74"/>
      <c r="V35" s="74">
        <f t="shared" si="6"/>
        <v>7.4432114396365545E-2</v>
      </c>
      <c r="W35" s="74">
        <f t="shared" si="6"/>
        <v>0.73072563177640704</v>
      </c>
      <c r="X35" s="74">
        <f t="shared" si="6"/>
        <v>-7.6245174849913222E-2</v>
      </c>
      <c r="Y35" s="74" t="str">
        <f t="shared" si="6"/>
        <v>n/a</v>
      </c>
      <c r="Z35" s="74">
        <f t="shared" si="6"/>
        <v>0.26369028824033558</v>
      </c>
      <c r="AA35" s="74" t="str">
        <f t="shared" si="6"/>
        <v>n/a</v>
      </c>
      <c r="AB35" s="74">
        <f t="shared" si="6"/>
        <v>0.15061843345156878</v>
      </c>
      <c r="AD35" s="74" t="s">
        <v>116</v>
      </c>
      <c r="AE35" s="74" t="s">
        <v>116</v>
      </c>
      <c r="AF35" s="74" t="s">
        <v>116</v>
      </c>
      <c r="AG35" s="74"/>
      <c r="AH35" s="74" t="s">
        <v>116</v>
      </c>
      <c r="AI35" s="74" t="s">
        <v>116</v>
      </c>
      <c r="AJ35" s="74" t="s">
        <v>116</v>
      </c>
      <c r="AK35" s="74" t="s">
        <v>116</v>
      </c>
      <c r="AL35" s="74" t="s">
        <v>116</v>
      </c>
      <c r="AM35" s="74" t="s">
        <v>116</v>
      </c>
      <c r="AN35" s="74" t="s">
        <v>116</v>
      </c>
    </row>
    <row r="36" spans="1:40" x14ac:dyDescent="0.35">
      <c r="A36" s="87">
        <v>1998</v>
      </c>
      <c r="B36" s="75">
        <v>150.6217</v>
      </c>
      <c r="C36" s="75">
        <v>479.72340000000003</v>
      </c>
      <c r="D36" s="75">
        <f t="shared" si="0"/>
        <v>630.3451</v>
      </c>
      <c r="E36" s="75"/>
      <c r="F36" s="75">
        <v>86.322400000000002</v>
      </c>
      <c r="G36" s="75">
        <v>5.1364999999999998</v>
      </c>
      <c r="H36" s="75">
        <f t="shared" si="1"/>
        <v>59.162800000000004</v>
      </c>
      <c r="I36" s="75"/>
      <c r="J36" s="75">
        <v>12.5914</v>
      </c>
      <c r="K36" s="75">
        <v>131.86089999999999</v>
      </c>
      <c r="L36" s="75">
        <v>19.7103</v>
      </c>
      <c r="M36" s="75">
        <v>0</v>
      </c>
      <c r="N36" s="75">
        <v>13.792999999999999</v>
      </c>
      <c r="O36" s="75">
        <v>0</v>
      </c>
      <c r="P36" s="75">
        <f t="shared" si="2"/>
        <v>301.76780000000008</v>
      </c>
      <c r="R36" s="74">
        <f t="shared" si="5"/>
        <v>1.3713772395870532</v>
      </c>
      <c r="S36" s="74">
        <f t="shared" si="5"/>
        <v>0.11203723749729377</v>
      </c>
      <c r="T36" s="74">
        <f t="shared" si="5"/>
        <v>0.27065959059893863</v>
      </c>
      <c r="U36" s="74"/>
      <c r="V36" s="74">
        <f t="shared" si="6"/>
        <v>0.7456052792103367</v>
      </c>
      <c r="W36" s="74">
        <f t="shared" si="6"/>
        <v>0.57313238034564273</v>
      </c>
      <c r="X36" s="74">
        <f t="shared" si="6"/>
        <v>-0.25998220380027703</v>
      </c>
      <c r="Y36" s="74" t="str">
        <f t="shared" si="6"/>
        <v>n/a</v>
      </c>
      <c r="Z36" s="74">
        <f t="shared" si="6"/>
        <v>0.23086945269902448</v>
      </c>
      <c r="AA36" s="74" t="str">
        <f t="shared" si="6"/>
        <v>n/a</v>
      </c>
      <c r="AB36" s="74">
        <f t="shared" si="6"/>
        <v>0.17740851187854156</v>
      </c>
      <c r="AD36" s="74" t="s">
        <v>116</v>
      </c>
      <c r="AE36" s="74" t="s">
        <v>116</v>
      </c>
      <c r="AF36" s="74" t="s">
        <v>116</v>
      </c>
      <c r="AG36" s="74"/>
      <c r="AH36" s="74" t="s">
        <v>116</v>
      </c>
      <c r="AI36" s="74" t="s">
        <v>116</v>
      </c>
      <c r="AJ36" s="74" t="s">
        <v>116</v>
      </c>
      <c r="AK36" s="74" t="s">
        <v>116</v>
      </c>
      <c r="AL36" s="74" t="s">
        <v>116</v>
      </c>
      <c r="AM36" s="74" t="s">
        <v>116</v>
      </c>
      <c r="AN36" s="74" t="s">
        <v>116</v>
      </c>
    </row>
    <row r="37" spans="1:40" x14ac:dyDescent="0.35">
      <c r="A37" s="87">
        <v>1999</v>
      </c>
      <c r="B37" s="75">
        <v>192.42920000000001</v>
      </c>
      <c r="C37" s="75">
        <v>693.33820000000003</v>
      </c>
      <c r="D37" s="75">
        <f t="shared" si="0"/>
        <v>885.76740000000007</v>
      </c>
      <c r="E37" s="75"/>
      <c r="F37" s="75">
        <v>121.1065</v>
      </c>
      <c r="G37" s="75">
        <v>7.5175999999999998</v>
      </c>
      <c r="H37" s="75">
        <f t="shared" si="1"/>
        <v>63.80510000000001</v>
      </c>
      <c r="I37" s="75"/>
      <c r="J37" s="75">
        <v>33.941600000000001</v>
      </c>
      <c r="K37" s="75">
        <v>331.9606</v>
      </c>
      <c r="L37" s="75">
        <v>13.8241</v>
      </c>
      <c r="M37" s="75">
        <v>0</v>
      </c>
      <c r="N37" s="75">
        <v>14.9619</v>
      </c>
      <c r="O37" s="75">
        <v>0</v>
      </c>
      <c r="P37" s="75">
        <f t="shared" si="2"/>
        <v>298.65000000000003</v>
      </c>
      <c r="R37" s="74">
        <f t="shared" si="5"/>
        <v>0.40295566388330251</v>
      </c>
      <c r="S37" s="74">
        <f t="shared" si="5"/>
        <v>0.46356468412343044</v>
      </c>
      <c r="T37" s="74">
        <f t="shared" si="5"/>
        <v>7.8466536404632636E-2</v>
      </c>
      <c r="U37" s="74"/>
      <c r="V37" s="74">
        <f t="shared" si="6"/>
        <v>1.6956176437886179</v>
      </c>
      <c r="W37" s="74">
        <f t="shared" si="6"/>
        <v>1.5175059475553407</v>
      </c>
      <c r="X37" s="74">
        <f t="shared" si="6"/>
        <v>-0.29863573867470306</v>
      </c>
      <c r="Y37" s="74" t="str">
        <f t="shared" si="6"/>
        <v>n/a</v>
      </c>
      <c r="Z37" s="74">
        <f t="shared" si="6"/>
        <v>8.474588559414209E-2</v>
      </c>
      <c r="AA37" s="74" t="str">
        <f t="shared" si="6"/>
        <v>n/a</v>
      </c>
      <c r="AB37" s="74">
        <f t="shared" si="6"/>
        <v>-1.0331784902166685E-2</v>
      </c>
      <c r="AD37" s="74" t="s">
        <v>116</v>
      </c>
      <c r="AE37" s="74" t="s">
        <v>116</v>
      </c>
      <c r="AF37" s="74" t="s">
        <v>116</v>
      </c>
      <c r="AG37" s="74"/>
      <c r="AH37" s="74" t="s">
        <v>116</v>
      </c>
      <c r="AI37" s="74" t="s">
        <v>116</v>
      </c>
      <c r="AJ37" s="74" t="s">
        <v>116</v>
      </c>
      <c r="AK37" s="74" t="s">
        <v>116</v>
      </c>
      <c r="AL37" s="74" t="s">
        <v>116</v>
      </c>
      <c r="AM37" s="74" t="s">
        <v>116</v>
      </c>
      <c r="AN37" s="74" t="s">
        <v>116</v>
      </c>
    </row>
    <row r="38" spans="1:40" x14ac:dyDescent="0.35">
      <c r="A38" s="87">
        <v>2000</v>
      </c>
      <c r="B38" s="75">
        <v>222.91319999999999</v>
      </c>
      <c r="C38" s="75">
        <v>744.12559999999996</v>
      </c>
      <c r="D38" s="75">
        <f t="shared" si="0"/>
        <v>967.03879999999992</v>
      </c>
      <c r="E38" s="75"/>
      <c r="F38" s="75">
        <v>146.12870000000001</v>
      </c>
      <c r="G38" s="75">
        <v>10.7417</v>
      </c>
      <c r="H38" s="75">
        <f t="shared" si="1"/>
        <v>66.042799999999971</v>
      </c>
      <c r="I38" s="75"/>
      <c r="J38" s="75">
        <v>59.829500000000003</v>
      </c>
      <c r="K38" s="75">
        <v>355.35840000000002</v>
      </c>
      <c r="L38" s="75">
        <v>13.468</v>
      </c>
      <c r="M38" s="75">
        <v>0</v>
      </c>
      <c r="N38" s="75">
        <v>16.114999999999998</v>
      </c>
      <c r="O38" s="75">
        <v>0</v>
      </c>
      <c r="P38" s="75">
        <f t="shared" si="2"/>
        <v>299.35469999999992</v>
      </c>
      <c r="R38" s="74">
        <f t="shared" si="5"/>
        <v>0.20661318756631575</v>
      </c>
      <c r="S38" s="74">
        <f t="shared" si="5"/>
        <v>0.42887357667340642</v>
      </c>
      <c r="T38" s="74">
        <f t="shared" si="5"/>
        <v>3.5070864241259159E-2</v>
      </c>
      <c r="U38" s="74"/>
      <c r="V38" s="74">
        <f t="shared" si="6"/>
        <v>0.76271890541400533</v>
      </c>
      <c r="W38" s="74">
        <f t="shared" si="6"/>
        <v>7.0483665832631992E-2</v>
      </c>
      <c r="X38" s="74">
        <f t="shared" si="6"/>
        <v>-2.5759362273131692E-2</v>
      </c>
      <c r="Y38" s="74" t="str">
        <f t="shared" si="6"/>
        <v>n/a</v>
      </c>
      <c r="Z38" s="74">
        <f t="shared" si="6"/>
        <v>7.7069088818933373E-2</v>
      </c>
      <c r="AA38" s="74" t="str">
        <f t="shared" si="6"/>
        <v>n/a</v>
      </c>
      <c r="AB38" s="74">
        <f t="shared" si="6"/>
        <v>2.3596182822698264E-3</v>
      </c>
      <c r="AD38" s="74" t="s">
        <v>116</v>
      </c>
      <c r="AE38" s="74" t="s">
        <v>116</v>
      </c>
      <c r="AF38" s="74" t="s">
        <v>116</v>
      </c>
      <c r="AG38" s="74"/>
      <c r="AH38" s="74" t="s">
        <v>116</v>
      </c>
      <c r="AI38" s="74" t="s">
        <v>116</v>
      </c>
      <c r="AJ38" s="74" t="s">
        <v>116</v>
      </c>
      <c r="AK38" s="74" t="s">
        <v>116</v>
      </c>
      <c r="AL38" s="74" t="s">
        <v>116</v>
      </c>
      <c r="AM38" s="74" t="s">
        <v>116</v>
      </c>
      <c r="AN38" s="74" t="s">
        <v>116</v>
      </c>
    </row>
    <row r="39" spans="1:40" x14ac:dyDescent="0.35">
      <c r="A39" s="87">
        <v>2001</v>
      </c>
      <c r="B39" s="75">
        <v>268.71010000000001</v>
      </c>
      <c r="C39" s="75">
        <v>819.43830000000003</v>
      </c>
      <c r="D39" s="75">
        <f t="shared" si="0"/>
        <v>1088.1484</v>
      </c>
      <c r="E39" s="75"/>
      <c r="F39" s="75">
        <v>178.86269999999999</v>
      </c>
      <c r="G39" s="75">
        <v>21.682099999999998</v>
      </c>
      <c r="H39" s="75">
        <f t="shared" si="1"/>
        <v>68.16530000000003</v>
      </c>
      <c r="I39" s="75"/>
      <c r="J39" s="75">
        <v>130.11969999999999</v>
      </c>
      <c r="K39" s="75">
        <v>399.63740000000001</v>
      </c>
      <c r="L39" s="75">
        <v>12.4369</v>
      </c>
      <c r="M39" s="75">
        <v>0</v>
      </c>
      <c r="N39" s="75">
        <v>16.816400000000002</v>
      </c>
      <c r="O39" s="75">
        <v>0</v>
      </c>
      <c r="P39" s="75">
        <f t="shared" si="2"/>
        <v>260.42789999999991</v>
      </c>
      <c r="R39" s="74">
        <f t="shared" si="5"/>
        <v>0.22400801485266064</v>
      </c>
      <c r="S39" s="74">
        <f t="shared" si="5"/>
        <v>1.0184980031093773</v>
      </c>
      <c r="T39" s="74">
        <f t="shared" si="5"/>
        <v>3.2138249741077818E-2</v>
      </c>
      <c r="U39" s="74"/>
      <c r="V39" s="74">
        <f t="shared" si="6"/>
        <v>1.1748418422350175</v>
      </c>
      <c r="W39" s="74">
        <f t="shared" si="6"/>
        <v>0.12460378029617414</v>
      </c>
      <c r="X39" s="74">
        <f t="shared" si="6"/>
        <v>-7.6559251559251584E-2</v>
      </c>
      <c r="Y39" s="74" t="str">
        <f t="shared" si="6"/>
        <v>n/a</v>
      </c>
      <c r="Z39" s="74">
        <f t="shared" si="6"/>
        <v>4.3524666459820338E-2</v>
      </c>
      <c r="AA39" s="74" t="str">
        <f t="shared" si="6"/>
        <v>n/a</v>
      </c>
      <c r="AB39" s="74">
        <f t="shared" si="6"/>
        <v>-0.13003570680533838</v>
      </c>
      <c r="AD39" s="74" t="s">
        <v>116</v>
      </c>
      <c r="AE39" s="74" t="s">
        <v>116</v>
      </c>
      <c r="AF39" s="74" t="s">
        <v>116</v>
      </c>
      <c r="AG39" s="74"/>
      <c r="AH39" s="74" t="s">
        <v>116</v>
      </c>
      <c r="AI39" s="74" t="s">
        <v>116</v>
      </c>
      <c r="AJ39" s="74" t="s">
        <v>116</v>
      </c>
      <c r="AK39" s="74" t="s">
        <v>116</v>
      </c>
      <c r="AL39" s="74" t="s">
        <v>116</v>
      </c>
      <c r="AM39" s="74" t="s">
        <v>116</v>
      </c>
      <c r="AN39" s="74" t="s">
        <v>116</v>
      </c>
    </row>
    <row r="40" spans="1:40" x14ac:dyDescent="0.35">
      <c r="A40" s="87">
        <v>2002</v>
      </c>
      <c r="B40" s="75">
        <v>296.9171</v>
      </c>
      <c r="C40" s="75">
        <v>911.53800000000001</v>
      </c>
      <c r="D40" s="75">
        <f t="shared" si="0"/>
        <v>1208.4551000000001</v>
      </c>
      <c r="E40" s="75"/>
      <c r="F40" s="75">
        <v>208.53450000000001</v>
      </c>
      <c r="G40" s="75">
        <v>23.310199999999998</v>
      </c>
      <c r="H40" s="75">
        <f t="shared" si="1"/>
        <v>65.072399999999988</v>
      </c>
      <c r="I40" s="75"/>
      <c r="J40" s="75">
        <v>184.90450000000001</v>
      </c>
      <c r="K40" s="75">
        <v>474.93520000000001</v>
      </c>
      <c r="L40" s="75">
        <v>18.7818</v>
      </c>
      <c r="M40" s="75">
        <v>0</v>
      </c>
      <c r="N40" s="75">
        <v>16.815999999999999</v>
      </c>
      <c r="O40" s="75">
        <v>0</v>
      </c>
      <c r="P40" s="75">
        <f t="shared" si="2"/>
        <v>216.10050000000001</v>
      </c>
      <c r="R40" s="74">
        <f t="shared" si="5"/>
        <v>0.16589149107108425</v>
      </c>
      <c r="S40" s="74">
        <f t="shared" si="5"/>
        <v>7.5089590030485986E-2</v>
      </c>
      <c r="T40" s="74">
        <f t="shared" si="5"/>
        <v>-4.5373525826190808E-2</v>
      </c>
      <c r="U40" s="74"/>
      <c r="V40" s="74">
        <f t="shared" si="6"/>
        <v>0.42103386343497573</v>
      </c>
      <c r="W40" s="74">
        <f t="shared" si="6"/>
        <v>0.18841529846806138</v>
      </c>
      <c r="X40" s="74">
        <f t="shared" si="6"/>
        <v>0.5101673246548577</v>
      </c>
      <c r="Y40" s="74" t="str">
        <f t="shared" si="6"/>
        <v>n/a</v>
      </c>
      <c r="Z40" s="74">
        <f t="shared" si="6"/>
        <v>-2.37863038463626E-5</v>
      </c>
      <c r="AA40" s="74" t="str">
        <f t="shared" si="6"/>
        <v>n/a</v>
      </c>
      <c r="AB40" s="74">
        <f t="shared" si="6"/>
        <v>-0.17020987382688224</v>
      </c>
      <c r="AD40" s="74" t="s">
        <v>116</v>
      </c>
      <c r="AE40" s="74" t="s">
        <v>116</v>
      </c>
      <c r="AF40" s="74" t="s">
        <v>116</v>
      </c>
      <c r="AG40" s="74"/>
      <c r="AH40" s="74" t="s">
        <v>116</v>
      </c>
      <c r="AI40" s="74" t="s">
        <v>116</v>
      </c>
      <c r="AJ40" s="74" t="s">
        <v>116</v>
      </c>
      <c r="AK40" s="74" t="s">
        <v>116</v>
      </c>
      <c r="AL40" s="74" t="s">
        <v>116</v>
      </c>
      <c r="AM40" s="74" t="s">
        <v>116</v>
      </c>
      <c r="AN40" s="74" t="s">
        <v>116</v>
      </c>
    </row>
    <row r="41" spans="1:40" x14ac:dyDescent="0.35">
      <c r="A41" s="87">
        <v>2003</v>
      </c>
      <c r="B41" s="75">
        <v>351.38810000000001</v>
      </c>
      <c r="C41" s="75">
        <v>1014.3128</v>
      </c>
      <c r="D41" s="75">
        <f t="shared" si="0"/>
        <v>1365.7009</v>
      </c>
      <c r="E41" s="75"/>
      <c r="F41" s="75">
        <v>253.547</v>
      </c>
      <c r="G41" s="75">
        <v>26.376899999999999</v>
      </c>
      <c r="H41" s="75">
        <f t="shared" si="1"/>
        <v>71.464200000000005</v>
      </c>
      <c r="I41" s="75"/>
      <c r="J41" s="75">
        <v>233.82849999999999</v>
      </c>
      <c r="K41" s="75">
        <v>544.30370000000005</v>
      </c>
      <c r="L41" s="75">
        <v>17.418099999999999</v>
      </c>
      <c r="M41" s="75">
        <v>0</v>
      </c>
      <c r="N41" s="75">
        <v>22.6951</v>
      </c>
      <c r="O41" s="75">
        <v>0</v>
      </c>
      <c r="P41" s="75">
        <f t="shared" si="2"/>
        <v>196.06740000000002</v>
      </c>
      <c r="R41" s="74">
        <f t="shared" si="5"/>
        <v>0.21585157372041541</v>
      </c>
      <c r="S41" s="74">
        <f t="shared" si="5"/>
        <v>0.13156043277191953</v>
      </c>
      <c r="T41" s="74">
        <f t="shared" si="5"/>
        <v>9.8225975989820968E-2</v>
      </c>
      <c r="U41" s="74"/>
      <c r="V41" s="74">
        <f t="shared" si="6"/>
        <v>0.26459064003309796</v>
      </c>
      <c r="W41" s="74">
        <f t="shared" si="6"/>
        <v>0.14605887287360475</v>
      </c>
      <c r="X41" s="74">
        <f t="shared" si="6"/>
        <v>-7.2607524305444704E-2</v>
      </c>
      <c r="Y41" s="74" t="str">
        <f t="shared" si="6"/>
        <v>n/a</v>
      </c>
      <c r="Z41" s="74">
        <f t="shared" si="6"/>
        <v>0.34961346336822086</v>
      </c>
      <c r="AA41" s="74" t="str">
        <f t="shared" si="6"/>
        <v>n/a</v>
      </c>
      <c r="AB41" s="74">
        <f t="shared" si="6"/>
        <v>-9.2702700826698625E-2</v>
      </c>
      <c r="AD41" s="74" t="s">
        <v>116</v>
      </c>
      <c r="AE41" s="74" t="s">
        <v>116</v>
      </c>
      <c r="AF41" s="74" t="s">
        <v>116</v>
      </c>
      <c r="AG41" s="74"/>
      <c r="AH41" s="74" t="s">
        <v>116</v>
      </c>
      <c r="AI41" s="74" t="s">
        <v>116</v>
      </c>
      <c r="AJ41" s="74" t="s">
        <v>116</v>
      </c>
      <c r="AK41" s="74" t="s">
        <v>116</v>
      </c>
      <c r="AL41" s="74" t="s">
        <v>116</v>
      </c>
      <c r="AM41" s="74" t="s">
        <v>116</v>
      </c>
      <c r="AN41" s="74" t="s">
        <v>116</v>
      </c>
    </row>
    <row r="42" spans="1:40" x14ac:dyDescent="0.35">
      <c r="A42" s="87">
        <v>2004</v>
      </c>
      <c r="B42" s="75">
        <v>416.07600000000002</v>
      </c>
      <c r="C42" s="75">
        <v>1480.4148</v>
      </c>
      <c r="D42" s="75">
        <f t="shared" si="0"/>
        <v>1896.4908</v>
      </c>
      <c r="E42" s="75"/>
      <c r="F42" s="75">
        <v>316.52710000000002</v>
      </c>
      <c r="G42" s="75">
        <v>29.328399999999998</v>
      </c>
      <c r="H42" s="75">
        <f t="shared" si="1"/>
        <v>70.220500000000015</v>
      </c>
      <c r="I42" s="75"/>
      <c r="J42" s="75">
        <v>287.4545</v>
      </c>
      <c r="K42" s="75">
        <v>894.26859999999999</v>
      </c>
      <c r="L42" s="75">
        <v>32.890300000000003</v>
      </c>
      <c r="M42" s="75">
        <v>0</v>
      </c>
      <c r="N42" s="75">
        <v>29.4451</v>
      </c>
      <c r="O42" s="75">
        <v>0</v>
      </c>
      <c r="P42" s="75">
        <f t="shared" si="2"/>
        <v>236.35630000000015</v>
      </c>
      <c r="R42" s="74">
        <f t="shared" ref="R42:R56" si="7">IFERROR(F42/F41-1, "n/a")</f>
        <v>0.2483961553479237</v>
      </c>
      <c r="S42" s="74">
        <f t="shared" ref="S42:S57" si="8">IFERROR(G42/G41-1, "n/a")</f>
        <v>0.11189715243262088</v>
      </c>
      <c r="T42" s="74">
        <f t="shared" ref="T42:T57" si="9">IFERROR(H42/H41-1, "n/a")</f>
        <v>-1.7403119324081007E-2</v>
      </c>
      <c r="U42" s="74"/>
      <c r="V42" s="74">
        <f t="shared" ref="V42:V57" si="10">IFERROR(J42/J41-1, "n/a")</f>
        <v>0.22933902411382712</v>
      </c>
      <c r="W42" s="74">
        <f t="shared" ref="W42:W57" si="11">IFERROR(K42/K41-1, "n/a")</f>
        <v>0.64295888490193964</v>
      </c>
      <c r="X42" s="74">
        <f t="shared" ref="X42:X57" si="12">IFERROR(L42/L41-1, "n/a")</f>
        <v>0.88828287815548235</v>
      </c>
      <c r="Y42" s="74" t="str">
        <f t="shared" ref="Y42:Y57" si="13">IFERROR(M42/M41-1, "n/a")</f>
        <v>n/a</v>
      </c>
      <c r="Z42" s="74">
        <f t="shared" ref="Z42:Z57" si="14">IFERROR(N42/N41-1, "n/a")</f>
        <v>0.29742102920894808</v>
      </c>
      <c r="AA42" s="74" t="str">
        <f t="shared" ref="AA42:AA57" si="15">IFERROR(O42/O41-1, "n/a")</f>
        <v>n/a</v>
      </c>
      <c r="AB42" s="74">
        <f t="shared" ref="AB42:AB57" si="16">IFERROR(P42/P41-1, "n/a")</f>
        <v>0.2054849505833205</v>
      </c>
      <c r="AD42" s="74" t="s">
        <v>116</v>
      </c>
      <c r="AE42" s="74" t="s">
        <v>116</v>
      </c>
      <c r="AF42" s="74" t="s">
        <v>116</v>
      </c>
      <c r="AG42" s="74"/>
      <c r="AH42" s="74" t="s">
        <v>116</v>
      </c>
      <c r="AI42" s="74" t="s">
        <v>116</v>
      </c>
      <c r="AJ42" s="74" t="s">
        <v>116</v>
      </c>
      <c r="AK42" s="74" t="s">
        <v>116</v>
      </c>
      <c r="AL42" s="74" t="s">
        <v>116</v>
      </c>
      <c r="AM42" s="74" t="s">
        <v>116</v>
      </c>
      <c r="AN42" s="74" t="s">
        <v>116</v>
      </c>
    </row>
    <row r="43" spans="1:40" x14ac:dyDescent="0.35">
      <c r="A43" s="87">
        <v>2005</v>
      </c>
      <c r="B43" s="75">
        <v>540.74710000000005</v>
      </c>
      <c r="C43" s="75">
        <v>2015.3874000000001</v>
      </c>
      <c r="D43" s="75">
        <f t="shared" si="0"/>
        <v>2556.1345000000001</v>
      </c>
      <c r="E43" s="75"/>
      <c r="F43" s="75">
        <v>435.86540000000002</v>
      </c>
      <c r="G43" s="75">
        <v>33.484900000000003</v>
      </c>
      <c r="H43" s="75">
        <f t="shared" si="1"/>
        <v>71.396800000000042</v>
      </c>
      <c r="I43" s="75"/>
      <c r="J43" s="75">
        <v>358.36770000000001</v>
      </c>
      <c r="K43" s="75">
        <v>1276.1989000000001</v>
      </c>
      <c r="L43" s="75">
        <v>49.347200000000001</v>
      </c>
      <c r="M43" s="75">
        <v>0</v>
      </c>
      <c r="N43" s="75">
        <v>36.9801</v>
      </c>
      <c r="O43" s="75">
        <v>0</v>
      </c>
      <c r="P43" s="75">
        <f t="shared" si="2"/>
        <v>294.49350000000004</v>
      </c>
      <c r="R43" s="74">
        <f t="shared" si="7"/>
        <v>0.37702395782225273</v>
      </c>
      <c r="S43" s="74">
        <f t="shared" si="8"/>
        <v>0.14172269881752864</v>
      </c>
      <c r="T43" s="74">
        <f t="shared" si="9"/>
        <v>1.6751518431227685E-2</v>
      </c>
      <c r="U43" s="74"/>
      <c r="V43" s="74">
        <f t="shared" si="10"/>
        <v>0.24669365064731985</v>
      </c>
      <c r="W43" s="74">
        <f t="shared" si="11"/>
        <v>0.42708678354579388</v>
      </c>
      <c r="X43" s="74">
        <f t="shared" si="12"/>
        <v>0.5003572481856351</v>
      </c>
      <c r="Y43" s="74" t="str">
        <f t="shared" si="13"/>
        <v>n/a</v>
      </c>
      <c r="Z43" s="74">
        <f t="shared" si="14"/>
        <v>0.25589996298195627</v>
      </c>
      <c r="AA43" s="74" t="str">
        <f t="shared" si="15"/>
        <v>n/a</v>
      </c>
      <c r="AB43" s="74">
        <f t="shared" si="16"/>
        <v>0.2459727115376229</v>
      </c>
      <c r="AD43" s="74" t="s">
        <v>116</v>
      </c>
      <c r="AE43" s="74" t="s">
        <v>116</v>
      </c>
      <c r="AF43" s="74" t="s">
        <v>116</v>
      </c>
      <c r="AG43" s="74"/>
      <c r="AH43" s="74" t="s">
        <v>116</v>
      </c>
      <c r="AI43" s="74" t="s">
        <v>116</v>
      </c>
      <c r="AJ43" s="74" t="s">
        <v>116</v>
      </c>
      <c r="AK43" s="74" t="s">
        <v>116</v>
      </c>
      <c r="AL43" s="74" t="s">
        <v>116</v>
      </c>
      <c r="AM43" s="74" t="s">
        <v>116</v>
      </c>
      <c r="AN43" s="74" t="s">
        <v>116</v>
      </c>
    </row>
    <row r="44" spans="1:40" x14ac:dyDescent="0.35">
      <c r="A44" s="87">
        <v>2006</v>
      </c>
      <c r="B44" s="75">
        <v>698.40470000000005</v>
      </c>
      <c r="C44" s="75">
        <v>2600.2946000000002</v>
      </c>
      <c r="D44" s="75">
        <f t="shared" si="0"/>
        <v>3298.6993000000002</v>
      </c>
      <c r="E44" s="75"/>
      <c r="F44" s="75">
        <v>579.86739999999998</v>
      </c>
      <c r="G44" s="75">
        <v>34.594700000000003</v>
      </c>
      <c r="H44" s="75">
        <f t="shared" si="1"/>
        <v>83.942600000000084</v>
      </c>
      <c r="I44" s="75"/>
      <c r="J44" s="75">
        <v>439.74200000000002</v>
      </c>
      <c r="K44" s="75">
        <v>1722.6568</v>
      </c>
      <c r="L44" s="75">
        <v>58.1113</v>
      </c>
      <c r="M44" s="75">
        <v>0</v>
      </c>
      <c r="N44" s="75">
        <v>42.208199999999998</v>
      </c>
      <c r="O44" s="75">
        <v>0</v>
      </c>
      <c r="P44" s="75">
        <f t="shared" si="2"/>
        <v>337.57630000000017</v>
      </c>
      <c r="R44" s="74">
        <f t="shared" si="7"/>
        <v>0.33038181053141624</v>
      </c>
      <c r="S44" s="74">
        <f t="shared" si="8"/>
        <v>3.314329742660127E-2</v>
      </c>
      <c r="T44" s="74">
        <f t="shared" si="9"/>
        <v>0.17571935997131582</v>
      </c>
      <c r="U44" s="74"/>
      <c r="V44" s="74">
        <f t="shared" si="10"/>
        <v>0.2270692922381119</v>
      </c>
      <c r="W44" s="74">
        <f t="shared" si="11"/>
        <v>0.34983410501294099</v>
      </c>
      <c r="X44" s="74">
        <f t="shared" si="12"/>
        <v>0.17760075546332921</v>
      </c>
      <c r="Y44" s="74" t="str">
        <f t="shared" si="13"/>
        <v>n/a</v>
      </c>
      <c r="Z44" s="74">
        <f t="shared" si="14"/>
        <v>0.14137603738226767</v>
      </c>
      <c r="AA44" s="74" t="str">
        <f t="shared" si="15"/>
        <v>n/a</v>
      </c>
      <c r="AB44" s="74">
        <f t="shared" si="16"/>
        <v>0.14629457016878167</v>
      </c>
      <c r="AD44" s="74" t="s">
        <v>116</v>
      </c>
      <c r="AE44" s="74" t="s">
        <v>116</v>
      </c>
      <c r="AF44" s="74" t="s">
        <v>116</v>
      </c>
      <c r="AG44" s="74"/>
      <c r="AH44" s="74" t="s">
        <v>116</v>
      </c>
      <c r="AI44" s="74" t="s">
        <v>116</v>
      </c>
      <c r="AJ44" s="74" t="s">
        <v>116</v>
      </c>
      <c r="AK44" s="74" t="s">
        <v>116</v>
      </c>
      <c r="AL44" s="74" t="s">
        <v>116</v>
      </c>
      <c r="AM44" s="74" t="s">
        <v>116</v>
      </c>
      <c r="AN44" s="74" t="s">
        <v>116</v>
      </c>
    </row>
    <row r="45" spans="1:40" x14ac:dyDescent="0.35">
      <c r="A45" s="87">
        <v>2007</v>
      </c>
      <c r="B45" s="75">
        <v>870.78179999999998</v>
      </c>
      <c r="C45" s="75">
        <v>2714.1869000000002</v>
      </c>
      <c r="D45" s="75">
        <f t="shared" si="0"/>
        <v>3584.9687000000004</v>
      </c>
      <c r="E45" s="75"/>
      <c r="F45" s="75">
        <v>741.83130000000006</v>
      </c>
      <c r="G45" s="75">
        <v>29.2151</v>
      </c>
      <c r="H45" s="75">
        <f t="shared" si="1"/>
        <v>99.735399999999913</v>
      </c>
      <c r="I45" s="75"/>
      <c r="J45" s="75">
        <v>509.78230000000002</v>
      </c>
      <c r="K45" s="75">
        <v>1781.3088</v>
      </c>
      <c r="L45" s="75">
        <v>63.709099999999999</v>
      </c>
      <c r="M45" s="75">
        <v>0</v>
      </c>
      <c r="N45" s="75">
        <v>45.5199</v>
      </c>
      <c r="O45" s="75">
        <v>0</v>
      </c>
      <c r="P45" s="75">
        <f t="shared" si="2"/>
        <v>313.86680000000024</v>
      </c>
      <c r="R45" s="74">
        <f t="shared" si="7"/>
        <v>0.27931195994118663</v>
      </c>
      <c r="S45" s="74">
        <f t="shared" si="8"/>
        <v>-0.15550358870000325</v>
      </c>
      <c r="T45" s="74">
        <f t="shared" si="9"/>
        <v>0.18813808483415828</v>
      </c>
      <c r="U45" s="74"/>
      <c r="V45" s="74">
        <f t="shared" si="10"/>
        <v>0.15927589359215166</v>
      </c>
      <c r="W45" s="74">
        <f t="shared" si="11"/>
        <v>3.4047408630668574E-2</v>
      </c>
      <c r="X45" s="74">
        <f t="shared" si="12"/>
        <v>9.6328941186998085E-2</v>
      </c>
      <c r="Y45" s="74" t="str">
        <f t="shared" si="13"/>
        <v>n/a</v>
      </c>
      <c r="Z45" s="74">
        <f t="shared" si="14"/>
        <v>7.8461057330092343E-2</v>
      </c>
      <c r="AA45" s="74" t="str">
        <f t="shared" si="15"/>
        <v>n/a</v>
      </c>
      <c r="AB45" s="74">
        <f t="shared" si="16"/>
        <v>-7.0234492172584151E-2</v>
      </c>
      <c r="AD45" s="74" t="s">
        <v>116</v>
      </c>
      <c r="AE45" s="74" t="s">
        <v>116</v>
      </c>
      <c r="AF45" s="74" t="s">
        <v>116</v>
      </c>
      <c r="AG45" s="74"/>
      <c r="AH45" s="74" t="s">
        <v>116</v>
      </c>
      <c r="AI45" s="74" t="s">
        <v>116</v>
      </c>
      <c r="AJ45" s="74" t="s">
        <v>116</v>
      </c>
      <c r="AK45" s="74" t="s">
        <v>116</v>
      </c>
      <c r="AL45" s="74" t="s">
        <v>116</v>
      </c>
      <c r="AM45" s="74" t="s">
        <v>116</v>
      </c>
      <c r="AN45" s="74" t="s">
        <v>116</v>
      </c>
    </row>
    <row r="46" spans="1:40" x14ac:dyDescent="0.35">
      <c r="A46" s="87">
        <v>2008</v>
      </c>
      <c r="B46" s="75">
        <v>830.80579999999998</v>
      </c>
      <c r="C46" s="75">
        <v>2357.2267000000002</v>
      </c>
      <c r="D46" s="75">
        <f t="shared" si="0"/>
        <v>3188.0325000000003</v>
      </c>
      <c r="E46" s="75"/>
      <c r="F46" s="75">
        <v>707.98990000000003</v>
      </c>
      <c r="G46" s="75">
        <v>29.701799999999999</v>
      </c>
      <c r="H46" s="75">
        <f t="shared" si="1"/>
        <v>93.114099999999894</v>
      </c>
      <c r="I46" s="75"/>
      <c r="J46" s="75">
        <v>454.64920000000001</v>
      </c>
      <c r="K46" s="75">
        <v>1519.7887000000001</v>
      </c>
      <c r="L46" s="75">
        <v>66.482699999999994</v>
      </c>
      <c r="M46" s="75">
        <v>0</v>
      </c>
      <c r="N46" s="75">
        <v>39.010199999999998</v>
      </c>
      <c r="O46" s="75">
        <v>0</v>
      </c>
      <c r="P46" s="75">
        <f t="shared" si="2"/>
        <v>277.29590000000007</v>
      </c>
      <c r="R46" s="74">
        <f t="shared" si="7"/>
        <v>-4.5618727600197029E-2</v>
      </c>
      <c r="S46" s="74">
        <f t="shared" si="8"/>
        <v>1.6659193362336566E-2</v>
      </c>
      <c r="T46" s="74">
        <f t="shared" si="9"/>
        <v>-6.6388664406018538E-2</v>
      </c>
      <c r="U46" s="74"/>
      <c r="V46" s="74">
        <f t="shared" si="10"/>
        <v>-0.10815028297373219</v>
      </c>
      <c r="W46" s="74">
        <f t="shared" si="11"/>
        <v>-0.14681345536495405</v>
      </c>
      <c r="X46" s="74">
        <f t="shared" si="12"/>
        <v>4.3535381915613236E-2</v>
      </c>
      <c r="Y46" s="74" t="str">
        <f t="shared" si="13"/>
        <v>n/a</v>
      </c>
      <c r="Z46" s="74">
        <f t="shared" si="14"/>
        <v>-0.14300778340901454</v>
      </c>
      <c r="AA46" s="74" t="str">
        <f t="shared" si="15"/>
        <v>n/a</v>
      </c>
      <c r="AB46" s="74">
        <f t="shared" si="16"/>
        <v>-0.11651726146250618</v>
      </c>
      <c r="AD46" s="74" t="s">
        <v>116</v>
      </c>
      <c r="AE46" s="74" t="s">
        <v>116</v>
      </c>
      <c r="AF46" s="74" t="s">
        <v>116</v>
      </c>
      <c r="AG46" s="74"/>
      <c r="AH46" s="74" t="s">
        <v>116</v>
      </c>
      <c r="AI46" s="74" t="s">
        <v>116</v>
      </c>
      <c r="AJ46" s="74" t="s">
        <v>116</v>
      </c>
      <c r="AK46" s="74" t="s">
        <v>116</v>
      </c>
      <c r="AL46" s="74" t="s">
        <v>116</v>
      </c>
      <c r="AM46" s="74" t="s">
        <v>116</v>
      </c>
      <c r="AN46" s="74" t="s">
        <v>116</v>
      </c>
    </row>
    <row r="47" spans="1:40" x14ac:dyDescent="0.35">
      <c r="A47" s="87">
        <v>2009</v>
      </c>
      <c r="B47" s="75">
        <v>793.1576</v>
      </c>
      <c r="C47" s="75">
        <v>1922.8919000000001</v>
      </c>
      <c r="D47" s="75">
        <f t="shared" si="0"/>
        <v>2716.0495000000001</v>
      </c>
      <c r="E47" s="75"/>
      <c r="F47" s="75">
        <v>671.38030000000003</v>
      </c>
      <c r="G47" s="75">
        <v>26.019500000000001</v>
      </c>
      <c r="H47" s="75">
        <f t="shared" si="1"/>
        <v>95.757799999999975</v>
      </c>
      <c r="I47" s="75"/>
      <c r="J47" s="75">
        <v>364.79579999999999</v>
      </c>
      <c r="K47" s="75">
        <v>1257.5473</v>
      </c>
      <c r="L47" s="75">
        <v>69.631200000000007</v>
      </c>
      <c r="M47" s="75">
        <v>0</v>
      </c>
      <c r="N47" s="75">
        <v>33.460500000000003</v>
      </c>
      <c r="O47" s="75">
        <v>0</v>
      </c>
      <c r="P47" s="75">
        <f t="shared" si="2"/>
        <v>197.45710000000008</v>
      </c>
      <c r="R47" s="74">
        <f t="shared" si="7"/>
        <v>-5.1709212235937274E-2</v>
      </c>
      <c r="S47" s="74">
        <f t="shared" si="8"/>
        <v>-0.12397565130732813</v>
      </c>
      <c r="T47" s="74">
        <f t="shared" si="9"/>
        <v>2.8392048035690509E-2</v>
      </c>
      <c r="U47" s="74"/>
      <c r="V47" s="74">
        <f t="shared" si="10"/>
        <v>-0.19763237238732634</v>
      </c>
      <c r="W47" s="74">
        <f t="shared" si="11"/>
        <v>-0.172551223732615</v>
      </c>
      <c r="X47" s="74">
        <f t="shared" si="12"/>
        <v>4.7358184911262757E-2</v>
      </c>
      <c r="Y47" s="74" t="str">
        <f t="shared" si="13"/>
        <v>n/a</v>
      </c>
      <c r="Z47" s="74">
        <f t="shared" si="14"/>
        <v>-0.14226279280803467</v>
      </c>
      <c r="AA47" s="74" t="str">
        <f t="shared" si="15"/>
        <v>n/a</v>
      </c>
      <c r="AB47" s="74">
        <f t="shared" si="16"/>
        <v>-0.28791915062573936</v>
      </c>
      <c r="AD47" s="74" t="s">
        <v>116</v>
      </c>
      <c r="AE47" s="74" t="s">
        <v>116</v>
      </c>
      <c r="AF47" s="74" t="s">
        <v>116</v>
      </c>
      <c r="AG47" s="74"/>
      <c r="AH47" s="74" t="s">
        <v>116</v>
      </c>
      <c r="AI47" s="74" t="s">
        <v>116</v>
      </c>
      <c r="AJ47" s="74" t="s">
        <v>116</v>
      </c>
      <c r="AK47" s="74" t="s">
        <v>116</v>
      </c>
      <c r="AL47" s="74" t="s">
        <v>116</v>
      </c>
      <c r="AM47" s="74" t="s">
        <v>116</v>
      </c>
      <c r="AN47" s="74" t="s">
        <v>116</v>
      </c>
    </row>
    <row r="48" spans="1:40" x14ac:dyDescent="0.35">
      <c r="A48" s="87">
        <v>2010</v>
      </c>
      <c r="B48" s="75">
        <v>746.97180000000003</v>
      </c>
      <c r="C48" s="75">
        <v>1676.6786999999999</v>
      </c>
      <c r="D48" s="75">
        <f t="shared" si="0"/>
        <v>2423.6504999999997</v>
      </c>
      <c r="E48" s="75"/>
      <c r="F48" s="75">
        <v>628.09400000000005</v>
      </c>
      <c r="G48" s="75">
        <v>27.561699999999998</v>
      </c>
      <c r="H48" s="75">
        <v>91.316100000000006</v>
      </c>
      <c r="I48" s="75"/>
      <c r="J48" s="75">
        <v>289.69380000000001</v>
      </c>
      <c r="K48" s="75">
        <v>1083.6978999999999</v>
      </c>
      <c r="L48" s="75">
        <v>95.571600000000004</v>
      </c>
      <c r="M48" s="75">
        <v>0</v>
      </c>
      <c r="N48" s="75">
        <v>30.427</v>
      </c>
      <c r="O48" s="75">
        <v>0</v>
      </c>
      <c r="P48" s="75">
        <v>177.28840000000014</v>
      </c>
      <c r="R48" s="74">
        <f t="shared" si="7"/>
        <v>-6.4473592686589032E-2</v>
      </c>
      <c r="S48" s="74">
        <f t="shared" si="8"/>
        <v>5.9270931416821826E-2</v>
      </c>
      <c r="T48" s="74">
        <f t="shared" si="9"/>
        <v>-4.6384733149675172E-2</v>
      </c>
      <c r="U48" s="74"/>
      <c r="V48" s="74">
        <f t="shared" si="10"/>
        <v>-0.20587408078711422</v>
      </c>
      <c r="W48" s="74">
        <f t="shared" si="11"/>
        <v>-0.1382448198966354</v>
      </c>
      <c r="X48" s="74">
        <f t="shared" si="12"/>
        <v>0.37253989590873049</v>
      </c>
      <c r="Y48" s="74" t="str">
        <f t="shared" si="13"/>
        <v>n/a</v>
      </c>
      <c r="Z48" s="74">
        <f t="shared" si="14"/>
        <v>-9.0659135398455049E-2</v>
      </c>
      <c r="AA48" s="74" t="str">
        <f t="shared" si="15"/>
        <v>n/a</v>
      </c>
      <c r="AB48" s="74">
        <f t="shared" si="16"/>
        <v>-0.10214218683450704</v>
      </c>
      <c r="AD48" s="74" t="s">
        <v>116</v>
      </c>
      <c r="AE48" s="74" t="s">
        <v>116</v>
      </c>
      <c r="AF48" s="74" t="s">
        <v>116</v>
      </c>
      <c r="AG48" s="74"/>
      <c r="AH48" s="74" t="s">
        <v>116</v>
      </c>
      <c r="AI48" s="74" t="s">
        <v>116</v>
      </c>
      <c r="AJ48" s="74" t="s">
        <v>116</v>
      </c>
      <c r="AK48" s="74" t="s">
        <v>116</v>
      </c>
      <c r="AL48" s="74" t="s">
        <v>116</v>
      </c>
      <c r="AM48" s="74" t="s">
        <v>116</v>
      </c>
      <c r="AN48" s="74" t="s">
        <v>116</v>
      </c>
    </row>
    <row r="49" spans="1:40" x14ac:dyDescent="0.35">
      <c r="A49" s="87">
        <v>2011</v>
      </c>
      <c r="B49" s="75">
        <v>690.28750000000002</v>
      </c>
      <c r="C49" s="75">
        <v>1437.4593</v>
      </c>
      <c r="D49" s="75">
        <f t="shared" si="0"/>
        <v>2127.7467999999999</v>
      </c>
      <c r="E49" s="75"/>
      <c r="F49" s="75">
        <v>586.4819</v>
      </c>
      <c r="G49" s="75">
        <v>24.167100000000001</v>
      </c>
      <c r="H49" s="75">
        <v>79.638500000000022</v>
      </c>
      <c r="I49" s="75"/>
      <c r="J49" s="75">
        <v>228.38980000000001</v>
      </c>
      <c r="K49" s="75">
        <v>937.75480000000005</v>
      </c>
      <c r="L49" s="75">
        <v>92.451599999999999</v>
      </c>
      <c r="M49" s="75">
        <v>0</v>
      </c>
      <c r="N49" s="75">
        <v>28.998200000000001</v>
      </c>
      <c r="O49" s="75">
        <v>0</v>
      </c>
      <c r="P49" s="75">
        <v>149.86489999999981</v>
      </c>
      <c r="R49" s="74">
        <f t="shared" si="7"/>
        <v>-6.625138912328421E-2</v>
      </c>
      <c r="S49" s="74">
        <f t="shared" si="8"/>
        <v>-0.12316366552135738</v>
      </c>
      <c r="T49" s="74">
        <f t="shared" si="9"/>
        <v>-0.12788106368975438</v>
      </c>
      <c r="U49" s="74"/>
      <c r="V49" s="74">
        <f t="shared" si="10"/>
        <v>-0.21161654132742913</v>
      </c>
      <c r="W49" s="74">
        <f t="shared" si="11"/>
        <v>-0.13467138766255782</v>
      </c>
      <c r="X49" s="74">
        <f t="shared" si="12"/>
        <v>-3.2645681353038025E-2</v>
      </c>
      <c r="Y49" s="74" t="str">
        <f t="shared" si="13"/>
        <v>n/a</v>
      </c>
      <c r="Z49" s="74">
        <f t="shared" si="14"/>
        <v>-4.6958293620797287E-2</v>
      </c>
      <c r="AA49" s="74" t="str">
        <f t="shared" si="15"/>
        <v>n/a</v>
      </c>
      <c r="AB49" s="74">
        <f t="shared" si="16"/>
        <v>-0.1546829911037626</v>
      </c>
      <c r="AD49" s="74" t="s">
        <v>116</v>
      </c>
      <c r="AE49" s="74" t="s">
        <v>116</v>
      </c>
      <c r="AF49" s="74" t="s">
        <v>116</v>
      </c>
      <c r="AG49" s="74"/>
      <c r="AH49" s="74" t="s">
        <v>116</v>
      </c>
      <c r="AI49" s="74" t="s">
        <v>116</v>
      </c>
      <c r="AJ49" s="74" t="s">
        <v>116</v>
      </c>
      <c r="AK49" s="74" t="s">
        <v>116</v>
      </c>
      <c r="AL49" s="74" t="s">
        <v>116</v>
      </c>
      <c r="AM49" s="74" t="s">
        <v>116</v>
      </c>
      <c r="AN49" s="74" t="s">
        <v>116</v>
      </c>
    </row>
    <row r="50" spans="1:40" x14ac:dyDescent="0.35">
      <c r="A50" s="87">
        <v>2012</v>
      </c>
      <c r="B50" s="75">
        <v>638.37509999999997</v>
      </c>
      <c r="C50" s="75">
        <v>1239.2908</v>
      </c>
      <c r="D50" s="75">
        <f t="shared" si="0"/>
        <v>1877.6659</v>
      </c>
      <c r="E50" s="75"/>
      <c r="F50" s="75">
        <v>542.8279</v>
      </c>
      <c r="G50" s="75">
        <v>29.490600000000001</v>
      </c>
      <c r="H50" s="75">
        <v>66.056600000000003</v>
      </c>
      <c r="I50" s="75"/>
      <c r="J50" s="75">
        <v>183.43469999999999</v>
      </c>
      <c r="K50" s="75">
        <v>802.76020000000005</v>
      </c>
      <c r="L50" s="75">
        <v>99.636600000000001</v>
      </c>
      <c r="M50" s="75">
        <v>0</v>
      </c>
      <c r="N50" s="75">
        <v>26.633500000000002</v>
      </c>
      <c r="O50" s="75">
        <v>0</v>
      </c>
      <c r="P50" s="75">
        <v>126.82580000000007</v>
      </c>
      <c r="R50" s="74">
        <f t="shared" si="7"/>
        <v>-7.443366964948106E-2</v>
      </c>
      <c r="S50" s="74">
        <f t="shared" si="8"/>
        <v>0.22027880879377326</v>
      </c>
      <c r="T50" s="74">
        <f t="shared" si="9"/>
        <v>-0.17054439749618611</v>
      </c>
      <c r="U50" s="74"/>
      <c r="V50" s="74">
        <f t="shared" si="10"/>
        <v>-0.19683497249001491</v>
      </c>
      <c r="W50" s="74">
        <f t="shared" si="11"/>
        <v>-0.14395511491916646</v>
      </c>
      <c r="X50" s="74">
        <f t="shared" si="12"/>
        <v>7.7716340225588265E-2</v>
      </c>
      <c r="Y50" s="74" t="str">
        <f t="shared" si="13"/>
        <v>n/a</v>
      </c>
      <c r="Z50" s="74">
        <f t="shared" si="14"/>
        <v>-8.1546440813567656E-2</v>
      </c>
      <c r="AA50" s="74" t="str">
        <f t="shared" si="15"/>
        <v>n/a</v>
      </c>
      <c r="AB50" s="74">
        <f t="shared" si="16"/>
        <v>-0.1537324617038397</v>
      </c>
      <c r="AD50" s="74" t="s">
        <v>116</v>
      </c>
      <c r="AE50" s="74" t="s">
        <v>116</v>
      </c>
      <c r="AF50" s="74" t="s">
        <v>116</v>
      </c>
      <c r="AG50" s="74"/>
      <c r="AH50" s="74" t="s">
        <v>116</v>
      </c>
      <c r="AI50" s="74" t="s">
        <v>116</v>
      </c>
      <c r="AJ50" s="74" t="s">
        <v>116</v>
      </c>
      <c r="AK50" s="74" t="s">
        <v>116</v>
      </c>
      <c r="AL50" s="74" t="s">
        <v>116</v>
      </c>
      <c r="AM50" s="74" t="s">
        <v>116</v>
      </c>
      <c r="AN50" s="74" t="s">
        <v>116</v>
      </c>
    </row>
    <row r="51" spans="1:40" x14ac:dyDescent="0.35">
      <c r="A51" s="87">
        <v>2013</v>
      </c>
      <c r="B51" s="75">
        <v>627.05589999999995</v>
      </c>
      <c r="C51" s="75">
        <v>1075.9187999999999</v>
      </c>
      <c r="D51" s="75">
        <f t="shared" si="0"/>
        <v>1702.9746999999998</v>
      </c>
      <c r="E51" s="75"/>
      <c r="F51" s="75">
        <v>524.73040000000003</v>
      </c>
      <c r="G51" s="75">
        <v>48.375599999999999</v>
      </c>
      <c r="H51" s="75">
        <v>53.949899999999957</v>
      </c>
      <c r="I51" s="75"/>
      <c r="J51" s="75">
        <v>151.9068</v>
      </c>
      <c r="K51" s="75">
        <v>685.93989999999997</v>
      </c>
      <c r="L51" s="75">
        <v>92.241200000000006</v>
      </c>
      <c r="M51" s="75">
        <v>1.7777000000000001</v>
      </c>
      <c r="N51" s="75">
        <v>30.491399999999999</v>
      </c>
      <c r="O51" s="75">
        <v>0.47910000000000003</v>
      </c>
      <c r="P51" s="75">
        <v>113.08269999999993</v>
      </c>
      <c r="R51" s="74">
        <f t="shared" si="7"/>
        <v>-3.3339295935230995E-2</v>
      </c>
      <c r="S51" s="74">
        <f t="shared" si="8"/>
        <v>0.64037354275599667</v>
      </c>
      <c r="T51" s="74">
        <f t="shared" si="9"/>
        <v>-0.18327767399472639</v>
      </c>
      <c r="U51" s="74"/>
      <c r="V51" s="74">
        <f t="shared" si="10"/>
        <v>-0.17187533220268569</v>
      </c>
      <c r="W51" s="74">
        <f t="shared" si="11"/>
        <v>-0.14552328329182251</v>
      </c>
      <c r="X51" s="74">
        <f t="shared" si="12"/>
        <v>-7.4223729031299701E-2</v>
      </c>
      <c r="Y51" s="74" t="str">
        <f t="shared" si="13"/>
        <v>n/a</v>
      </c>
      <c r="Z51" s="74">
        <f t="shared" si="14"/>
        <v>0.14485140893986892</v>
      </c>
      <c r="AA51" s="74" t="str">
        <f t="shared" si="15"/>
        <v>n/a</v>
      </c>
      <c r="AB51" s="74">
        <f t="shared" si="16"/>
        <v>-0.10836202097680547</v>
      </c>
      <c r="AD51" s="74" t="s">
        <v>116</v>
      </c>
      <c r="AE51" s="74" t="s">
        <v>116</v>
      </c>
      <c r="AF51" s="74" t="s">
        <v>116</v>
      </c>
      <c r="AG51" s="74"/>
      <c r="AH51" s="74" t="s">
        <v>116</v>
      </c>
      <c r="AI51" s="74" t="s">
        <v>116</v>
      </c>
      <c r="AJ51" s="74" t="s">
        <v>116</v>
      </c>
      <c r="AK51" s="74" t="s">
        <v>116</v>
      </c>
      <c r="AL51" s="74" t="s">
        <v>116</v>
      </c>
      <c r="AM51" s="74" t="s">
        <v>116</v>
      </c>
      <c r="AN51" s="74" t="s">
        <v>116</v>
      </c>
    </row>
    <row r="52" spans="1:40" x14ac:dyDescent="0.35">
      <c r="A52" s="87">
        <v>2014</v>
      </c>
      <c r="B52" s="75">
        <v>628.90099999999995</v>
      </c>
      <c r="C52" s="75">
        <v>994.29100000000005</v>
      </c>
      <c r="D52" s="75">
        <f t="shared" si="0"/>
        <v>1623.192</v>
      </c>
      <c r="E52" s="75"/>
      <c r="F52" s="75">
        <v>507.58010000000002</v>
      </c>
      <c r="G52" s="75">
        <v>65.431399999999996</v>
      </c>
      <c r="H52" s="75">
        <v>55.889499999999884</v>
      </c>
      <c r="I52" s="75"/>
      <c r="J52" s="75">
        <v>133.1713</v>
      </c>
      <c r="K52" s="75">
        <v>610.2423</v>
      </c>
      <c r="L52" s="75">
        <v>93.418000000000006</v>
      </c>
      <c r="M52" s="75">
        <v>12.1967</v>
      </c>
      <c r="N52" s="75">
        <v>42.97</v>
      </c>
      <c r="O52" s="75">
        <v>7.202</v>
      </c>
      <c r="P52" s="75">
        <v>95.090700000000083</v>
      </c>
      <c r="R52" s="74">
        <f t="shared" si="7"/>
        <v>-3.2684022118787071E-2</v>
      </c>
      <c r="S52" s="74">
        <f t="shared" si="8"/>
        <v>0.35257030403757272</v>
      </c>
      <c r="T52" s="74">
        <f t="shared" si="9"/>
        <v>3.5951873868161455E-2</v>
      </c>
      <c r="U52" s="74"/>
      <c r="V52" s="74">
        <f t="shared" si="10"/>
        <v>-0.12333549255201215</v>
      </c>
      <c r="W52" s="74">
        <f t="shared" si="11"/>
        <v>-0.11035602390238552</v>
      </c>
      <c r="X52" s="74">
        <f t="shared" si="12"/>
        <v>1.2757856576020243E-2</v>
      </c>
      <c r="Y52" s="74">
        <f t="shared" si="13"/>
        <v>5.8609439162963373</v>
      </c>
      <c r="Z52" s="74">
        <f t="shared" si="14"/>
        <v>0.4092498212610769</v>
      </c>
      <c r="AA52" s="74">
        <f t="shared" si="15"/>
        <v>14.032352327280316</v>
      </c>
      <c r="AB52" s="74">
        <f t="shared" si="16"/>
        <v>-0.15910479675494005</v>
      </c>
      <c r="AD52" s="74" t="s">
        <v>116</v>
      </c>
      <c r="AE52" s="74" t="s">
        <v>116</v>
      </c>
      <c r="AF52" s="74" t="s">
        <v>116</v>
      </c>
      <c r="AG52" s="74"/>
      <c r="AH52" s="74" t="s">
        <v>116</v>
      </c>
      <c r="AI52" s="74" t="s">
        <v>116</v>
      </c>
      <c r="AJ52" s="74" t="s">
        <v>116</v>
      </c>
      <c r="AK52" s="74" t="s">
        <v>116</v>
      </c>
      <c r="AL52" s="74" t="s">
        <v>116</v>
      </c>
      <c r="AM52" s="74" t="s">
        <v>116</v>
      </c>
      <c r="AN52" s="74" t="s">
        <v>116</v>
      </c>
    </row>
    <row r="53" spans="1:40" x14ac:dyDescent="0.35">
      <c r="A53" s="87">
        <v>2015</v>
      </c>
      <c r="B53" s="75">
        <v>603.19119999999998</v>
      </c>
      <c r="C53" s="75">
        <v>924.67250000000001</v>
      </c>
      <c r="D53" s="75">
        <f t="shared" si="0"/>
        <v>1527.8636999999999</v>
      </c>
      <c r="E53" s="75"/>
      <c r="F53" s="75">
        <v>457.71210000000002</v>
      </c>
      <c r="G53" s="75">
        <v>85.431200000000004</v>
      </c>
      <c r="H53" s="75">
        <v>60.047899999999913</v>
      </c>
      <c r="I53" s="75"/>
      <c r="J53" s="75">
        <v>116.9432</v>
      </c>
      <c r="K53" s="75">
        <v>530.24480000000005</v>
      </c>
      <c r="L53" s="75">
        <v>91.680300000000003</v>
      </c>
      <c r="M53" s="75">
        <v>24.8992</v>
      </c>
      <c r="N53" s="75">
        <v>65.902799999999999</v>
      </c>
      <c r="O53" s="75">
        <v>14.061199999999999</v>
      </c>
      <c r="P53" s="75">
        <v>80.941000000000031</v>
      </c>
      <c r="R53" s="74">
        <f t="shared" si="7"/>
        <v>-9.8246562463737197E-2</v>
      </c>
      <c r="S53" s="74">
        <f t="shared" si="8"/>
        <v>0.30566058497907744</v>
      </c>
      <c r="T53" s="74">
        <f t="shared" si="9"/>
        <v>7.440395780960718E-2</v>
      </c>
      <c r="U53" s="74"/>
      <c r="V53" s="74">
        <f t="shared" si="10"/>
        <v>-0.12185883895403893</v>
      </c>
      <c r="W53" s="74">
        <f t="shared" si="11"/>
        <v>-0.13109137141099514</v>
      </c>
      <c r="X53" s="74">
        <f t="shared" si="12"/>
        <v>-1.8601340212807016E-2</v>
      </c>
      <c r="Y53" s="74">
        <f t="shared" si="13"/>
        <v>1.0414702337517525</v>
      </c>
      <c r="Z53" s="74">
        <f t="shared" si="14"/>
        <v>0.53369327437747272</v>
      </c>
      <c r="AA53" s="74">
        <f t="shared" si="15"/>
        <v>0.95240211052485413</v>
      </c>
      <c r="AB53" s="74">
        <f t="shared" si="16"/>
        <v>-0.14880214363760114</v>
      </c>
      <c r="AD53" s="74" t="s">
        <v>116</v>
      </c>
      <c r="AE53" s="74" t="s">
        <v>116</v>
      </c>
      <c r="AF53" s="74" t="s">
        <v>116</v>
      </c>
      <c r="AG53" s="74"/>
      <c r="AH53" s="74" t="s">
        <v>116</v>
      </c>
      <c r="AI53" s="74" t="s">
        <v>116</v>
      </c>
      <c r="AJ53" s="74" t="s">
        <v>116</v>
      </c>
      <c r="AK53" s="74" t="s">
        <v>116</v>
      </c>
      <c r="AL53" s="74" t="s">
        <v>116</v>
      </c>
      <c r="AM53" s="74" t="s">
        <v>116</v>
      </c>
      <c r="AN53" s="74" t="s">
        <v>116</v>
      </c>
    </row>
    <row r="54" spans="1:40" x14ac:dyDescent="0.35">
      <c r="A54" s="87">
        <v>2016</v>
      </c>
      <c r="B54" s="75">
        <v>531.4873</v>
      </c>
      <c r="C54" s="75">
        <v>853.35050000000001</v>
      </c>
      <c r="D54" s="75">
        <f t="shared" si="0"/>
        <v>1384.8378</v>
      </c>
      <c r="E54" s="75"/>
      <c r="F54" s="75">
        <v>382.26659999999998</v>
      </c>
      <c r="G54" s="75">
        <v>92.206400000000002</v>
      </c>
      <c r="H54" s="75">
        <v>57.014300000000048</v>
      </c>
      <c r="I54" s="75"/>
      <c r="J54" s="75">
        <v>100.8289</v>
      </c>
      <c r="K54" s="75">
        <v>460.27100000000002</v>
      </c>
      <c r="L54" s="75">
        <v>88.435699999999997</v>
      </c>
      <c r="M54" s="75">
        <v>33.9863</v>
      </c>
      <c r="N54" s="75">
        <v>70.389200000000002</v>
      </c>
      <c r="O54" s="75">
        <v>17.484300000000001</v>
      </c>
      <c r="P54" s="75">
        <v>81.955100000000016</v>
      </c>
      <c r="R54" s="74">
        <f t="shared" si="7"/>
        <v>-0.16483177962741213</v>
      </c>
      <c r="S54" s="74">
        <f t="shared" si="8"/>
        <v>7.9305921021828096E-2</v>
      </c>
      <c r="T54" s="74">
        <f t="shared" si="9"/>
        <v>-5.0519668464673484E-2</v>
      </c>
      <c r="U54" s="74"/>
      <c r="V54" s="74">
        <f t="shared" si="10"/>
        <v>-0.13779595564342351</v>
      </c>
      <c r="W54" s="74">
        <f t="shared" si="11"/>
        <v>-0.13196508480611224</v>
      </c>
      <c r="X54" s="74">
        <f t="shared" si="12"/>
        <v>-3.5390372850001683E-2</v>
      </c>
      <c r="Y54" s="74">
        <f t="shared" si="13"/>
        <v>0.36495550057833182</v>
      </c>
      <c r="Z54" s="74">
        <f t="shared" si="14"/>
        <v>6.8076014979636668E-2</v>
      </c>
      <c r="AA54" s="74">
        <f t="shared" si="15"/>
        <v>0.24344294939265509</v>
      </c>
      <c r="AB54" s="74">
        <f t="shared" si="16"/>
        <v>1.2528879060055953E-2</v>
      </c>
      <c r="AD54" s="74" t="s">
        <v>116</v>
      </c>
      <c r="AE54" s="74" t="s">
        <v>116</v>
      </c>
      <c r="AF54" s="74" t="s">
        <v>116</v>
      </c>
      <c r="AG54" s="74"/>
      <c r="AH54" s="74" t="s">
        <v>116</v>
      </c>
      <c r="AI54" s="74" t="s">
        <v>116</v>
      </c>
      <c r="AJ54" s="74" t="s">
        <v>116</v>
      </c>
      <c r="AK54" s="74" t="s">
        <v>116</v>
      </c>
      <c r="AL54" s="74" t="s">
        <v>116</v>
      </c>
      <c r="AM54" s="74" t="s">
        <v>116</v>
      </c>
      <c r="AN54" s="74" t="s">
        <v>116</v>
      </c>
    </row>
    <row r="55" spans="1:40" x14ac:dyDescent="0.35">
      <c r="A55" s="87">
        <v>2017</v>
      </c>
      <c r="B55" s="75">
        <v>508.67079999999999</v>
      </c>
      <c r="C55" s="75">
        <v>790.76890000000003</v>
      </c>
      <c r="D55" s="75">
        <f t="shared" si="0"/>
        <v>1299.4396999999999</v>
      </c>
      <c r="E55" s="75"/>
      <c r="F55" s="75">
        <v>342.86759999999998</v>
      </c>
      <c r="G55" s="75">
        <v>112.64060000000001</v>
      </c>
      <c r="H55" s="75">
        <v>53.162599999999998</v>
      </c>
      <c r="I55" s="75"/>
      <c r="J55" s="75">
        <v>91.605099999999993</v>
      </c>
      <c r="K55" s="75">
        <v>398.57870000000003</v>
      </c>
      <c r="L55" s="75">
        <v>75.482399999999998</v>
      </c>
      <c r="M55" s="75">
        <v>43.930700000000002</v>
      </c>
      <c r="N55" s="75">
        <v>79.122100000000003</v>
      </c>
      <c r="O55" s="75">
        <v>17.587199999999999</v>
      </c>
      <c r="P55" s="75">
        <v>84.462699999999927</v>
      </c>
      <c r="R55" s="74">
        <f t="shared" si="7"/>
        <v>-0.10306681253345185</v>
      </c>
      <c r="S55" s="74">
        <f t="shared" si="8"/>
        <v>0.2216136840826668</v>
      </c>
      <c r="T55" s="74">
        <f t="shared" si="9"/>
        <v>-6.7556735766291065E-2</v>
      </c>
      <c r="U55" s="74"/>
      <c r="V55" s="74">
        <f t="shared" si="10"/>
        <v>-9.1479724563096609E-2</v>
      </c>
      <c r="W55" s="74">
        <f t="shared" si="11"/>
        <v>-0.13403473171240421</v>
      </c>
      <c r="X55" s="74">
        <f t="shared" si="12"/>
        <v>-0.14647139107848983</v>
      </c>
      <c r="Y55" s="74">
        <f t="shared" si="13"/>
        <v>0.29260025363161035</v>
      </c>
      <c r="Z55" s="74">
        <f t="shared" si="14"/>
        <v>0.12406590783813431</v>
      </c>
      <c r="AA55" s="74">
        <f t="shared" si="15"/>
        <v>5.8852799368576125E-3</v>
      </c>
      <c r="AB55" s="74">
        <f t="shared" si="16"/>
        <v>3.0597241660371477E-2</v>
      </c>
      <c r="AD55" s="74" t="s">
        <v>116</v>
      </c>
      <c r="AE55" s="74" t="s">
        <v>116</v>
      </c>
      <c r="AF55" s="74" t="s">
        <v>116</v>
      </c>
      <c r="AG55" s="74"/>
      <c r="AH55" s="74" t="s">
        <v>116</v>
      </c>
      <c r="AI55" s="74" t="s">
        <v>116</v>
      </c>
      <c r="AJ55" s="74" t="s">
        <v>116</v>
      </c>
      <c r="AK55" s="74" t="s">
        <v>116</v>
      </c>
      <c r="AL55" s="74" t="s">
        <v>116</v>
      </c>
      <c r="AM55" s="74" t="s">
        <v>116</v>
      </c>
      <c r="AN55" s="74" t="s">
        <v>116</v>
      </c>
    </row>
    <row r="56" spans="1:40" x14ac:dyDescent="0.35">
      <c r="A56" s="87">
        <v>2018</v>
      </c>
      <c r="B56" s="75">
        <v>543.00789999999995</v>
      </c>
      <c r="C56" s="75">
        <v>817.21579999999994</v>
      </c>
      <c r="D56" s="75">
        <f t="shared" si="0"/>
        <v>1360.2237</v>
      </c>
      <c r="E56" s="75"/>
      <c r="F56" s="75">
        <v>354.43049999999999</v>
      </c>
      <c r="G56" s="75">
        <v>136.72919999999999</v>
      </c>
      <c r="H56" s="75">
        <v>51.848199999999963</v>
      </c>
      <c r="I56" s="75"/>
      <c r="J56" s="75">
        <v>109.4106</v>
      </c>
      <c r="K56" s="75">
        <v>353.65010000000001</v>
      </c>
      <c r="L56" s="75">
        <v>64.787899999999993</v>
      </c>
      <c r="M56" s="75">
        <v>70.613699999999994</v>
      </c>
      <c r="N56" s="75">
        <v>118.85209999999999</v>
      </c>
      <c r="O56" s="75">
        <v>17.996500000000001</v>
      </c>
      <c r="P56" s="75">
        <v>81.904899999999998</v>
      </c>
      <c r="R56" s="74">
        <f t="shared" si="7"/>
        <v>3.3724096415059357E-2</v>
      </c>
      <c r="S56" s="74">
        <f t="shared" si="8"/>
        <v>0.21385361938768077</v>
      </c>
      <c r="T56" s="74">
        <f t="shared" si="9"/>
        <v>-2.4724148179359862E-2</v>
      </c>
      <c r="U56" s="74"/>
      <c r="V56" s="74">
        <f t="shared" si="10"/>
        <v>0.19437236573072902</v>
      </c>
      <c r="W56" s="74">
        <f t="shared" si="11"/>
        <v>-0.1127220295515039</v>
      </c>
      <c r="X56" s="74">
        <f t="shared" si="12"/>
        <v>-0.14168203448750971</v>
      </c>
      <c r="Y56" s="74">
        <f t="shared" si="13"/>
        <v>0.60738845499844052</v>
      </c>
      <c r="Z56" s="74">
        <f t="shared" si="14"/>
        <v>0.5021353073287993</v>
      </c>
      <c r="AA56" s="74">
        <f t="shared" si="15"/>
        <v>2.3272607350800723E-2</v>
      </c>
      <c r="AB56" s="74">
        <f t="shared" si="16"/>
        <v>-3.0283190094561596E-2</v>
      </c>
      <c r="AD56" s="74" t="s">
        <v>116</v>
      </c>
      <c r="AE56" s="74" t="s">
        <v>116</v>
      </c>
      <c r="AF56" s="74" t="s">
        <v>116</v>
      </c>
      <c r="AG56" s="74"/>
      <c r="AH56" s="74" t="s">
        <v>116</v>
      </c>
      <c r="AI56" s="74" t="s">
        <v>116</v>
      </c>
      <c r="AJ56" s="74" t="s">
        <v>116</v>
      </c>
      <c r="AK56" s="74" t="s">
        <v>116</v>
      </c>
      <c r="AL56" s="74" t="s">
        <v>116</v>
      </c>
      <c r="AM56" s="74" t="s">
        <v>116</v>
      </c>
      <c r="AN56" s="74" t="s">
        <v>116</v>
      </c>
    </row>
    <row r="57" spans="1:40" x14ac:dyDescent="0.35">
      <c r="A57" s="87">
        <v>2019</v>
      </c>
      <c r="B57" s="75">
        <v>596.25072030000001</v>
      </c>
      <c r="C57" s="75">
        <v>805.28293159999998</v>
      </c>
      <c r="D57" s="75">
        <f t="shared" si="0"/>
        <v>1401.5336519</v>
      </c>
      <c r="E57" s="75"/>
      <c r="F57" s="75">
        <v>382.45647000000002</v>
      </c>
      <c r="G57" s="75">
        <v>163.0944303</v>
      </c>
      <c r="H57" s="75">
        <f t="shared" ref="H57:H58" si="17">B57-SUM(F57:G57)</f>
        <v>50.699820000000045</v>
      </c>
      <c r="I57" s="75"/>
      <c r="J57" s="75">
        <v>105.7444912</v>
      </c>
      <c r="K57" s="75">
        <v>337.040503</v>
      </c>
      <c r="L57" s="75">
        <v>58.412472190000003</v>
      </c>
      <c r="M57" s="75">
        <v>67.802997540000007</v>
      </c>
      <c r="N57" s="75">
        <v>125.6472711</v>
      </c>
      <c r="O57" s="75">
        <v>17.648283769999999</v>
      </c>
      <c r="P57" s="75">
        <f t="shared" ref="P57:P58" si="18">C57-SUM(J57:O57)</f>
        <v>92.986912799999914</v>
      </c>
      <c r="R57" s="74">
        <f>IFERROR(F57/F56-1, "n/a")</f>
        <v>7.9073245671577475E-2</v>
      </c>
      <c r="S57" s="74">
        <f t="shared" si="8"/>
        <v>0.19282808865992052</v>
      </c>
      <c r="T57" s="74">
        <f t="shared" si="9"/>
        <v>-2.2148888486001828E-2</v>
      </c>
      <c r="U57" s="74"/>
      <c r="V57" s="74">
        <f t="shared" si="10"/>
        <v>-3.3507802717469781E-2</v>
      </c>
      <c r="W57" s="74">
        <f t="shared" si="11"/>
        <v>-4.696618776581718E-2</v>
      </c>
      <c r="X57" s="74">
        <f t="shared" si="12"/>
        <v>-9.8404606570053899E-2</v>
      </c>
      <c r="Y57" s="74">
        <f t="shared" si="13"/>
        <v>-3.980392558384549E-2</v>
      </c>
      <c r="Z57" s="74">
        <f t="shared" si="14"/>
        <v>5.7173336440837108E-2</v>
      </c>
      <c r="AA57" s="74">
        <f t="shared" si="15"/>
        <v>-1.934910843775195E-2</v>
      </c>
      <c r="AB57" s="74">
        <f t="shared" si="16"/>
        <v>0.13530341652330824</v>
      </c>
      <c r="AD57" s="74" t="s">
        <v>116</v>
      </c>
      <c r="AE57" s="74" t="s">
        <v>116</v>
      </c>
      <c r="AF57" s="74" t="s">
        <v>116</v>
      </c>
      <c r="AG57" s="74"/>
      <c r="AH57" s="74" t="s">
        <v>116</v>
      </c>
      <c r="AI57" s="74" t="s">
        <v>116</v>
      </c>
      <c r="AJ57" s="74" t="s">
        <v>116</v>
      </c>
      <c r="AK57" s="74" t="s">
        <v>116</v>
      </c>
      <c r="AL57" s="74" t="s">
        <v>116</v>
      </c>
      <c r="AM57" s="74" t="s">
        <v>116</v>
      </c>
      <c r="AN57" s="74" t="s">
        <v>116</v>
      </c>
    </row>
    <row r="58" spans="1:40" x14ac:dyDescent="0.35">
      <c r="A58" s="87">
        <v>2020</v>
      </c>
      <c r="B58" s="75">
        <v>596.39955129999998</v>
      </c>
      <c r="C58" s="75">
        <v>783.74906869999995</v>
      </c>
      <c r="D58" s="75">
        <f t="shared" si="0"/>
        <v>1380.1486199999999</v>
      </c>
      <c r="E58" s="75"/>
      <c r="F58" s="75">
        <v>381.62611249999998</v>
      </c>
      <c r="G58" s="75">
        <v>166.39713119999999</v>
      </c>
      <c r="H58" s="75">
        <f t="shared" si="17"/>
        <v>48.376307600000018</v>
      </c>
      <c r="I58" s="75"/>
      <c r="J58" s="75">
        <v>76.362293719999997</v>
      </c>
      <c r="K58" s="75">
        <v>291.31648669999998</v>
      </c>
      <c r="L58" s="75">
        <v>89.961875849999998</v>
      </c>
      <c r="M58" s="75">
        <v>107.6448793</v>
      </c>
      <c r="N58" s="75">
        <v>110.358408</v>
      </c>
      <c r="O58" s="75">
        <v>20.924228400000001</v>
      </c>
      <c r="P58" s="75">
        <f t="shared" si="18"/>
        <v>87.180896730000086</v>
      </c>
      <c r="R58" s="74">
        <f>IFERROR(F58/F57-1, "n/a")</f>
        <v>-2.1711163626021435E-3</v>
      </c>
      <c r="S58" s="74">
        <f t="shared" ref="S58" si="19">IFERROR(G58/G57-1, "n/a")</f>
        <v>2.0250237202612764E-2</v>
      </c>
      <c r="T58" s="74">
        <f t="shared" ref="T58" si="20">IFERROR(H58/H57-1, "n/a")</f>
        <v>-4.5828809648634339E-2</v>
      </c>
      <c r="U58" s="74"/>
      <c r="V58" s="74">
        <f t="shared" ref="V58" si="21">IFERROR(J58/J57-1, "n/a")</f>
        <v>-0.27786031354038043</v>
      </c>
      <c r="W58" s="74">
        <f t="shared" ref="W58" si="22">IFERROR(K58/K57-1, "n/a")</f>
        <v>-0.13566326863688549</v>
      </c>
      <c r="X58" s="74">
        <f t="shared" ref="X58" si="23">IFERROR(L58/L57-1, "n/a")</f>
        <v>0.54011416529980627</v>
      </c>
      <c r="Y58" s="74">
        <f t="shared" ref="Y58" si="24">IFERROR(M58/M57-1, "n/a")</f>
        <v>0.58761239481330452</v>
      </c>
      <c r="Z58" s="74">
        <f t="shared" ref="Z58" si="25">IFERROR(N58/N57-1, "n/a")</f>
        <v>-0.12168082096929844</v>
      </c>
      <c r="AA58" s="74">
        <f t="shared" ref="AA58" si="26">IFERROR(O58/O57-1, "n/a")</f>
        <v>0.18562397753195259</v>
      </c>
      <c r="AB58" s="74">
        <f t="shared" ref="AB58" si="27">IFERROR(P58/P57-1, "n/a")</f>
        <v>-6.2439066909207419E-2</v>
      </c>
      <c r="AD58" s="74" t="s">
        <v>116</v>
      </c>
      <c r="AE58" s="74" t="s">
        <v>116</v>
      </c>
      <c r="AF58" s="74" t="s">
        <v>116</v>
      </c>
      <c r="AG58" s="74"/>
      <c r="AH58" s="74" t="s">
        <v>116</v>
      </c>
      <c r="AI58" s="74" t="s">
        <v>116</v>
      </c>
      <c r="AJ58" s="74" t="s">
        <v>116</v>
      </c>
      <c r="AK58" s="74" t="s">
        <v>116</v>
      </c>
      <c r="AL58" s="74" t="s">
        <v>116</v>
      </c>
      <c r="AM58" s="74" t="s">
        <v>116</v>
      </c>
      <c r="AN58" s="74" t="s">
        <v>116</v>
      </c>
    </row>
    <row r="59" spans="1:40" x14ac:dyDescent="0.35">
      <c r="A59" s="87"/>
      <c r="B59" s="75"/>
      <c r="C59" s="75"/>
      <c r="D59" s="75"/>
      <c r="E59" s="75"/>
      <c r="F59" s="75"/>
      <c r="G59" s="75"/>
      <c r="H59" s="75"/>
      <c r="I59" s="75"/>
      <c r="J59" s="75"/>
      <c r="K59" s="75"/>
      <c r="L59" s="75"/>
      <c r="M59" s="75"/>
      <c r="N59" s="75"/>
      <c r="O59" s="75"/>
      <c r="P59" s="75"/>
      <c r="R59" s="74"/>
      <c r="S59" s="74"/>
      <c r="T59" s="74"/>
      <c r="U59" s="74"/>
      <c r="V59" s="74"/>
      <c r="W59" s="74"/>
      <c r="X59" s="74"/>
      <c r="Y59" s="74"/>
      <c r="Z59" s="74"/>
      <c r="AA59" s="74"/>
      <c r="AB59" s="74"/>
      <c r="AD59" s="74"/>
      <c r="AE59" s="74"/>
      <c r="AF59" s="74"/>
      <c r="AG59" s="74"/>
      <c r="AH59" s="74"/>
      <c r="AI59" s="74"/>
      <c r="AJ59" s="74"/>
      <c r="AK59" s="74"/>
      <c r="AL59" s="74"/>
      <c r="AM59" s="74"/>
      <c r="AN59" s="74"/>
    </row>
    <row r="60" spans="1:40" x14ac:dyDescent="0.35">
      <c r="A60" s="33" t="s">
        <v>107</v>
      </c>
      <c r="B60" s="75">
        <v>547.09626849999995</v>
      </c>
      <c r="C60" s="75">
        <v>820.04952649999996</v>
      </c>
      <c r="D60" s="75">
        <f t="shared" ref="D60:D68" si="28">SUM(B60:C60)</f>
        <v>1367.1457949999999</v>
      </c>
      <c r="E60" s="75"/>
      <c r="F60" s="75">
        <v>355.28124930000001</v>
      </c>
      <c r="G60" s="75">
        <v>140.48731950000001</v>
      </c>
      <c r="H60" s="75">
        <f t="shared" ref="H60:H68" si="29">B60-SUM(F60:G60)</f>
        <v>51.327699699999926</v>
      </c>
      <c r="I60" s="75"/>
      <c r="J60" s="75">
        <v>110.677269</v>
      </c>
      <c r="K60" s="75">
        <v>352.97175900000002</v>
      </c>
      <c r="L60" s="75">
        <v>62.339175330000003</v>
      </c>
      <c r="M60" s="75">
        <v>74.798846870000006</v>
      </c>
      <c r="N60" s="75">
        <v>123.8717606</v>
      </c>
      <c r="O60" s="75">
        <v>18.151710449999999</v>
      </c>
      <c r="P60" s="75">
        <f t="shared" ref="P60:P68" si="30">C60-SUM(J60:O60)</f>
        <v>77.239005249999877</v>
      </c>
      <c r="R60" s="74" t="s">
        <v>116</v>
      </c>
      <c r="S60" s="74" t="s">
        <v>116</v>
      </c>
      <c r="T60" s="74" t="s">
        <v>116</v>
      </c>
      <c r="U60" s="74"/>
      <c r="V60" s="74" t="s">
        <v>116</v>
      </c>
      <c r="W60" s="74" t="s">
        <v>116</v>
      </c>
      <c r="X60" s="74" t="s">
        <v>116</v>
      </c>
      <c r="Y60" s="74" t="s">
        <v>116</v>
      </c>
      <c r="Z60" s="74" t="s">
        <v>116</v>
      </c>
      <c r="AA60" s="74" t="s">
        <v>116</v>
      </c>
      <c r="AB60" s="74" t="s">
        <v>116</v>
      </c>
      <c r="AD60" s="74" t="s">
        <v>116</v>
      </c>
      <c r="AE60" s="74" t="s">
        <v>116</v>
      </c>
      <c r="AF60" s="74" t="s">
        <v>116</v>
      </c>
      <c r="AG60" s="74"/>
      <c r="AH60" s="74" t="s">
        <v>116</v>
      </c>
      <c r="AI60" s="74" t="s">
        <v>116</v>
      </c>
      <c r="AJ60" s="74" t="s">
        <v>116</v>
      </c>
      <c r="AK60" s="74" t="s">
        <v>116</v>
      </c>
      <c r="AL60" s="74" t="s">
        <v>116</v>
      </c>
      <c r="AM60" s="74" t="s">
        <v>116</v>
      </c>
      <c r="AN60" s="74" t="s">
        <v>116</v>
      </c>
    </row>
    <row r="61" spans="1:40" x14ac:dyDescent="0.35">
      <c r="A61" s="33" t="s">
        <v>108</v>
      </c>
      <c r="B61" s="75">
        <v>553.44049589999997</v>
      </c>
      <c r="C61" s="75">
        <v>799.21595979999995</v>
      </c>
      <c r="D61" s="75">
        <f t="shared" si="28"/>
        <v>1352.6564556999999</v>
      </c>
      <c r="E61" s="75"/>
      <c r="F61" s="75">
        <v>359.56816830000002</v>
      </c>
      <c r="G61" s="75">
        <v>142.5124907</v>
      </c>
      <c r="H61" s="75">
        <f t="shared" si="29"/>
        <v>51.359836899999948</v>
      </c>
      <c r="I61" s="75"/>
      <c r="J61" s="75">
        <v>106.299521</v>
      </c>
      <c r="K61" s="75">
        <v>342.59139820000001</v>
      </c>
      <c r="L61" s="75">
        <v>59.95475424</v>
      </c>
      <c r="M61" s="75">
        <v>67.888605870000006</v>
      </c>
      <c r="N61" s="75">
        <v>124.8740677</v>
      </c>
      <c r="O61" s="75">
        <v>17.205780279999999</v>
      </c>
      <c r="P61" s="75">
        <f t="shared" si="30"/>
        <v>80.401832509999963</v>
      </c>
      <c r="R61" s="74" t="s">
        <v>116</v>
      </c>
      <c r="S61" s="74" t="s">
        <v>116</v>
      </c>
      <c r="T61" s="74" t="s">
        <v>116</v>
      </c>
      <c r="U61" s="74"/>
      <c r="V61" s="74" t="s">
        <v>116</v>
      </c>
      <c r="W61" s="74" t="s">
        <v>116</v>
      </c>
      <c r="X61" s="74" t="s">
        <v>116</v>
      </c>
      <c r="Y61" s="74" t="s">
        <v>116</v>
      </c>
      <c r="Z61" s="74" t="s">
        <v>116</v>
      </c>
      <c r="AA61" s="74" t="s">
        <v>116</v>
      </c>
      <c r="AB61" s="74" t="s">
        <v>116</v>
      </c>
      <c r="AD61" s="74">
        <f>IFERROR(F61/F60-1, "n/a")</f>
        <v>1.2066268648982748E-2</v>
      </c>
      <c r="AE61" s="74">
        <f t="shared" ref="AE61:AN61" si="31">IFERROR(G61/G60-1, "n/a")</f>
        <v>1.4415330915328539E-2</v>
      </c>
      <c r="AF61" s="74">
        <f t="shared" si="31"/>
        <v>6.2611806466805753E-4</v>
      </c>
      <c r="AG61" s="74"/>
      <c r="AH61" s="74">
        <f t="shared" si="31"/>
        <v>-3.9554174398719555E-2</v>
      </c>
      <c r="AI61" s="74">
        <f t="shared" si="31"/>
        <v>-2.9408474007689644E-2</v>
      </c>
      <c r="AJ61" s="74">
        <f t="shared" si="31"/>
        <v>-3.8249159976496028E-2</v>
      </c>
      <c r="AK61" s="74">
        <f t="shared" si="31"/>
        <v>-9.2384325282580337E-2</v>
      </c>
      <c r="AL61" s="74">
        <f t="shared" si="31"/>
        <v>8.0914899016943931E-3</v>
      </c>
      <c r="AM61" s="74">
        <f t="shared" si="31"/>
        <v>-5.211245367788464E-2</v>
      </c>
      <c r="AN61" s="74">
        <f t="shared" si="31"/>
        <v>4.094857578451383E-2</v>
      </c>
    </row>
    <row r="62" spans="1:40" x14ac:dyDescent="0.35">
      <c r="A62" s="33" t="s">
        <v>109</v>
      </c>
      <c r="B62" s="75">
        <v>561.59295770000006</v>
      </c>
      <c r="C62" s="75">
        <v>803.12728470000002</v>
      </c>
      <c r="D62" s="75">
        <f t="shared" si="28"/>
        <v>1364.7202424000002</v>
      </c>
      <c r="E62" s="75"/>
      <c r="F62" s="75">
        <v>367.35602239999997</v>
      </c>
      <c r="G62" s="75">
        <v>144.30786979999999</v>
      </c>
      <c r="H62" s="75">
        <f t="shared" si="29"/>
        <v>49.929065500000092</v>
      </c>
      <c r="I62" s="75"/>
      <c r="J62" s="75">
        <v>106.0244359</v>
      </c>
      <c r="K62" s="75">
        <v>340.43358319999999</v>
      </c>
      <c r="L62" s="75">
        <v>58.760953499999999</v>
      </c>
      <c r="M62" s="75">
        <v>67.365882319999997</v>
      </c>
      <c r="N62" s="75">
        <v>124.3931041</v>
      </c>
      <c r="O62" s="75">
        <v>17.961686180000001</v>
      </c>
      <c r="P62" s="75">
        <f t="shared" si="30"/>
        <v>88.187639500000046</v>
      </c>
      <c r="R62" s="74" t="s">
        <v>116</v>
      </c>
      <c r="S62" s="74" t="s">
        <v>116</v>
      </c>
      <c r="T62" s="74" t="s">
        <v>116</v>
      </c>
      <c r="U62" s="74"/>
      <c r="V62" s="74" t="s">
        <v>116</v>
      </c>
      <c r="W62" s="74" t="s">
        <v>116</v>
      </c>
      <c r="X62" s="74" t="s">
        <v>116</v>
      </c>
      <c r="Y62" s="74" t="s">
        <v>116</v>
      </c>
      <c r="Z62" s="74" t="s">
        <v>116</v>
      </c>
      <c r="AA62" s="74" t="s">
        <v>116</v>
      </c>
      <c r="AB62" s="74" t="s">
        <v>116</v>
      </c>
      <c r="AD62" s="74">
        <f t="shared" ref="AD62:AD65" si="32">IFERROR(F62/F61-1, "n/a")</f>
        <v>2.1658908620360018E-2</v>
      </c>
      <c r="AE62" s="74">
        <f t="shared" ref="AE62:AE65" si="33">IFERROR(G62/G61-1, "n/a")</f>
        <v>1.2598047309266391E-2</v>
      </c>
      <c r="AF62" s="74">
        <f t="shared" ref="AF62:AF65" si="34">IFERROR(H62/H61-1, "n/a")</f>
        <v>-2.7857787063958805E-2</v>
      </c>
      <c r="AG62" s="74"/>
      <c r="AH62" s="74">
        <f t="shared" ref="AH62:AH65" si="35">IFERROR(J62/J61-1, "n/a")</f>
        <v>-2.5878300994413017E-3</v>
      </c>
      <c r="AI62" s="74">
        <f t="shared" ref="AI62:AI65" si="36">IFERROR(K62/K61-1, "n/a")</f>
        <v>-6.2985089857402476E-3</v>
      </c>
      <c r="AJ62" s="74">
        <f t="shared" ref="AJ62:AJ65" si="37">IFERROR(L62/L61-1, "n/a")</f>
        <v>-1.9911694329046714E-2</v>
      </c>
      <c r="AK62" s="74">
        <f t="shared" ref="AK62:AK65" si="38">IFERROR(M62/M61-1, "n/a")</f>
        <v>-7.6997243248885239E-3</v>
      </c>
      <c r="AL62" s="74">
        <f t="shared" ref="AL62:AL65" si="39">IFERROR(N62/N61-1, "n/a")</f>
        <v>-3.8515891158080739E-3</v>
      </c>
      <c r="AM62" s="74">
        <f t="shared" ref="AM62:AM65" si="40">IFERROR(O62/O61-1, "n/a")</f>
        <v>4.3933253110215897E-2</v>
      </c>
      <c r="AN62" s="74">
        <f t="shared" ref="AN62:AN65" si="41">IFERROR(P62/P61-1, "n/a")</f>
        <v>9.6836188267620971E-2</v>
      </c>
    </row>
    <row r="63" spans="1:40" x14ac:dyDescent="0.35">
      <c r="A63" s="33" t="s">
        <v>110</v>
      </c>
      <c r="B63" s="75">
        <v>596.25072030000001</v>
      </c>
      <c r="C63" s="75">
        <v>805.28293159999998</v>
      </c>
      <c r="D63" s="75">
        <f t="shared" si="28"/>
        <v>1401.5336519</v>
      </c>
      <c r="E63" s="75"/>
      <c r="F63" s="75">
        <v>382.45647000000002</v>
      </c>
      <c r="G63" s="75">
        <v>163.0944303</v>
      </c>
      <c r="H63" s="75">
        <f t="shared" si="29"/>
        <v>50.699820000000045</v>
      </c>
      <c r="I63" s="75"/>
      <c r="J63" s="75">
        <v>105.7444912</v>
      </c>
      <c r="K63" s="75">
        <v>337.040503</v>
      </c>
      <c r="L63" s="75">
        <v>58.412472190000003</v>
      </c>
      <c r="M63" s="75">
        <v>67.802997540000007</v>
      </c>
      <c r="N63" s="75">
        <v>125.6472711</v>
      </c>
      <c r="O63" s="75">
        <v>17.648283769999999</v>
      </c>
      <c r="P63" s="75">
        <f t="shared" si="30"/>
        <v>92.986912799999914</v>
      </c>
      <c r="R63" s="74" t="s">
        <v>116</v>
      </c>
      <c r="S63" s="74" t="s">
        <v>116</v>
      </c>
      <c r="T63" s="74" t="s">
        <v>116</v>
      </c>
      <c r="U63" s="74"/>
      <c r="V63" s="74" t="s">
        <v>116</v>
      </c>
      <c r="W63" s="74" t="s">
        <v>116</v>
      </c>
      <c r="X63" s="74" t="s">
        <v>116</v>
      </c>
      <c r="Y63" s="74" t="s">
        <v>116</v>
      </c>
      <c r="Z63" s="74" t="s">
        <v>116</v>
      </c>
      <c r="AA63" s="74" t="s">
        <v>116</v>
      </c>
      <c r="AB63" s="74" t="s">
        <v>116</v>
      </c>
      <c r="AD63" s="74">
        <f t="shared" si="32"/>
        <v>4.1105757573664414E-2</v>
      </c>
      <c r="AE63" s="74">
        <f t="shared" si="33"/>
        <v>0.13018389451688805</v>
      </c>
      <c r="AF63" s="74">
        <f t="shared" si="34"/>
        <v>1.5436990303772991E-2</v>
      </c>
      <c r="AG63" s="74"/>
      <c r="AH63" s="74">
        <f t="shared" si="35"/>
        <v>-2.6403790562398166E-3</v>
      </c>
      <c r="AI63" s="74">
        <f t="shared" si="36"/>
        <v>-9.9669373629528435E-3</v>
      </c>
      <c r="AJ63" s="74">
        <f t="shared" si="37"/>
        <v>-5.9304910700606062E-3</v>
      </c>
      <c r="AK63" s="74">
        <f t="shared" si="38"/>
        <v>6.4886735680775853E-3</v>
      </c>
      <c r="AL63" s="74">
        <f t="shared" si="39"/>
        <v>1.0082287190066097E-2</v>
      </c>
      <c r="AM63" s="74">
        <f t="shared" si="40"/>
        <v>-1.7448384681665874E-2</v>
      </c>
      <c r="AN63" s="74">
        <f t="shared" si="41"/>
        <v>5.4421156153066752E-2</v>
      </c>
    </row>
    <row r="64" spans="1:40" x14ac:dyDescent="0.35">
      <c r="A64" s="33" t="s">
        <v>111</v>
      </c>
      <c r="B64" s="75">
        <v>591.47820160000003</v>
      </c>
      <c r="C64" s="75">
        <v>782.76632689999997</v>
      </c>
      <c r="D64" s="75">
        <f t="shared" si="28"/>
        <v>1374.2445284999999</v>
      </c>
      <c r="E64" s="75"/>
      <c r="F64" s="75">
        <v>381.97370230000001</v>
      </c>
      <c r="G64" s="75">
        <v>161.07169139999999</v>
      </c>
      <c r="H64" s="75">
        <f t="shared" si="29"/>
        <v>48.432807900000057</v>
      </c>
      <c r="I64" s="75"/>
      <c r="J64" s="75">
        <v>103.4645587</v>
      </c>
      <c r="K64" s="75">
        <v>328.08252190000002</v>
      </c>
      <c r="L64" s="75">
        <v>57.467907289999999</v>
      </c>
      <c r="M64" s="75">
        <v>71.009103019999998</v>
      </c>
      <c r="N64" s="75">
        <v>117.517645</v>
      </c>
      <c r="O64" s="75">
        <v>16.698698950000001</v>
      </c>
      <c r="P64" s="75">
        <f t="shared" si="30"/>
        <v>88.525892039999917</v>
      </c>
      <c r="R64" s="74">
        <f>IFERROR(F64/F60-1, "n/a")</f>
        <v>7.5130486206607783E-2</v>
      </c>
      <c r="S64" s="74">
        <f t="shared" ref="S64:AB64" si="42">IFERROR(G64/G60-1, "n/a")</f>
        <v>0.14652120898356213</v>
      </c>
      <c r="T64" s="74">
        <f t="shared" si="42"/>
        <v>-5.6400185804544645E-2</v>
      </c>
      <c r="U64" s="74"/>
      <c r="V64" s="74">
        <f t="shared" si="42"/>
        <v>-6.5168849621687008E-2</v>
      </c>
      <c r="W64" s="74">
        <f t="shared" si="42"/>
        <v>-7.0513395095724962E-2</v>
      </c>
      <c r="X64" s="74">
        <f t="shared" si="42"/>
        <v>-7.8141361579028845E-2</v>
      </c>
      <c r="Y64" s="74">
        <f t="shared" si="42"/>
        <v>-5.0665805805623743E-2</v>
      </c>
      <c r="Z64" s="74">
        <f t="shared" si="42"/>
        <v>-5.1295917400563718E-2</v>
      </c>
      <c r="AA64" s="74">
        <f t="shared" si="42"/>
        <v>-8.0048186312932201E-2</v>
      </c>
      <c r="AB64" s="74">
        <f t="shared" si="42"/>
        <v>0.14612936499463869</v>
      </c>
      <c r="AD64" s="74">
        <f t="shared" si="32"/>
        <v>-1.2622814303546726E-3</v>
      </c>
      <c r="AE64" s="74">
        <f t="shared" si="33"/>
        <v>-1.2402256142526324E-2</v>
      </c>
      <c r="AF64" s="74">
        <f t="shared" si="34"/>
        <v>-4.4714401352903943E-2</v>
      </c>
      <c r="AG64" s="74"/>
      <c r="AH64" s="74">
        <f t="shared" si="35"/>
        <v>-2.1560768548101961E-2</v>
      </c>
      <c r="AI64" s="74">
        <f t="shared" si="36"/>
        <v>-2.657835191991742E-2</v>
      </c>
      <c r="AJ64" s="74">
        <f t="shared" si="37"/>
        <v>-1.6170603033673792E-2</v>
      </c>
      <c r="AK64" s="74">
        <f t="shared" si="38"/>
        <v>4.7285600877875256E-2</v>
      </c>
      <c r="AL64" s="74">
        <f t="shared" si="39"/>
        <v>-6.4701971072095965E-2</v>
      </c>
      <c r="AM64" s="74">
        <f t="shared" si="40"/>
        <v>-5.3806071591742E-2</v>
      </c>
      <c r="AN64" s="74">
        <f t="shared" si="41"/>
        <v>-4.7974716287171981E-2</v>
      </c>
    </row>
    <row r="65" spans="1:40" x14ac:dyDescent="0.35">
      <c r="A65" s="33" t="s">
        <v>112</v>
      </c>
      <c r="B65" s="75">
        <v>602.02329589999999</v>
      </c>
      <c r="C65" s="75">
        <v>781.30895420000002</v>
      </c>
      <c r="D65" s="75">
        <f t="shared" si="28"/>
        <v>1383.3322501</v>
      </c>
      <c r="E65" s="75"/>
      <c r="F65" s="75">
        <v>388.51727349999999</v>
      </c>
      <c r="G65" s="75">
        <v>164.65039619999999</v>
      </c>
      <c r="H65" s="75">
        <f t="shared" si="29"/>
        <v>48.855626199999961</v>
      </c>
      <c r="I65" s="75"/>
      <c r="J65" s="75">
        <v>100.5463244</v>
      </c>
      <c r="K65" s="75">
        <v>325.77101850000003</v>
      </c>
      <c r="L65" s="75">
        <v>57.268163780000002</v>
      </c>
      <c r="M65" s="75">
        <v>69.915965850000006</v>
      </c>
      <c r="N65" s="75">
        <v>117.9632113</v>
      </c>
      <c r="O65" s="75">
        <v>16.334694370000001</v>
      </c>
      <c r="P65" s="75">
        <f t="shared" si="30"/>
        <v>93.509576000000038</v>
      </c>
      <c r="R65" s="74">
        <f>IFERROR(F65/F61-1, "n/a")</f>
        <v>8.051075637998828E-2</v>
      </c>
      <c r="S65" s="74">
        <f t="shared" ref="S65:AB65" si="43">IFERROR(G65/G61-1, "n/a")</f>
        <v>0.1553401066198612</v>
      </c>
      <c r="T65" s="74">
        <f t="shared" si="43"/>
        <v>-4.8758151332836341E-2</v>
      </c>
      <c r="U65" s="74"/>
      <c r="V65" s="74">
        <f t="shared" si="43"/>
        <v>-5.4122507287685639E-2</v>
      </c>
      <c r="W65" s="74">
        <f t="shared" si="43"/>
        <v>-4.909749570005395E-2</v>
      </c>
      <c r="X65" s="74">
        <f t="shared" si="43"/>
        <v>-4.4810298933851467E-2</v>
      </c>
      <c r="Y65" s="74">
        <f t="shared" si="43"/>
        <v>2.9863037457009911E-2</v>
      </c>
      <c r="Z65" s="74">
        <f t="shared" si="43"/>
        <v>-5.534260657387069E-2</v>
      </c>
      <c r="AA65" s="74">
        <f t="shared" si="43"/>
        <v>-5.0627515626974984E-2</v>
      </c>
      <c r="AB65" s="74">
        <f t="shared" si="43"/>
        <v>0.16302791964809771</v>
      </c>
      <c r="AD65" s="74">
        <f t="shared" si="32"/>
        <v>1.7130946870422825E-2</v>
      </c>
      <c r="AE65" s="74">
        <f t="shared" si="33"/>
        <v>2.2218086672429305E-2</v>
      </c>
      <c r="AF65" s="74">
        <f t="shared" si="34"/>
        <v>8.7299976675501156E-3</v>
      </c>
      <c r="AG65" s="74"/>
      <c r="AH65" s="74">
        <f t="shared" si="35"/>
        <v>-2.8205158719726842E-2</v>
      </c>
      <c r="AI65" s="74">
        <f t="shared" si="36"/>
        <v>-7.0454938794469735E-3</v>
      </c>
      <c r="AJ65" s="74">
        <f t="shared" si="37"/>
        <v>-3.4757401029418267E-3</v>
      </c>
      <c r="AK65" s="74">
        <f t="shared" si="38"/>
        <v>-1.5394324438827267E-2</v>
      </c>
      <c r="AL65" s="74">
        <f t="shared" si="39"/>
        <v>3.7914842490247569E-3</v>
      </c>
      <c r="AM65" s="74">
        <f t="shared" si="40"/>
        <v>-2.1798379687538394E-2</v>
      </c>
      <c r="AN65" s="74">
        <f t="shared" si="41"/>
        <v>5.6296342743976879E-2</v>
      </c>
    </row>
    <row r="66" spans="1:40" x14ac:dyDescent="0.35">
      <c r="A66" s="33" t="s">
        <v>113</v>
      </c>
      <c r="B66" s="75">
        <v>595.79680050000002</v>
      </c>
      <c r="C66" s="75">
        <v>751.03525879999995</v>
      </c>
      <c r="D66" s="75">
        <f t="shared" si="28"/>
        <v>1346.8320592999999</v>
      </c>
      <c r="E66" s="75"/>
      <c r="F66" s="75">
        <v>384.22473409999998</v>
      </c>
      <c r="G66" s="75">
        <v>162.44227369999999</v>
      </c>
      <c r="H66" s="75">
        <f t="shared" si="29"/>
        <v>49.129792700000053</v>
      </c>
      <c r="I66" s="75"/>
      <c r="J66" s="75">
        <v>90.143447730000005</v>
      </c>
      <c r="K66" s="75">
        <v>311.73743409999997</v>
      </c>
      <c r="L66" s="75">
        <v>54.413700259999999</v>
      </c>
      <c r="M66" s="75">
        <v>65.493347920000005</v>
      </c>
      <c r="N66" s="75">
        <v>116.2039626</v>
      </c>
      <c r="O66" s="75">
        <v>18.608756679999999</v>
      </c>
      <c r="P66" s="75">
        <f t="shared" si="30"/>
        <v>94.434609510000087</v>
      </c>
      <c r="R66" s="74">
        <f>IFERROR(F66/F62-1, "n/a")</f>
        <v>4.5919246375202505E-2</v>
      </c>
      <c r="S66" s="74">
        <f t="shared" ref="S66" si="44">IFERROR(G66/G62-1, "n/a")</f>
        <v>0.12566469122670121</v>
      </c>
      <c r="T66" s="74">
        <f t="shared" ref="T66" si="45">IFERROR(H66/H62-1, "n/a")</f>
        <v>-1.6008166625911313E-2</v>
      </c>
      <c r="U66" s="74"/>
      <c r="V66" s="74">
        <f t="shared" ref="V66" si="46">IFERROR(J66/J62-1, "n/a")</f>
        <v>-0.1497861133161662</v>
      </c>
      <c r="W66" s="74">
        <f t="shared" ref="W66" si="47">IFERROR(K66/K62-1, "n/a")</f>
        <v>-8.4292944398324576E-2</v>
      </c>
      <c r="X66" s="74">
        <f t="shared" ref="X66" si="48">IFERROR(L66/L62-1, "n/a")</f>
        <v>-7.3982006435617143E-2</v>
      </c>
      <c r="Y66" s="74">
        <f t="shared" ref="Y66" si="49">IFERROR(M66/M62-1, "n/a")</f>
        <v>-2.7796479991238243E-2</v>
      </c>
      <c r="Z66" s="74">
        <f t="shared" ref="Z66" si="50">IFERROR(N66/N62-1, "n/a")</f>
        <v>-6.58327610621946E-2</v>
      </c>
      <c r="AA66" s="74">
        <f t="shared" ref="AA66" si="51">IFERROR(O66/O62-1, "n/a")</f>
        <v>3.6025042054264267E-2</v>
      </c>
      <c r="AB66" s="74">
        <f t="shared" ref="AB66" si="52">IFERROR(P66/P62-1, "n/a")</f>
        <v>7.0837251630939013E-2</v>
      </c>
      <c r="AD66" s="74">
        <f t="shared" ref="AD66" si="53">IFERROR(F66/F65-1, "n/a")</f>
        <v>-1.1048516225109384E-2</v>
      </c>
      <c r="AE66" s="74">
        <f t="shared" ref="AE66" si="54">IFERROR(G66/G65-1, "n/a")</f>
        <v>-1.3410975928158764E-2</v>
      </c>
      <c r="AF66" s="74">
        <f t="shared" ref="AF66" si="55">IFERROR(H66/H65-1, "n/a")</f>
        <v>5.6117692336545844E-3</v>
      </c>
      <c r="AG66" s="74"/>
      <c r="AH66" s="74">
        <f t="shared" ref="AH66" si="56">IFERROR(J66/J65-1, "n/a")</f>
        <v>-0.10346352024380912</v>
      </c>
      <c r="AI66" s="74">
        <f t="shared" ref="AI66" si="57">IFERROR(K66/K65-1, "n/a")</f>
        <v>-4.3078062820373519E-2</v>
      </c>
      <c r="AJ66" s="74">
        <f t="shared" ref="AJ66" si="58">IFERROR(L66/L65-1, "n/a")</f>
        <v>-4.9843810794521715E-2</v>
      </c>
      <c r="AK66" s="74">
        <f t="shared" ref="AK66" si="59">IFERROR(M66/M65-1, "n/a")</f>
        <v>-6.3256194436166813E-2</v>
      </c>
      <c r="AL66" s="74">
        <f t="shared" ref="AL66" si="60">IFERROR(N66/N65-1, "n/a")</f>
        <v>-1.4913536861301147E-2</v>
      </c>
      <c r="AM66" s="74">
        <f t="shared" ref="AM66" si="61">IFERROR(O66/O65-1, "n/a")</f>
        <v>0.13921670393640784</v>
      </c>
      <c r="AN66" s="74">
        <f t="shared" ref="AN66" si="62">IFERROR(P66/P65-1, "n/a")</f>
        <v>9.8923933737016245E-3</v>
      </c>
    </row>
    <row r="67" spans="1:40" x14ac:dyDescent="0.35">
      <c r="A67" s="121" t="s">
        <v>114</v>
      </c>
      <c r="B67" s="47">
        <v>596.39955129999998</v>
      </c>
      <c r="C67" s="47">
        <v>783.74906869999995</v>
      </c>
      <c r="D67" s="75">
        <f t="shared" si="28"/>
        <v>1380.1486199999999</v>
      </c>
      <c r="F67" s="47">
        <v>381.62611249999998</v>
      </c>
      <c r="G67" s="47">
        <v>166.39713119999999</v>
      </c>
      <c r="H67" s="75">
        <f t="shared" si="29"/>
        <v>48.376307600000018</v>
      </c>
      <c r="J67" s="47">
        <v>76.362293719999997</v>
      </c>
      <c r="K67" s="47">
        <v>291.31648669999998</v>
      </c>
      <c r="L67" s="47">
        <v>89.961875849999998</v>
      </c>
      <c r="M67" s="47">
        <v>107.6448793</v>
      </c>
      <c r="N67" s="47">
        <v>110.358408</v>
      </c>
      <c r="O67" s="47">
        <v>20.924228400000001</v>
      </c>
      <c r="P67" s="75">
        <f t="shared" si="30"/>
        <v>87.180896730000086</v>
      </c>
      <c r="R67" s="74">
        <f>IFERROR(F67/F63-1, "n/a")</f>
        <v>-2.1711163626021435E-3</v>
      </c>
      <c r="S67" s="74">
        <f t="shared" ref="S67" si="63">IFERROR(G67/G63-1, "n/a")</f>
        <v>2.0250237202612764E-2</v>
      </c>
      <c r="T67" s="74">
        <f t="shared" ref="T67" si="64">IFERROR(H67/H63-1, "n/a")</f>
        <v>-4.5828809648634339E-2</v>
      </c>
      <c r="U67" s="74"/>
      <c r="V67" s="74">
        <f t="shared" ref="V67" si="65">IFERROR(J67/J63-1, "n/a")</f>
        <v>-0.27786031354038043</v>
      </c>
      <c r="W67" s="74">
        <f t="shared" ref="W67" si="66">IFERROR(K67/K63-1, "n/a")</f>
        <v>-0.13566326863688549</v>
      </c>
      <c r="X67" s="74">
        <f t="shared" ref="X67" si="67">IFERROR(L67/L63-1, "n/a")</f>
        <v>0.54011416529980627</v>
      </c>
      <c r="Y67" s="74">
        <f t="shared" ref="Y67" si="68">IFERROR(M67/M63-1, "n/a")</f>
        <v>0.58761239481330452</v>
      </c>
      <c r="Z67" s="74">
        <f t="shared" ref="Z67" si="69">IFERROR(N67/N63-1, "n/a")</f>
        <v>-0.12168082096929844</v>
      </c>
      <c r="AA67" s="74">
        <f t="shared" ref="AA67" si="70">IFERROR(O67/O63-1, "n/a")</f>
        <v>0.18562397753195259</v>
      </c>
      <c r="AB67" s="74">
        <f t="shared" ref="AB67" si="71">IFERROR(P67/P63-1, "n/a")</f>
        <v>-6.2439066909207419E-2</v>
      </c>
      <c r="AD67" s="74">
        <f t="shared" ref="AD67" si="72">IFERROR(F67/F66-1, "n/a")</f>
        <v>-6.7632855705840322E-3</v>
      </c>
      <c r="AE67" s="74">
        <f t="shared" ref="AE67" si="73">IFERROR(G67/G66-1, "n/a")</f>
        <v>2.4346233341352219E-2</v>
      </c>
      <c r="AF67" s="74">
        <f t="shared" ref="AF67" si="74">IFERROR(H67/H66-1, "n/a")</f>
        <v>-1.5336622822754831E-2</v>
      </c>
      <c r="AG67" s="74"/>
      <c r="AH67" s="74">
        <f t="shared" ref="AH67" si="75">IFERROR(J67/J66-1, "n/a")</f>
        <v>-0.15288026314766301</v>
      </c>
      <c r="AI67" s="74">
        <f t="shared" ref="AI67" si="76">IFERROR(K67/K66-1, "n/a")</f>
        <v>-6.5506882286871293E-2</v>
      </c>
      <c r="AJ67" s="74">
        <f t="shared" ref="AJ67" si="77">IFERROR(L67/L66-1, "n/a")</f>
        <v>0.65329458243316307</v>
      </c>
      <c r="AK67" s="74">
        <f t="shared" ref="AK67" si="78">IFERROR(M67/M66-1, "n/a")</f>
        <v>0.64360019328204143</v>
      </c>
      <c r="AL67" s="74">
        <f t="shared" ref="AL67" si="79">IFERROR(N67/N66-1, "n/a")</f>
        <v>-5.0304262171520842E-2</v>
      </c>
      <c r="AM67" s="74">
        <f t="shared" ref="AM67" si="80">IFERROR(O67/O66-1, "n/a")</f>
        <v>0.12442914697727137</v>
      </c>
      <c r="AN67" s="74">
        <f t="shared" ref="AN67" si="81">IFERROR(P67/P66-1, "n/a")</f>
        <v>-7.681201645919733E-2</v>
      </c>
    </row>
    <row r="68" spans="1:40" x14ac:dyDescent="0.35">
      <c r="A68" s="121" t="s">
        <v>138</v>
      </c>
      <c r="B68" s="47">
        <v>600.83925945863564</v>
      </c>
      <c r="C68" s="47">
        <v>766.33190965607753</v>
      </c>
      <c r="D68" s="75">
        <f t="shared" si="28"/>
        <v>1367.1711691147132</v>
      </c>
      <c r="F68" s="47">
        <v>374.37511703710265</v>
      </c>
      <c r="G68" s="47">
        <v>170.66483569462727</v>
      </c>
      <c r="H68" s="75">
        <f t="shared" si="29"/>
        <v>55.799306726905684</v>
      </c>
      <c r="J68" s="47">
        <v>76.151963028609771</v>
      </c>
      <c r="K68" s="47">
        <v>279.43829763447292</v>
      </c>
      <c r="L68" s="47">
        <v>83.030265480565049</v>
      </c>
      <c r="M68" s="47">
        <v>106.70560796986648</v>
      </c>
      <c r="N68" s="47">
        <v>109.16697708301382</v>
      </c>
      <c r="O68" s="47">
        <v>20.479468167967926</v>
      </c>
      <c r="P68" s="75">
        <f t="shared" si="30"/>
        <v>91.359330291581614</v>
      </c>
      <c r="R68" s="74">
        <f t="shared" ref="R68" si="82">IFERROR(F68/F64-1, "n/a")</f>
        <v>-1.9892953931497259E-2</v>
      </c>
      <c r="S68" s="74">
        <f t="shared" ref="S68" si="83">IFERROR(G68/G64-1, "n/a")</f>
        <v>5.9558226596155839E-2</v>
      </c>
      <c r="T68" s="74">
        <f t="shared" ref="T68" si="84">IFERROR(H68/H64-1, "n/a")</f>
        <v>0.15209728996335192</v>
      </c>
      <c r="U68" s="74"/>
      <c r="V68" s="74">
        <f t="shared" ref="V68" si="85">IFERROR(J68/J64-1, "n/a")</f>
        <v>-0.26398020746973161</v>
      </c>
      <c r="W68" s="74">
        <f t="shared" ref="W68" si="86">IFERROR(K68/K64-1, "n/a")</f>
        <v>-0.14826825880213734</v>
      </c>
      <c r="X68" s="74">
        <f t="shared" ref="X68" si="87">IFERROR(L68/L64-1, "n/a")</f>
        <v>0.4448110153301712</v>
      </c>
      <c r="Y68" s="74">
        <f t="shared" ref="Y68" si="88">IFERROR(M68/M64-1, "n/a")</f>
        <v>0.50270322299117653</v>
      </c>
      <c r="Z68" s="74">
        <f t="shared" ref="Z68" si="89">IFERROR(N68/N64-1, "n/a")</f>
        <v>-7.1058843265504379E-2</v>
      </c>
      <c r="AA68" s="74">
        <f t="shared" ref="AA68" si="90">IFERROR(O68/O64-1, "n/a")</f>
        <v>0.22641100538961001</v>
      </c>
      <c r="AB68" s="74">
        <f t="shared" ref="AB68" si="91">IFERROR(P68/P64-1, "n/a")</f>
        <v>3.2006887321750055E-2</v>
      </c>
      <c r="AD68" s="74">
        <f t="shared" ref="AD68" si="92">IFERROR(F68/F67-1, "n/a")</f>
        <v>-1.9000260268870695E-2</v>
      </c>
      <c r="AE68" s="74">
        <f t="shared" ref="AE68" si="93">IFERROR(G68/G67-1, "n/a")</f>
        <v>2.5647704764198975E-2</v>
      </c>
      <c r="AF68" s="74">
        <f t="shared" ref="AF68" si="94">IFERROR(H68/H67-1, "n/a")</f>
        <v>0.15344286273939733</v>
      </c>
      <c r="AG68" s="74"/>
      <c r="AH68" s="74">
        <f t="shared" ref="AH68" si="95">IFERROR(J68/J67-1, "n/a")</f>
        <v>-2.754378910636901E-3</v>
      </c>
      <c r="AI68" s="74">
        <f t="shared" ref="AI68" si="96">IFERROR(K68/K67-1, "n/a")</f>
        <v>-4.0774173820650628E-2</v>
      </c>
      <c r="AJ68" s="74">
        <f t="shared" ref="AJ68" si="97">IFERROR(L68/L67-1, "n/a")</f>
        <v>-7.7050531727378968E-2</v>
      </c>
      <c r="AK68" s="74">
        <f t="shared" ref="AK68" si="98">IFERROR(M68/M67-1, "n/a")</f>
        <v>-8.7256480404964698E-3</v>
      </c>
      <c r="AL68" s="74">
        <f t="shared" ref="AL68" si="99">IFERROR(N68/N67-1, "n/a")</f>
        <v>-1.0796013992755094E-2</v>
      </c>
      <c r="AM68" s="74">
        <f t="shared" ref="AM68" si="100">IFERROR(O68/O67-1, "n/a")</f>
        <v>-2.1255753069110761E-2</v>
      </c>
      <c r="AN68" s="74">
        <f t="shared" ref="AN68" si="101">IFERROR(P68/P67-1, "n/a")</f>
        <v>4.7928315930520604E-2</v>
      </c>
    </row>
    <row r="69" spans="1:40" x14ac:dyDescent="0.35">
      <c r="R69" s="74"/>
      <c r="S69" s="74"/>
      <c r="T69" s="74"/>
      <c r="U69" s="74"/>
      <c r="V69" s="74"/>
      <c r="W69" s="74"/>
      <c r="X69" s="74"/>
      <c r="Y69" s="74"/>
      <c r="Z69" s="74"/>
      <c r="AA69" s="74"/>
      <c r="AB69" s="74"/>
      <c r="AD69" s="74"/>
      <c r="AE69" s="74"/>
      <c r="AF69" s="74"/>
      <c r="AG69" s="74"/>
      <c r="AH69" s="74"/>
      <c r="AI69" s="74"/>
      <c r="AJ69" s="74"/>
      <c r="AK69" s="74"/>
      <c r="AL69" s="74"/>
      <c r="AM69" s="74"/>
      <c r="AN69" s="74"/>
    </row>
  </sheetData>
  <mergeCells count="8">
    <mergeCell ref="AD15:AN15"/>
    <mergeCell ref="AD16:AF16"/>
    <mergeCell ref="AH16:AN16"/>
    <mergeCell ref="F16:H16"/>
    <mergeCell ref="J16:P16"/>
    <mergeCell ref="R16:T16"/>
    <mergeCell ref="V16:AB16"/>
    <mergeCell ref="R15:AB15"/>
  </mergeCells>
  <phoneticPr fontId="44" type="noConversion"/>
  <pageMargins left="0.75" right="0.75" top="1.25" bottom="0.75" header="0.4" footer="0.5"/>
  <pageSetup scale="9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Table of Contents</vt:lpstr>
      <vt:lpstr>MBS Issuance</vt:lpstr>
      <vt:lpstr>Trading Volume - $</vt:lpstr>
      <vt:lpstr>Trading Volume - #</vt:lpstr>
      <vt:lpstr>Fact Book $</vt:lpstr>
      <vt:lpstr>Fact Book #</vt:lpstr>
      <vt:lpstr>MBS Outstanding</vt:lpstr>
      <vt:lpstr>Non-Agency Issuance</vt:lpstr>
      <vt:lpstr>NonAgency Outstanding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dcterms:created xsi:type="dcterms:W3CDTF">2016-06-01T17:58:33Z</dcterms:created>
  <dcterms:modified xsi:type="dcterms:W3CDTF">2021-09-12T22:56:13Z</dcterms:modified>
  <cp:contentStatus>Final</cp:contentStatus>
</cp:coreProperties>
</file>