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ller/Documents/F1_2019/"/>
    </mc:Choice>
  </mc:AlternateContent>
  <xr:revisionPtr revIDLastSave="0" documentId="13_ncr:1_{85B91A55-E6F4-CE42-895C-037038D527F3}" xr6:coauthVersionLast="45" xr6:coauthVersionMax="45" xr10:uidLastSave="{00000000-0000-0000-0000-000000000000}"/>
  <bookViews>
    <workbookView xWindow="29380" yWindow="-1180" windowWidth="35460" windowHeight="19980" activeTab="3" xr2:uid="{15EF9A06-B4D9-F442-81AB-3E6205016DF9}"/>
  </bookViews>
  <sheets>
    <sheet name="Fahrerwertung" sheetId="1" r:id="rId1"/>
    <sheet name="Konstrukteurswertung" sheetId="2" r:id="rId2"/>
    <sheet name="Punktetabelle" sheetId="3" r:id="rId3"/>
    <sheet name="Punkte summiert" sheetId="7" r:id="rId4"/>
  </sheets>
  <definedNames>
    <definedName name="_xlnm._FilterDatabase" localSheetId="0" hidden="1">Fahrerwertung!$B$3:$B$23</definedName>
    <definedName name="_xlnm._FilterDatabase" localSheetId="1" hidden="1">Konstrukteurswertung!$B$3:$B$13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2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B3" i="7"/>
  <c r="C3" i="7"/>
  <c r="D3" i="7"/>
  <c r="E3" i="7"/>
  <c r="F3" i="7"/>
  <c r="G3" i="7"/>
  <c r="H3" i="7"/>
  <c r="I3" i="7"/>
  <c r="J3" i="7"/>
  <c r="K3" i="7"/>
  <c r="L3" i="7"/>
  <c r="M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Q21" i="7"/>
  <c r="R21" i="7"/>
  <c r="S21" i="7"/>
  <c r="T21" i="7"/>
  <c r="U21" i="7"/>
  <c r="V21" i="7"/>
  <c r="V2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C2" i="7"/>
  <c r="B2" i="7"/>
  <c r="U4" i="2" l="1"/>
  <c r="T4" i="2" l="1"/>
  <c r="R4" i="2" l="1"/>
  <c r="P6" i="2" l="1"/>
  <c r="O5" i="2" l="1"/>
  <c r="O4" i="2"/>
  <c r="N4" i="2" l="1"/>
  <c r="M4" i="2"/>
  <c r="L4" i="2"/>
  <c r="J4" i="2"/>
  <c r="I5" i="2" l="1"/>
  <c r="I4" i="2" l="1"/>
  <c r="H4" i="2"/>
  <c r="G4" i="2" l="1"/>
  <c r="G10" i="2"/>
  <c r="G9" i="2"/>
  <c r="G5" i="2"/>
  <c r="B22" i="1" l="1"/>
  <c r="B7" i="1"/>
  <c r="B23" i="1"/>
  <c r="B19" i="1"/>
  <c r="B21" i="1"/>
  <c r="B15" i="1"/>
  <c r="B20" i="1"/>
  <c r="F5" i="2"/>
  <c r="F8" i="2"/>
  <c r="E6" i="2"/>
  <c r="E8" i="2"/>
  <c r="E4" i="2"/>
  <c r="D4" i="2" l="1"/>
  <c r="D9" i="2"/>
  <c r="C8" i="2"/>
  <c r="C5" i="2"/>
  <c r="C4" i="2"/>
  <c r="B13" i="2"/>
  <c r="B10" i="2"/>
  <c r="B8" i="2"/>
  <c r="B6" i="2"/>
  <c r="B9" i="2"/>
  <c r="B5" i="2"/>
  <c r="B4" i="2"/>
  <c r="B7" i="2"/>
  <c r="B12" i="2"/>
  <c r="B11" i="2"/>
  <c r="B5" i="1" l="1"/>
  <c r="B4" i="1"/>
  <c r="B16" i="1"/>
  <c r="B6" i="1"/>
  <c r="B13" i="1"/>
  <c r="B11" i="1"/>
  <c r="B14" i="1"/>
  <c r="B8" i="1"/>
  <c r="B12" i="1"/>
  <c r="B17" i="1"/>
  <c r="B9" i="1"/>
  <c r="B10" i="1"/>
  <c r="B18" i="1"/>
</calcChain>
</file>

<file path=xl/sharedStrings.xml><?xml version="1.0" encoding="utf-8"?>
<sst xmlns="http://schemas.openxmlformats.org/spreadsheetml/2006/main" count="123" uniqueCount="59">
  <si>
    <t xml:space="preserve">Rennen </t>
  </si>
  <si>
    <t>Australien</t>
  </si>
  <si>
    <t xml:space="preserve">Tim </t>
  </si>
  <si>
    <t xml:space="preserve">Lorenz </t>
  </si>
  <si>
    <t xml:space="preserve">Andi </t>
  </si>
  <si>
    <t xml:space="preserve">Bottas </t>
  </si>
  <si>
    <t>Leclerc</t>
  </si>
  <si>
    <t>Verstappen</t>
  </si>
  <si>
    <t>Gasly</t>
  </si>
  <si>
    <t>Ricciardo</t>
  </si>
  <si>
    <t>Grosjean</t>
  </si>
  <si>
    <t>Magnussen</t>
  </si>
  <si>
    <t>Perez</t>
  </si>
  <si>
    <t>Räikkönen</t>
  </si>
  <si>
    <t>Giovinazzi</t>
  </si>
  <si>
    <t xml:space="preserve">Albon </t>
  </si>
  <si>
    <t xml:space="preserve">Kubica </t>
  </si>
  <si>
    <t>Russell</t>
  </si>
  <si>
    <t>Kyvat</t>
  </si>
  <si>
    <t xml:space="preserve">Paul </t>
  </si>
  <si>
    <t>Jonas</t>
  </si>
  <si>
    <t>Gesamtpunktzahl</t>
  </si>
  <si>
    <t>Bahrain</t>
  </si>
  <si>
    <t>China</t>
  </si>
  <si>
    <t>Aserbaidschan</t>
  </si>
  <si>
    <t>Monaco</t>
  </si>
  <si>
    <t>Kanada</t>
  </si>
  <si>
    <t>Frankreich</t>
  </si>
  <si>
    <t>Österreich</t>
  </si>
  <si>
    <t>GB</t>
  </si>
  <si>
    <t>Deutschland</t>
  </si>
  <si>
    <t>Ungarn</t>
  </si>
  <si>
    <t>Belgien</t>
  </si>
  <si>
    <t>Italien</t>
  </si>
  <si>
    <t>Singapur</t>
  </si>
  <si>
    <t>Russland</t>
  </si>
  <si>
    <t>Japan</t>
  </si>
  <si>
    <t>Mexiko</t>
  </si>
  <si>
    <t>USA</t>
  </si>
  <si>
    <t xml:space="preserve">Brasilien </t>
  </si>
  <si>
    <t>Abu-Dhabi</t>
  </si>
  <si>
    <t>Spanien</t>
  </si>
  <si>
    <t>Renault</t>
  </si>
  <si>
    <t>Haas</t>
  </si>
  <si>
    <t>Alfa Romeo</t>
  </si>
  <si>
    <t>Toro Rosso</t>
  </si>
  <si>
    <t>Williams</t>
  </si>
  <si>
    <t>Platz</t>
  </si>
  <si>
    <t>Punkte</t>
  </si>
  <si>
    <t>schnellste Rennrunde</t>
  </si>
  <si>
    <t>F1 WM Fahrerwertung</t>
  </si>
  <si>
    <t>F1 WM Konstrukteurswertung</t>
  </si>
  <si>
    <t>Mercedes-AMG</t>
  </si>
  <si>
    <t>Ferrari</t>
  </si>
  <si>
    <t>RedBull</t>
  </si>
  <si>
    <t>McLaren</t>
  </si>
  <si>
    <t>Racing Point</t>
  </si>
  <si>
    <t>Hülkenberg</t>
  </si>
  <si>
    <t>Fahrer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</si>
</sst>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F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F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Gesamtpunktzahl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Gesamtpunktzahl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Fahrerwertung!$A$4:$A$23</c:f>
              <c:strCache>
                <c:ptCount val="20"/>
                <c:pt idx="0">
                  <c:v>Paul </c:v>
                </c:pt>
                <c:pt idx="1">
                  <c:v>Andi </c:v>
                </c:pt>
                <c:pt idx="2">
                  <c:v>Bottas </c:v>
                </c:pt>
                <c:pt idx="3">
                  <c:v>Lorenz </c:v>
                </c:pt>
                <c:pt idx="4">
                  <c:v>Leclerc</c:v>
                </c:pt>
                <c:pt idx="5">
                  <c:v>Verstappen</c:v>
                </c:pt>
                <c:pt idx="6">
                  <c:v>Jonas</c:v>
                </c:pt>
                <c:pt idx="7">
                  <c:v>Perez</c:v>
                </c:pt>
                <c:pt idx="8">
                  <c:v>Räikkönen</c:v>
                </c:pt>
                <c:pt idx="9">
                  <c:v>Gasly</c:v>
                </c:pt>
                <c:pt idx="10">
                  <c:v>Grosjean</c:v>
                </c:pt>
                <c:pt idx="11">
                  <c:v>Albon </c:v>
                </c:pt>
                <c:pt idx="12">
                  <c:v>Magnussen</c:v>
                </c:pt>
                <c:pt idx="13">
                  <c:v>Hülkenberg</c:v>
                </c:pt>
                <c:pt idx="14">
                  <c:v>Ricciardo</c:v>
                </c:pt>
                <c:pt idx="15">
                  <c:v>Giovinazzi</c:v>
                </c:pt>
                <c:pt idx="16">
                  <c:v>Russell</c:v>
                </c:pt>
                <c:pt idx="17">
                  <c:v>Kyvat</c:v>
                </c:pt>
                <c:pt idx="18">
                  <c:v>Kubica </c:v>
                </c:pt>
                <c:pt idx="19">
                  <c:v>Tim </c:v>
                </c:pt>
              </c:strCache>
            </c:strRef>
          </c:cat>
          <c:val>
            <c:numRef>
              <c:f>Fahrerwertung!$B$4:$B$23</c:f>
              <c:numCache>
                <c:formatCode>General</c:formatCode>
                <c:ptCount val="20"/>
                <c:pt idx="0">
                  <c:v>337</c:v>
                </c:pt>
                <c:pt idx="1">
                  <c:v>332</c:v>
                </c:pt>
                <c:pt idx="2">
                  <c:v>288</c:v>
                </c:pt>
                <c:pt idx="3">
                  <c:v>231</c:v>
                </c:pt>
                <c:pt idx="4">
                  <c:v>193</c:v>
                </c:pt>
                <c:pt idx="5">
                  <c:v>171</c:v>
                </c:pt>
                <c:pt idx="6">
                  <c:v>139</c:v>
                </c:pt>
                <c:pt idx="7">
                  <c:v>98</c:v>
                </c:pt>
                <c:pt idx="8">
                  <c:v>60</c:v>
                </c:pt>
                <c:pt idx="9">
                  <c:v>59</c:v>
                </c:pt>
                <c:pt idx="10">
                  <c:v>59</c:v>
                </c:pt>
                <c:pt idx="11">
                  <c:v>50</c:v>
                </c:pt>
                <c:pt idx="12">
                  <c:v>47</c:v>
                </c:pt>
                <c:pt idx="13">
                  <c:v>39</c:v>
                </c:pt>
                <c:pt idx="14">
                  <c:v>25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AD46-BFD5-9D8BDB4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3030031"/>
        <c:axId val="2123038463"/>
      </c:barChart>
      <c:catAx>
        <c:axId val="21230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038463"/>
        <c:crosses val="autoZero"/>
        <c:auto val="1"/>
        <c:lblAlgn val="ctr"/>
        <c:lblOffset val="100"/>
        <c:noMultiLvlLbl val="0"/>
      </c:catAx>
      <c:valAx>
        <c:axId val="2123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0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Punkte je Rennen Fahrer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Fahrerwertung!$C$4:$W$4</c:f>
              <c:numCache>
                <c:formatCode>General</c:formatCode>
                <c:ptCount val="21"/>
                <c:pt idx="0">
                  <c:v>19</c:v>
                </c:pt>
                <c:pt idx="1">
                  <c:v>25</c:v>
                </c:pt>
                <c:pt idx="2">
                  <c:v>25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26</c:v>
                </c:pt>
                <c:pt idx="7">
                  <c:v>19</c:v>
                </c:pt>
                <c:pt idx="8">
                  <c:v>0</c:v>
                </c:pt>
                <c:pt idx="9">
                  <c:v>25</c:v>
                </c:pt>
                <c:pt idx="10">
                  <c:v>15</c:v>
                </c:pt>
                <c:pt idx="11">
                  <c:v>18</c:v>
                </c:pt>
                <c:pt idx="12">
                  <c:v>25</c:v>
                </c:pt>
                <c:pt idx="13">
                  <c:v>0</c:v>
                </c:pt>
                <c:pt idx="14">
                  <c:v>15</c:v>
                </c:pt>
                <c:pt idx="15">
                  <c:v>18</c:v>
                </c:pt>
                <c:pt idx="16">
                  <c:v>11</c:v>
                </c:pt>
                <c:pt idx="17">
                  <c:v>26</c:v>
                </c:pt>
                <c:pt idx="18">
                  <c:v>15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A149-8EF0-2B5794035918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Fahrerwertung!$C$5:$W$5</c:f>
              <c:numCache>
                <c:formatCode>General</c:formatCode>
                <c:ptCount val="21"/>
                <c:pt idx="0">
                  <c:v>25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26</c:v>
                </c:pt>
                <c:pt idx="5">
                  <c:v>18</c:v>
                </c:pt>
                <c:pt idx="6">
                  <c:v>18</c:v>
                </c:pt>
                <c:pt idx="7">
                  <c:v>12</c:v>
                </c:pt>
                <c:pt idx="8">
                  <c:v>0</c:v>
                </c:pt>
                <c:pt idx="9">
                  <c:v>18</c:v>
                </c:pt>
                <c:pt idx="10">
                  <c:v>19</c:v>
                </c:pt>
                <c:pt idx="11">
                  <c:v>15</c:v>
                </c:pt>
                <c:pt idx="12">
                  <c:v>16</c:v>
                </c:pt>
                <c:pt idx="13">
                  <c:v>10</c:v>
                </c:pt>
                <c:pt idx="14">
                  <c:v>0</c:v>
                </c:pt>
                <c:pt idx="15">
                  <c:v>25</c:v>
                </c:pt>
                <c:pt idx="16">
                  <c:v>15</c:v>
                </c:pt>
                <c:pt idx="17">
                  <c:v>18</c:v>
                </c:pt>
                <c:pt idx="18">
                  <c:v>25</c:v>
                </c:pt>
                <c:pt idx="19">
                  <c:v>19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A149-8EF0-2B5794035918}"/>
            </c:ext>
          </c:extLst>
        </c:ser>
        <c:ser>
          <c:idx val="3"/>
          <c:order val="2"/>
          <c:tx>
            <c:strRef>
              <c:f>Fahrerwertung!$A$7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Fahrerwertung!$C$7:$W$7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25</c:v>
                </c:pt>
                <c:pt idx="8">
                  <c:v>12</c:v>
                </c:pt>
                <c:pt idx="9">
                  <c:v>16</c:v>
                </c:pt>
                <c:pt idx="10">
                  <c:v>25</c:v>
                </c:pt>
                <c:pt idx="11">
                  <c:v>0</c:v>
                </c:pt>
                <c:pt idx="12">
                  <c:v>18</c:v>
                </c:pt>
                <c:pt idx="13">
                  <c:v>26</c:v>
                </c:pt>
                <c:pt idx="14">
                  <c:v>19</c:v>
                </c:pt>
                <c:pt idx="15">
                  <c:v>16</c:v>
                </c:pt>
                <c:pt idx="16">
                  <c:v>25</c:v>
                </c:pt>
                <c:pt idx="17">
                  <c:v>0</c:v>
                </c:pt>
                <c:pt idx="18">
                  <c:v>19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A149-8EF0-2B5794035918}"/>
            </c:ext>
          </c:extLst>
        </c:ser>
        <c:ser>
          <c:idx val="6"/>
          <c:order val="3"/>
          <c:tx>
            <c:strRef>
              <c:f>Fahrerwertung!$A$10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Fahrerwertung!$C$10:$W$10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8</c:v>
                </c:pt>
                <c:pt idx="13">
                  <c:v>15</c:v>
                </c:pt>
                <c:pt idx="14">
                  <c:v>0</c:v>
                </c:pt>
                <c:pt idx="15">
                  <c:v>10</c:v>
                </c:pt>
                <c:pt idx="16">
                  <c:v>18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C-A149-8EF0-2B5794035918}"/>
            </c:ext>
          </c:extLst>
        </c:ser>
        <c:ser>
          <c:idx val="19"/>
          <c:order val="4"/>
          <c:tx>
            <c:strRef>
              <c:f>Fahrerwertung!$A$23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Fahrerwertung!$C$23:$W$23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C-A149-8EF0-2B57940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1471"/>
        <c:axId val="2097072671"/>
      </c:line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Gewicht</a:t>
            </a:r>
            <a:r>
              <a:rPr lang="en-US" baseline="0"/>
              <a:t> an Punkte Andi versus Paul Pro Rennen </a:t>
            </a:r>
            <a:endParaRPr lang="en-US"/>
          </a:p>
        </c:rich>
      </c:tx>
      <c:layout>
        <c:manualLayout>
          <c:xMode val="edge"/>
          <c:yMode val="edge"/>
          <c:x val="0.44153796134389622"/>
          <c:y val="1.031434144786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Paul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Fahrerwertung!$C$4:$W$4</c:f>
              <c:numCache>
                <c:formatCode>General</c:formatCode>
                <c:ptCount val="21"/>
                <c:pt idx="0">
                  <c:v>19</c:v>
                </c:pt>
                <c:pt idx="1">
                  <c:v>25</c:v>
                </c:pt>
                <c:pt idx="2">
                  <c:v>25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26</c:v>
                </c:pt>
                <c:pt idx="7">
                  <c:v>19</c:v>
                </c:pt>
                <c:pt idx="8">
                  <c:v>0</c:v>
                </c:pt>
                <c:pt idx="9">
                  <c:v>25</c:v>
                </c:pt>
                <c:pt idx="10">
                  <c:v>15</c:v>
                </c:pt>
                <c:pt idx="11">
                  <c:v>18</c:v>
                </c:pt>
                <c:pt idx="12">
                  <c:v>25</c:v>
                </c:pt>
                <c:pt idx="13">
                  <c:v>0</c:v>
                </c:pt>
                <c:pt idx="14">
                  <c:v>15</c:v>
                </c:pt>
                <c:pt idx="15">
                  <c:v>18</c:v>
                </c:pt>
                <c:pt idx="16">
                  <c:v>11</c:v>
                </c:pt>
                <c:pt idx="17">
                  <c:v>26</c:v>
                </c:pt>
                <c:pt idx="18">
                  <c:v>15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9540-A7C7-B1C30D6C815D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Fahrerwertung!$C$5:$W$5</c:f>
              <c:numCache>
                <c:formatCode>General</c:formatCode>
                <c:ptCount val="21"/>
                <c:pt idx="0">
                  <c:v>25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26</c:v>
                </c:pt>
                <c:pt idx="5">
                  <c:v>18</c:v>
                </c:pt>
                <c:pt idx="6">
                  <c:v>18</c:v>
                </c:pt>
                <c:pt idx="7">
                  <c:v>12</c:v>
                </c:pt>
                <c:pt idx="8">
                  <c:v>0</c:v>
                </c:pt>
                <c:pt idx="9">
                  <c:v>18</c:v>
                </c:pt>
                <c:pt idx="10">
                  <c:v>19</c:v>
                </c:pt>
                <c:pt idx="11">
                  <c:v>15</c:v>
                </c:pt>
                <c:pt idx="12">
                  <c:v>16</c:v>
                </c:pt>
                <c:pt idx="13">
                  <c:v>10</c:v>
                </c:pt>
                <c:pt idx="14">
                  <c:v>0</c:v>
                </c:pt>
                <c:pt idx="15">
                  <c:v>25</c:v>
                </c:pt>
                <c:pt idx="16">
                  <c:v>15</c:v>
                </c:pt>
                <c:pt idx="17">
                  <c:v>18</c:v>
                </c:pt>
                <c:pt idx="18">
                  <c:v>25</c:v>
                </c:pt>
                <c:pt idx="19">
                  <c:v>19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9540-A7C7-B1C30D6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91471"/>
        <c:axId val="2097072671"/>
      </c:bar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2-FF4C-9979-0A4A3117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2-FF4C-9979-0A4A3117AAF3}"/>
              </c:ext>
            </c:extLst>
          </c:dPt>
          <c:cat>
            <c:strRef>
              <c:f>Fahrerwertung!$A$4:$A$5</c:f>
              <c:strCache>
                <c:ptCount val="2"/>
                <c:pt idx="0">
                  <c:v>Paul 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337</c:v>
                </c:pt>
                <c:pt idx="1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DB42-99E0-1DBFCE69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Fahrerwertung!$A$4:$A$5</c:f>
              <c:strCache>
                <c:ptCount val="2"/>
                <c:pt idx="0">
                  <c:v>Paul 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337</c:v>
                </c:pt>
                <c:pt idx="1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6D4A-BCF3-C13CC64E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63007"/>
        <c:axId val="2128509503"/>
      </c:barChart>
      <c:catAx>
        <c:axId val="21277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509503"/>
        <c:crosses val="autoZero"/>
        <c:auto val="1"/>
        <c:lblAlgn val="ctr"/>
        <c:lblOffset val="100"/>
        <c:noMultiLvlLbl val="0"/>
      </c:catAx>
      <c:valAx>
        <c:axId val="21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7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Punkte Rennen aufsteigend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'Punkte summiert'!$A$2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summiert'!$B$2:$V$2</c:f>
              <c:numCache>
                <c:formatCode>General</c:formatCode>
                <c:ptCount val="21"/>
                <c:pt idx="0">
                  <c:v>19</c:v>
                </c:pt>
                <c:pt idx="1">
                  <c:v>44</c:v>
                </c:pt>
                <c:pt idx="2">
                  <c:v>69</c:v>
                </c:pt>
                <c:pt idx="3">
                  <c:v>69</c:v>
                </c:pt>
                <c:pt idx="4">
                  <c:v>84</c:v>
                </c:pt>
                <c:pt idx="5">
                  <c:v>99</c:v>
                </c:pt>
                <c:pt idx="6">
                  <c:v>125</c:v>
                </c:pt>
                <c:pt idx="7">
                  <c:v>144</c:v>
                </c:pt>
                <c:pt idx="8">
                  <c:v>144</c:v>
                </c:pt>
                <c:pt idx="9">
                  <c:v>169</c:v>
                </c:pt>
                <c:pt idx="10">
                  <c:v>184</c:v>
                </c:pt>
                <c:pt idx="11">
                  <c:v>202</c:v>
                </c:pt>
                <c:pt idx="12">
                  <c:v>227</c:v>
                </c:pt>
                <c:pt idx="13">
                  <c:v>227</c:v>
                </c:pt>
                <c:pt idx="14">
                  <c:v>242</c:v>
                </c:pt>
                <c:pt idx="15">
                  <c:v>260</c:v>
                </c:pt>
                <c:pt idx="16">
                  <c:v>271</c:v>
                </c:pt>
                <c:pt idx="17">
                  <c:v>297</c:v>
                </c:pt>
                <c:pt idx="18">
                  <c:v>312</c:v>
                </c:pt>
                <c:pt idx="19">
                  <c:v>337</c:v>
                </c:pt>
                <c:pt idx="2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884C-BF5A-D2188708D264}"/>
            </c:ext>
          </c:extLst>
        </c:ser>
        <c:ser>
          <c:idx val="1"/>
          <c:order val="1"/>
          <c:tx>
            <c:strRef>
              <c:f>'Punkte summiert'!$A$3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summiert'!$B$3:$V$3</c:f>
              <c:numCache>
                <c:formatCode>General</c:formatCode>
                <c:ptCount val="21"/>
                <c:pt idx="0">
                  <c:v>25</c:v>
                </c:pt>
                <c:pt idx="1">
                  <c:v>40</c:v>
                </c:pt>
                <c:pt idx="2">
                  <c:v>59</c:v>
                </c:pt>
                <c:pt idx="3">
                  <c:v>78</c:v>
                </c:pt>
                <c:pt idx="4">
                  <c:v>104</c:v>
                </c:pt>
                <c:pt idx="5">
                  <c:v>122</c:v>
                </c:pt>
                <c:pt idx="6">
                  <c:v>140</c:v>
                </c:pt>
                <c:pt idx="7">
                  <c:v>152</c:v>
                </c:pt>
                <c:pt idx="8">
                  <c:v>152</c:v>
                </c:pt>
                <c:pt idx="9">
                  <c:v>170</c:v>
                </c:pt>
                <c:pt idx="10">
                  <c:v>189</c:v>
                </c:pt>
                <c:pt idx="11">
                  <c:v>204</c:v>
                </c:pt>
                <c:pt idx="12">
                  <c:v>220</c:v>
                </c:pt>
                <c:pt idx="13">
                  <c:v>230</c:v>
                </c:pt>
                <c:pt idx="14">
                  <c:v>230</c:v>
                </c:pt>
                <c:pt idx="15">
                  <c:v>255</c:v>
                </c:pt>
                <c:pt idx="16">
                  <c:v>270</c:v>
                </c:pt>
                <c:pt idx="17">
                  <c:v>288</c:v>
                </c:pt>
                <c:pt idx="18">
                  <c:v>313</c:v>
                </c:pt>
                <c:pt idx="19">
                  <c:v>332</c:v>
                </c:pt>
                <c:pt idx="20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884C-BF5A-D2188708D264}"/>
            </c:ext>
          </c:extLst>
        </c:ser>
        <c:ser>
          <c:idx val="2"/>
          <c:order val="2"/>
          <c:tx>
            <c:strRef>
              <c:f>'Punkte summiert'!$A$4</c:f>
              <c:strCache>
                <c:ptCount val="1"/>
                <c:pt idx="0">
                  <c:v>Bottas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summiert'!$B$4:$V$4</c:f>
              <c:numCache>
                <c:formatCode>General</c:formatCode>
                <c:ptCount val="21"/>
                <c:pt idx="0">
                  <c:v>12</c:v>
                </c:pt>
                <c:pt idx="1">
                  <c:v>30</c:v>
                </c:pt>
                <c:pt idx="2">
                  <c:v>36</c:v>
                </c:pt>
                <c:pt idx="3">
                  <c:v>61</c:v>
                </c:pt>
                <c:pt idx="4">
                  <c:v>79</c:v>
                </c:pt>
                <c:pt idx="5">
                  <c:v>89</c:v>
                </c:pt>
                <c:pt idx="6">
                  <c:v>101</c:v>
                </c:pt>
                <c:pt idx="7">
                  <c:v>107</c:v>
                </c:pt>
                <c:pt idx="8">
                  <c:v>132</c:v>
                </c:pt>
                <c:pt idx="9">
                  <c:v>142</c:v>
                </c:pt>
                <c:pt idx="10">
                  <c:v>152</c:v>
                </c:pt>
                <c:pt idx="11">
                  <c:v>178</c:v>
                </c:pt>
                <c:pt idx="12">
                  <c:v>190</c:v>
                </c:pt>
                <c:pt idx="13">
                  <c:v>202</c:v>
                </c:pt>
                <c:pt idx="14">
                  <c:v>212</c:v>
                </c:pt>
                <c:pt idx="15">
                  <c:v>224</c:v>
                </c:pt>
                <c:pt idx="16">
                  <c:v>226</c:v>
                </c:pt>
                <c:pt idx="17">
                  <c:v>241</c:v>
                </c:pt>
                <c:pt idx="18">
                  <c:v>251</c:v>
                </c:pt>
                <c:pt idx="19">
                  <c:v>263</c:v>
                </c:pt>
                <c:pt idx="2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884C-BF5A-D2188708D264}"/>
            </c:ext>
          </c:extLst>
        </c:ser>
        <c:ser>
          <c:idx val="3"/>
          <c:order val="3"/>
          <c:tx>
            <c:strRef>
              <c:f>'Punkte summiert'!$A$5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20</c:v>
                </c:pt>
                <c:pt idx="7">
                  <c:v>45</c:v>
                </c:pt>
                <c:pt idx="8">
                  <c:v>57</c:v>
                </c:pt>
                <c:pt idx="9">
                  <c:v>73</c:v>
                </c:pt>
                <c:pt idx="10">
                  <c:v>98</c:v>
                </c:pt>
                <c:pt idx="11">
                  <c:v>98</c:v>
                </c:pt>
                <c:pt idx="12">
                  <c:v>116</c:v>
                </c:pt>
                <c:pt idx="13">
                  <c:v>142</c:v>
                </c:pt>
                <c:pt idx="14">
                  <c:v>161</c:v>
                </c:pt>
                <c:pt idx="15">
                  <c:v>177</c:v>
                </c:pt>
                <c:pt idx="16">
                  <c:v>202</c:v>
                </c:pt>
                <c:pt idx="17">
                  <c:v>202</c:v>
                </c:pt>
                <c:pt idx="18">
                  <c:v>221</c:v>
                </c:pt>
                <c:pt idx="19">
                  <c:v>231</c:v>
                </c:pt>
                <c:pt idx="20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884C-BF5A-D2188708D264}"/>
            </c:ext>
          </c:extLst>
        </c:ser>
        <c:ser>
          <c:idx val="4"/>
          <c:order val="4"/>
          <c:tx>
            <c:strRef>
              <c:f>'Punkte summiert'!$A$6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summiert'!$B$6:$V$6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45</c:v>
                </c:pt>
                <c:pt idx="6">
                  <c:v>60</c:v>
                </c:pt>
                <c:pt idx="7">
                  <c:v>60</c:v>
                </c:pt>
                <c:pt idx="8">
                  <c:v>61</c:v>
                </c:pt>
                <c:pt idx="9">
                  <c:v>69</c:v>
                </c:pt>
                <c:pt idx="10">
                  <c:v>81</c:v>
                </c:pt>
                <c:pt idx="11">
                  <c:v>93</c:v>
                </c:pt>
                <c:pt idx="12">
                  <c:v>93</c:v>
                </c:pt>
                <c:pt idx="13">
                  <c:v>111</c:v>
                </c:pt>
                <c:pt idx="14">
                  <c:v>136</c:v>
                </c:pt>
                <c:pt idx="15">
                  <c:v>142</c:v>
                </c:pt>
                <c:pt idx="16">
                  <c:v>148</c:v>
                </c:pt>
                <c:pt idx="17">
                  <c:v>158</c:v>
                </c:pt>
                <c:pt idx="18">
                  <c:v>166</c:v>
                </c:pt>
                <c:pt idx="19">
                  <c:v>181</c:v>
                </c:pt>
                <c:pt idx="2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4-884C-BF5A-D2188708D264}"/>
            </c:ext>
          </c:extLst>
        </c:ser>
        <c:ser>
          <c:idx val="5"/>
          <c:order val="5"/>
          <c:tx>
            <c:strRef>
              <c:f>'Punkte summiert'!$A$7</c:f>
              <c:strCache>
                <c:ptCount val="1"/>
                <c:pt idx="0">
                  <c:v>Verstappen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summiert'!$B$7:$V$7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47</c:v>
                </c:pt>
                <c:pt idx="5">
                  <c:v>47</c:v>
                </c:pt>
                <c:pt idx="6">
                  <c:v>51</c:v>
                </c:pt>
                <c:pt idx="7">
                  <c:v>59</c:v>
                </c:pt>
                <c:pt idx="8">
                  <c:v>77</c:v>
                </c:pt>
                <c:pt idx="9">
                  <c:v>81</c:v>
                </c:pt>
                <c:pt idx="10">
                  <c:v>89</c:v>
                </c:pt>
                <c:pt idx="11">
                  <c:v>97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151</c:v>
                </c:pt>
                <c:pt idx="19">
                  <c:v>153</c:v>
                </c:pt>
                <c:pt idx="2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4-884C-BF5A-D2188708D264}"/>
            </c:ext>
          </c:extLst>
        </c:ser>
        <c:ser>
          <c:idx val="6"/>
          <c:order val="6"/>
          <c:tx>
            <c:strRef>
              <c:f>'Punkte summiert'!$A$8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summiert'!$B$8:$V$8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29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51</c:v>
                </c:pt>
                <c:pt idx="12">
                  <c:v>59</c:v>
                </c:pt>
                <c:pt idx="13">
                  <c:v>74</c:v>
                </c:pt>
                <c:pt idx="14">
                  <c:v>74</c:v>
                </c:pt>
                <c:pt idx="15">
                  <c:v>84</c:v>
                </c:pt>
                <c:pt idx="16">
                  <c:v>102</c:v>
                </c:pt>
                <c:pt idx="17">
                  <c:v>110</c:v>
                </c:pt>
                <c:pt idx="18">
                  <c:v>116</c:v>
                </c:pt>
                <c:pt idx="19">
                  <c:v>124</c:v>
                </c:pt>
                <c:pt idx="20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4-884C-BF5A-D2188708D264}"/>
            </c:ext>
          </c:extLst>
        </c:ser>
        <c:ser>
          <c:idx val="7"/>
          <c:order val="7"/>
          <c:tx>
            <c:strRef>
              <c:f>'Punkte summiert'!$A$9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summiert'!$B$9:$V$9</c:f>
              <c:numCache>
                <c:formatCode>General</c:formatCode>
                <c:ptCount val="21"/>
                <c:pt idx="0">
                  <c:v>8</c:v>
                </c:pt>
                <c:pt idx="1">
                  <c:v>20</c:v>
                </c:pt>
                <c:pt idx="2">
                  <c:v>21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48</c:v>
                </c:pt>
                <c:pt idx="7">
                  <c:v>48</c:v>
                </c:pt>
                <c:pt idx="8">
                  <c:v>58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70</c:v>
                </c:pt>
                <c:pt idx="16">
                  <c:v>78</c:v>
                </c:pt>
                <c:pt idx="17">
                  <c:v>84</c:v>
                </c:pt>
                <c:pt idx="18">
                  <c:v>84</c:v>
                </c:pt>
                <c:pt idx="19">
                  <c:v>88</c:v>
                </c:pt>
                <c:pt idx="2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4-884C-BF5A-D2188708D264}"/>
            </c:ext>
          </c:extLst>
        </c:ser>
        <c:ser>
          <c:idx val="8"/>
          <c:order val="8"/>
          <c:tx>
            <c:strRef>
              <c:f>'Punkte summiert'!$A$10</c:f>
              <c:strCache>
                <c:ptCount val="1"/>
                <c:pt idx="0">
                  <c:v>Gasly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summiert'!$B$10:$V$10</c:f>
              <c:numCache>
                <c:formatCode>General</c:formatCode>
                <c:ptCount val="21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52</c:v>
                </c:pt>
                <c:pt idx="2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4-884C-BF5A-D2188708D264}"/>
            </c:ext>
          </c:extLst>
        </c:ser>
        <c:ser>
          <c:idx val="9"/>
          <c:order val="9"/>
          <c:tx>
            <c:strRef>
              <c:f>'Punkte summiert'!$A$11</c:f>
              <c:strCache>
                <c:ptCount val="1"/>
                <c:pt idx="0">
                  <c:v>Grosjean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summiert'!$B$11:$V$11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28</c:v>
                </c:pt>
                <c:pt idx="6">
                  <c:v>28</c:v>
                </c:pt>
                <c:pt idx="7">
                  <c:v>38</c:v>
                </c:pt>
                <c:pt idx="8">
                  <c:v>46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4-884C-BF5A-D2188708D264}"/>
            </c:ext>
          </c:extLst>
        </c:ser>
        <c:ser>
          <c:idx val="10"/>
          <c:order val="10"/>
          <c:tx>
            <c:strRef>
              <c:f>'Punkte summiert'!$A$12</c:f>
              <c:strCache>
                <c:ptCount val="1"/>
                <c:pt idx="0">
                  <c:v>Räikkönen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summiert'!$B$12:$V$12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18</c:v>
                </c:pt>
                <c:pt idx="4">
                  <c:v>26</c:v>
                </c:pt>
                <c:pt idx="5">
                  <c:v>38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43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4-884C-BF5A-D2188708D264}"/>
            </c:ext>
          </c:extLst>
        </c:ser>
        <c:ser>
          <c:idx val="11"/>
          <c:order val="11"/>
          <c:tx>
            <c:strRef>
              <c:f>'Punkte summiert'!$A$13</c:f>
              <c:strCache>
                <c:ptCount val="1"/>
                <c:pt idx="0">
                  <c:v>Albon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34</c:v>
                </c:pt>
                <c:pt idx="14">
                  <c:v>38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44</c:v>
                </c:pt>
                <c:pt idx="19">
                  <c:v>50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4-884C-BF5A-D2188708D264}"/>
            </c:ext>
          </c:extLst>
        </c:ser>
        <c:ser>
          <c:idx val="12"/>
          <c:order val="12"/>
          <c:tx>
            <c:strRef>
              <c:f>'Punkte summiert'!$A$14</c:f>
              <c:strCache>
                <c:ptCount val="1"/>
                <c:pt idx="0">
                  <c:v>Magnussen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summiert'!$B$14:$V$14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26</c:v>
                </c:pt>
                <c:pt idx="9">
                  <c:v>26</c:v>
                </c:pt>
                <c:pt idx="10">
                  <c:v>30</c:v>
                </c:pt>
                <c:pt idx="11">
                  <c:v>30</c:v>
                </c:pt>
                <c:pt idx="12">
                  <c:v>32</c:v>
                </c:pt>
                <c:pt idx="13">
                  <c:v>36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4-884C-BF5A-D2188708D264}"/>
            </c:ext>
          </c:extLst>
        </c:ser>
        <c:ser>
          <c:idx val="13"/>
          <c:order val="13"/>
          <c:tx>
            <c:strRef>
              <c:f>'Punkte summiert'!$A$15</c:f>
              <c:strCache>
                <c:ptCount val="1"/>
                <c:pt idx="0">
                  <c:v>Hülkenberg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summiert'!$B$15:$V$15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16</c:v>
                </c:pt>
                <c:pt idx="5">
                  <c:v>16</c:v>
                </c:pt>
                <c:pt idx="6">
                  <c:v>22</c:v>
                </c:pt>
                <c:pt idx="7">
                  <c:v>24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14-884C-BF5A-D2188708D264}"/>
            </c:ext>
          </c:extLst>
        </c:ser>
        <c:ser>
          <c:idx val="14"/>
          <c:order val="14"/>
          <c:tx>
            <c:strRef>
              <c:f>'Punkte summiert'!$A$16</c:f>
              <c:strCache>
                <c:ptCount val="1"/>
                <c:pt idx="0">
                  <c:v>Ricciardo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summiert'!$B$16:$V$16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14-884C-BF5A-D2188708D264}"/>
            </c:ext>
          </c:extLst>
        </c:ser>
        <c:ser>
          <c:idx val="15"/>
          <c:order val="15"/>
          <c:tx>
            <c:strRef>
              <c:f>'Punkte summiert'!$A$17</c:f>
              <c:strCache>
                <c:ptCount val="1"/>
                <c:pt idx="0">
                  <c:v>Giovinazzi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14-884C-BF5A-D2188708D264}"/>
            </c:ext>
          </c:extLst>
        </c:ser>
        <c:ser>
          <c:idx val="16"/>
          <c:order val="16"/>
          <c:tx>
            <c:strRef>
              <c:f>'Punkte summiert'!$A$18</c:f>
              <c:strCache>
                <c:ptCount val="1"/>
                <c:pt idx="0">
                  <c:v>Russell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4-884C-BF5A-D2188708D264}"/>
            </c:ext>
          </c:extLst>
        </c:ser>
        <c:ser>
          <c:idx val="17"/>
          <c:order val="17"/>
          <c:tx>
            <c:strRef>
              <c:f>'Punkte summiert'!$A$19</c:f>
              <c:strCache>
                <c:ptCount val="1"/>
                <c:pt idx="0">
                  <c:v>Kyvat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14-884C-BF5A-D2188708D264}"/>
            </c:ext>
          </c:extLst>
        </c:ser>
        <c:ser>
          <c:idx val="18"/>
          <c:order val="18"/>
          <c:tx>
            <c:strRef>
              <c:f>'Punkte summiert'!$A$20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4-884C-BF5A-D2188708D264}"/>
            </c:ext>
          </c:extLst>
        </c:ser>
        <c:ser>
          <c:idx val="19"/>
          <c:order val="19"/>
          <c:tx>
            <c:strRef>
              <c:f>'Punkte summiert'!$A$21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14-884C-BF5A-D218870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0079"/>
        <c:axId val="14512528"/>
      </c:lineChart>
      <c:catAx>
        <c:axId val="2128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2528"/>
        <c:crosses val="autoZero"/>
        <c:auto val="1"/>
        <c:lblAlgn val="ctr"/>
        <c:lblOffset val="100"/>
        <c:noMultiLvlLbl val="0"/>
      </c:catAx>
      <c:valAx>
        <c:axId val="1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8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25</xdr:row>
      <xdr:rowOff>127001</xdr:rowOff>
    </xdr:from>
    <xdr:to>
      <xdr:col>26</xdr:col>
      <xdr:colOff>457200</xdr:colOff>
      <xdr:row>65</xdr:row>
      <xdr:rowOff>118533</xdr:rowOff>
    </xdr:to>
    <xdr:graphicFrame macro="">
      <xdr:nvGraphicFramePr>
        <xdr:cNvPr id="2" name="Chart 1" descr="Clustered Column. ’Gesamtpunktzahl’ by ’Rennen’. Description automatically generated.">
          <a:extLst>
            <a:ext uri="{FF2B5EF4-FFF2-40B4-BE49-F238E27FC236}">
              <a16:creationId xmlns:a16="http://schemas.microsoft.com/office/drawing/2014/main" id="{3CDA6CB8-7656-1140-A623-4F0238DB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135467</xdr:colOff>
      <xdr:row>30</xdr:row>
      <xdr:rowOff>8465</xdr:rowOff>
    </xdr:from>
    <xdr:to>
      <xdr:col>13</xdr:col>
      <xdr:colOff>677333</xdr:colOff>
      <xdr:row>61</xdr:row>
      <xdr:rowOff>67732</xdr:rowOff>
    </xdr:to>
    <xdr:graphicFrame macro="">
      <xdr:nvGraphicFramePr>
        <xdr:cNvPr id="4" name="Chart 3" descr="Line. Multiple values by 'Rennen’. Description automatically generated.">
          <a:extLst>
            <a:ext uri="{FF2B5EF4-FFF2-40B4-BE49-F238E27FC236}">
              <a16:creationId xmlns:a16="http://schemas.microsoft.com/office/drawing/2014/main" id="{4A678955-E003-8240-88CB-06C5F0DA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660401</xdr:colOff>
      <xdr:row>68</xdr:row>
      <xdr:rowOff>101600</xdr:rowOff>
    </xdr:from>
    <xdr:to>
      <xdr:col>24</xdr:col>
      <xdr:colOff>745067</xdr:colOff>
      <xdr:row>110</xdr:row>
      <xdr:rowOff>186267</xdr:rowOff>
    </xdr:to>
    <xdr:graphicFrame macro="">
      <xdr:nvGraphicFramePr>
        <xdr:cNvPr id="5" name="Chart 4" descr="Line. Multiple values by 'Rennen’. Description automatically generated.">
          <a:extLst>
            <a:ext uri="{FF2B5EF4-FFF2-40B4-BE49-F238E27FC236}">
              <a16:creationId xmlns:a16="http://schemas.microsoft.com/office/drawing/2014/main" id="{555AA2F0-79EC-514B-A9C0-40D81B39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745067</xdr:colOff>
      <xdr:row>114</xdr:row>
      <xdr:rowOff>118533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EBFD1-4672-7746-9BEC-9A3B71E2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897466</xdr:colOff>
      <xdr:row>114</xdr:row>
      <xdr:rowOff>152400</xdr:rowOff>
    </xdr:from>
    <xdr:to>
      <xdr:col>6</xdr:col>
      <xdr:colOff>694266</xdr:colOff>
      <xdr:row>146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B89F0-7A6D-4E41-B308-9E87FD4F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23</xdr:row>
      <xdr:rowOff>12700</xdr:rowOff>
    </xdr:from>
    <xdr:to>
      <xdr:col>24</xdr:col>
      <xdr:colOff>203200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DEE39-20DE-274E-A5E8-F9E6E048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18C-8E60-B84C-94A5-3D61DA529893}">
  <dimension ref="A1:W23"/>
  <sheetViews>
    <sheetView zoomScale="75" workbookViewId="0">
      <selection activeCell="W16" sqref="W16"/>
    </sheetView>
  </sheetViews>
  <sheetFormatPr baseColWidth="10" defaultRowHeight="16" x14ac:dyDescent="0.2"/>
  <cols>
    <col min="1" max="1" width="21.6640625" customWidth="1"/>
    <col min="2" max="2" width="16" customWidth="1"/>
    <col min="6" max="6" width="13.6640625" customWidth="1"/>
  </cols>
  <sheetData>
    <row r="1" spans="1:23" x14ac:dyDescent="0.2">
      <c r="A1" s="22" t="s">
        <v>50</v>
      </c>
      <c r="B1" s="22"/>
      <c r="C1" s="22"/>
      <c r="D1" s="22"/>
    </row>
    <row r="2" spans="1:23" x14ac:dyDescent="0.2">
      <c r="A2" s="22"/>
      <c r="B2" s="22"/>
      <c r="C2" s="22"/>
      <c r="D2" s="22"/>
    </row>
    <row r="3" spans="1:23" x14ac:dyDescent="0.2">
      <c r="A3" t="s">
        <v>58</v>
      </c>
      <c r="B3" t="s">
        <v>21</v>
      </c>
      <c r="C3" t="s">
        <v>1</v>
      </c>
      <c r="D3" t="s">
        <v>22</v>
      </c>
      <c r="E3" t="s">
        <v>23</v>
      </c>
      <c r="F3" t="s">
        <v>24</v>
      </c>
      <c r="G3" t="s">
        <v>41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</row>
    <row r="4" spans="1:23" x14ac:dyDescent="0.2">
      <c r="A4" s="3" t="s">
        <v>19</v>
      </c>
      <c r="B4">
        <f t="shared" ref="B4:B23" si="0">SUM(C4:W4)</f>
        <v>337</v>
      </c>
      <c r="C4">
        <v>19</v>
      </c>
      <c r="D4">
        <v>25</v>
      </c>
      <c r="E4">
        <v>25</v>
      </c>
      <c r="F4">
        <v>0</v>
      </c>
      <c r="G4">
        <v>15</v>
      </c>
      <c r="H4">
        <v>15</v>
      </c>
      <c r="I4">
        <v>26</v>
      </c>
      <c r="J4">
        <v>19</v>
      </c>
      <c r="K4">
        <v>0</v>
      </c>
      <c r="L4">
        <v>25</v>
      </c>
      <c r="M4">
        <v>15</v>
      </c>
      <c r="N4">
        <v>18</v>
      </c>
      <c r="O4">
        <v>25</v>
      </c>
      <c r="P4">
        <v>0</v>
      </c>
      <c r="Q4">
        <v>15</v>
      </c>
      <c r="R4">
        <v>18</v>
      </c>
      <c r="S4">
        <v>11</v>
      </c>
      <c r="T4">
        <v>26</v>
      </c>
      <c r="U4">
        <v>15</v>
      </c>
      <c r="V4">
        <v>25</v>
      </c>
      <c r="W4">
        <v>0</v>
      </c>
    </row>
    <row r="5" spans="1:23" x14ac:dyDescent="0.2">
      <c r="A5" s="3" t="s">
        <v>4</v>
      </c>
      <c r="B5">
        <f t="shared" si="0"/>
        <v>332</v>
      </c>
      <c r="C5">
        <v>25</v>
      </c>
      <c r="D5">
        <v>15</v>
      </c>
      <c r="E5">
        <v>19</v>
      </c>
      <c r="F5">
        <v>19</v>
      </c>
      <c r="G5">
        <v>26</v>
      </c>
      <c r="H5">
        <v>18</v>
      </c>
      <c r="I5">
        <v>18</v>
      </c>
      <c r="J5">
        <v>12</v>
      </c>
      <c r="K5">
        <v>0</v>
      </c>
      <c r="L5">
        <v>18</v>
      </c>
      <c r="M5">
        <v>19</v>
      </c>
      <c r="N5">
        <v>15</v>
      </c>
      <c r="O5">
        <v>16</v>
      </c>
      <c r="P5">
        <v>10</v>
      </c>
      <c r="Q5">
        <v>0</v>
      </c>
      <c r="R5">
        <v>25</v>
      </c>
      <c r="S5">
        <v>15</v>
      </c>
      <c r="T5">
        <v>18</v>
      </c>
      <c r="U5">
        <v>25</v>
      </c>
      <c r="V5">
        <v>19</v>
      </c>
      <c r="W5">
        <v>0</v>
      </c>
    </row>
    <row r="6" spans="1:23" x14ac:dyDescent="0.2">
      <c r="A6" s="1" t="s">
        <v>5</v>
      </c>
      <c r="B6">
        <f t="shared" si="0"/>
        <v>288</v>
      </c>
      <c r="C6">
        <v>12</v>
      </c>
      <c r="D6">
        <v>18</v>
      </c>
      <c r="E6">
        <v>6</v>
      </c>
      <c r="F6">
        <v>25</v>
      </c>
      <c r="G6">
        <v>18</v>
      </c>
      <c r="H6">
        <v>10</v>
      </c>
      <c r="I6">
        <v>12</v>
      </c>
      <c r="J6">
        <v>6</v>
      </c>
      <c r="K6">
        <v>25</v>
      </c>
      <c r="L6">
        <v>10</v>
      </c>
      <c r="M6">
        <v>10</v>
      </c>
      <c r="N6">
        <v>26</v>
      </c>
      <c r="O6">
        <v>12</v>
      </c>
      <c r="P6">
        <v>12</v>
      </c>
      <c r="Q6">
        <v>10</v>
      </c>
      <c r="R6">
        <v>12</v>
      </c>
      <c r="S6">
        <v>2</v>
      </c>
      <c r="T6">
        <v>15</v>
      </c>
      <c r="U6">
        <v>10</v>
      </c>
      <c r="V6">
        <v>12</v>
      </c>
      <c r="W6">
        <v>25</v>
      </c>
    </row>
    <row r="7" spans="1:23" x14ac:dyDescent="0.2">
      <c r="A7" s="9" t="s">
        <v>3</v>
      </c>
      <c r="B7">
        <f t="shared" si="0"/>
        <v>231</v>
      </c>
      <c r="C7">
        <v>0</v>
      </c>
      <c r="D7">
        <v>0</v>
      </c>
      <c r="E7">
        <v>0</v>
      </c>
      <c r="F7">
        <v>12</v>
      </c>
      <c r="G7">
        <v>0</v>
      </c>
      <c r="H7">
        <v>0</v>
      </c>
      <c r="I7">
        <v>8</v>
      </c>
      <c r="J7">
        <v>25</v>
      </c>
      <c r="K7">
        <v>12</v>
      </c>
      <c r="L7">
        <v>16</v>
      </c>
      <c r="M7">
        <v>25</v>
      </c>
      <c r="N7">
        <v>0</v>
      </c>
      <c r="O7">
        <v>18</v>
      </c>
      <c r="P7">
        <v>26</v>
      </c>
      <c r="Q7">
        <v>19</v>
      </c>
      <c r="R7">
        <v>16</v>
      </c>
      <c r="S7">
        <v>25</v>
      </c>
      <c r="T7">
        <v>0</v>
      </c>
      <c r="U7">
        <v>19</v>
      </c>
      <c r="V7">
        <v>10</v>
      </c>
      <c r="W7">
        <v>0</v>
      </c>
    </row>
    <row r="8" spans="1:23" x14ac:dyDescent="0.2">
      <c r="A8" s="2" t="s">
        <v>6</v>
      </c>
      <c r="B8">
        <f t="shared" si="0"/>
        <v>193</v>
      </c>
      <c r="C8">
        <v>4</v>
      </c>
      <c r="D8">
        <v>0</v>
      </c>
      <c r="E8">
        <v>15</v>
      </c>
      <c r="F8">
        <v>0</v>
      </c>
      <c r="G8">
        <v>0</v>
      </c>
      <c r="H8">
        <v>26</v>
      </c>
      <c r="I8">
        <v>15</v>
      </c>
      <c r="J8">
        <v>0</v>
      </c>
      <c r="K8">
        <v>1</v>
      </c>
      <c r="L8">
        <v>8</v>
      </c>
      <c r="M8">
        <v>12</v>
      </c>
      <c r="N8">
        <v>12</v>
      </c>
      <c r="O8">
        <v>0</v>
      </c>
      <c r="P8">
        <v>18</v>
      </c>
      <c r="Q8">
        <v>25</v>
      </c>
      <c r="R8">
        <v>6</v>
      </c>
      <c r="S8">
        <v>6</v>
      </c>
      <c r="T8">
        <v>10</v>
      </c>
      <c r="U8">
        <v>8</v>
      </c>
      <c r="V8">
        <v>15</v>
      </c>
      <c r="W8">
        <v>12</v>
      </c>
    </row>
    <row r="9" spans="1:23" x14ac:dyDescent="0.2">
      <c r="A9" s="6" t="s">
        <v>7</v>
      </c>
      <c r="B9">
        <f t="shared" si="0"/>
        <v>171</v>
      </c>
      <c r="C9">
        <v>15</v>
      </c>
      <c r="D9">
        <v>0</v>
      </c>
      <c r="E9">
        <v>10</v>
      </c>
      <c r="F9">
        <v>10</v>
      </c>
      <c r="G9">
        <v>12</v>
      </c>
      <c r="H9">
        <v>0</v>
      </c>
      <c r="I9">
        <v>4</v>
      </c>
      <c r="J9">
        <v>8</v>
      </c>
      <c r="K9">
        <v>18</v>
      </c>
      <c r="L9">
        <v>4</v>
      </c>
      <c r="M9">
        <v>8</v>
      </c>
      <c r="N9">
        <v>8</v>
      </c>
      <c r="O9">
        <v>10</v>
      </c>
      <c r="P9">
        <v>0</v>
      </c>
      <c r="Q9">
        <v>0</v>
      </c>
      <c r="R9">
        <v>8</v>
      </c>
      <c r="S9">
        <v>12</v>
      </c>
      <c r="T9">
        <v>12</v>
      </c>
      <c r="U9">
        <v>12</v>
      </c>
      <c r="V9">
        <v>2</v>
      </c>
      <c r="W9">
        <v>18</v>
      </c>
    </row>
    <row r="10" spans="1:23" x14ac:dyDescent="0.2">
      <c r="A10" s="2" t="s">
        <v>20</v>
      </c>
      <c r="B10">
        <f t="shared" si="0"/>
        <v>139</v>
      </c>
      <c r="C10">
        <v>0</v>
      </c>
      <c r="D10">
        <v>2</v>
      </c>
      <c r="E10">
        <v>12</v>
      </c>
      <c r="F10">
        <v>0</v>
      </c>
      <c r="G10">
        <v>0</v>
      </c>
      <c r="H10">
        <v>0</v>
      </c>
      <c r="I10">
        <v>0</v>
      </c>
      <c r="J10">
        <v>15</v>
      </c>
      <c r="K10">
        <v>16</v>
      </c>
      <c r="L10">
        <v>0</v>
      </c>
      <c r="M10">
        <v>0</v>
      </c>
      <c r="N10">
        <v>6</v>
      </c>
      <c r="O10">
        <v>8</v>
      </c>
      <c r="P10">
        <v>15</v>
      </c>
      <c r="Q10">
        <v>0</v>
      </c>
      <c r="R10">
        <v>10</v>
      </c>
      <c r="S10">
        <v>18</v>
      </c>
      <c r="T10">
        <v>8</v>
      </c>
      <c r="U10">
        <v>6</v>
      </c>
      <c r="V10">
        <v>8</v>
      </c>
      <c r="W10">
        <v>15</v>
      </c>
    </row>
    <row r="11" spans="1:23" x14ac:dyDescent="0.2">
      <c r="A11" s="9" t="s">
        <v>12</v>
      </c>
      <c r="B11">
        <f t="shared" si="0"/>
        <v>98</v>
      </c>
      <c r="C11">
        <v>8</v>
      </c>
      <c r="D11">
        <v>12</v>
      </c>
      <c r="E11">
        <v>1</v>
      </c>
      <c r="F11">
        <v>15</v>
      </c>
      <c r="G11">
        <v>1</v>
      </c>
      <c r="H11">
        <v>1</v>
      </c>
      <c r="I11">
        <v>10</v>
      </c>
      <c r="J11">
        <v>0</v>
      </c>
      <c r="K11">
        <v>10</v>
      </c>
      <c r="L11">
        <v>2</v>
      </c>
      <c r="M11">
        <v>0</v>
      </c>
      <c r="N11">
        <v>0</v>
      </c>
      <c r="O11">
        <v>6</v>
      </c>
      <c r="P11">
        <v>0</v>
      </c>
      <c r="Q11">
        <v>0</v>
      </c>
      <c r="R11">
        <v>4</v>
      </c>
      <c r="S11">
        <v>8</v>
      </c>
      <c r="T11">
        <v>6</v>
      </c>
      <c r="U11">
        <v>0</v>
      </c>
      <c r="V11">
        <v>4</v>
      </c>
      <c r="W11">
        <v>10</v>
      </c>
    </row>
    <row r="12" spans="1:23" x14ac:dyDescent="0.2">
      <c r="A12" s="8" t="s">
        <v>13</v>
      </c>
      <c r="B12">
        <f t="shared" si="0"/>
        <v>60</v>
      </c>
      <c r="C12">
        <v>6</v>
      </c>
      <c r="D12">
        <v>6</v>
      </c>
      <c r="E12">
        <v>0</v>
      </c>
      <c r="F12">
        <v>1</v>
      </c>
      <c r="G12">
        <v>10</v>
      </c>
      <c r="H12">
        <v>0</v>
      </c>
      <c r="I12">
        <v>0</v>
      </c>
      <c r="J12">
        <v>4</v>
      </c>
      <c r="K12">
        <v>2</v>
      </c>
      <c r="L12">
        <v>0</v>
      </c>
      <c r="M12">
        <v>0</v>
      </c>
      <c r="N12">
        <v>1</v>
      </c>
      <c r="O12">
        <v>1</v>
      </c>
      <c r="P12">
        <v>6</v>
      </c>
      <c r="Q12">
        <v>8</v>
      </c>
      <c r="R12">
        <v>1</v>
      </c>
      <c r="S12">
        <v>4</v>
      </c>
      <c r="T12">
        <v>0</v>
      </c>
      <c r="U12">
        <v>2</v>
      </c>
      <c r="V12">
        <v>0</v>
      </c>
      <c r="W12">
        <v>8</v>
      </c>
    </row>
    <row r="13" spans="1:23" x14ac:dyDescent="0.2">
      <c r="A13" s="7" t="s">
        <v>8</v>
      </c>
      <c r="B13">
        <f t="shared" si="0"/>
        <v>59</v>
      </c>
      <c r="C13">
        <v>10</v>
      </c>
      <c r="D13">
        <v>2</v>
      </c>
      <c r="E13">
        <v>2</v>
      </c>
      <c r="F13">
        <v>6</v>
      </c>
      <c r="G13">
        <v>0</v>
      </c>
      <c r="H13">
        <v>8</v>
      </c>
      <c r="I13">
        <v>0</v>
      </c>
      <c r="J13">
        <v>10</v>
      </c>
      <c r="K13">
        <v>8</v>
      </c>
      <c r="L13">
        <v>12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</row>
    <row r="14" spans="1:23" x14ac:dyDescent="0.2">
      <c r="A14" s="5" t="s">
        <v>10</v>
      </c>
      <c r="B14">
        <f t="shared" si="0"/>
        <v>59</v>
      </c>
      <c r="C14">
        <v>0</v>
      </c>
      <c r="D14">
        <v>10</v>
      </c>
      <c r="E14">
        <v>8</v>
      </c>
      <c r="F14">
        <v>0</v>
      </c>
      <c r="G14">
        <v>8</v>
      </c>
      <c r="H14">
        <v>12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2</v>
      </c>
      <c r="Q14">
        <v>12</v>
      </c>
      <c r="R14">
        <v>0</v>
      </c>
      <c r="S14">
        <v>0</v>
      </c>
      <c r="T14">
        <v>2</v>
      </c>
      <c r="U14">
        <v>0</v>
      </c>
      <c r="V14">
        <v>0</v>
      </c>
      <c r="W14">
        <v>2</v>
      </c>
    </row>
    <row r="15" spans="1:23" x14ac:dyDescent="0.2">
      <c r="A15" s="6" t="s">
        <v>15</v>
      </c>
      <c r="B15">
        <f t="shared" si="0"/>
        <v>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6</v>
      </c>
      <c r="M15">
        <v>6</v>
      </c>
      <c r="N15">
        <v>10</v>
      </c>
      <c r="O15">
        <v>4</v>
      </c>
      <c r="P15">
        <v>8</v>
      </c>
      <c r="Q15">
        <v>4</v>
      </c>
      <c r="R15">
        <v>2</v>
      </c>
      <c r="S15">
        <v>0</v>
      </c>
      <c r="T15">
        <v>0</v>
      </c>
      <c r="U15">
        <v>4</v>
      </c>
      <c r="V15">
        <v>6</v>
      </c>
      <c r="W15">
        <v>0</v>
      </c>
    </row>
    <row r="16" spans="1:23" x14ac:dyDescent="0.2">
      <c r="A16" s="5" t="s">
        <v>11</v>
      </c>
      <c r="B16">
        <f t="shared" si="0"/>
        <v>47</v>
      </c>
      <c r="C16">
        <v>0</v>
      </c>
      <c r="D16">
        <v>8</v>
      </c>
      <c r="E16">
        <v>0</v>
      </c>
      <c r="F16">
        <v>2</v>
      </c>
      <c r="G16">
        <v>4</v>
      </c>
      <c r="H16">
        <v>6</v>
      </c>
      <c r="I16">
        <v>2</v>
      </c>
      <c r="J16">
        <v>0</v>
      </c>
      <c r="K16">
        <v>4</v>
      </c>
      <c r="L16">
        <v>0</v>
      </c>
      <c r="M16">
        <v>4</v>
      </c>
      <c r="N16">
        <v>0</v>
      </c>
      <c r="O16">
        <v>2</v>
      </c>
      <c r="P16">
        <v>4</v>
      </c>
      <c r="Q16">
        <v>6</v>
      </c>
      <c r="R16">
        <v>0</v>
      </c>
      <c r="S16">
        <v>0</v>
      </c>
      <c r="T16">
        <v>4</v>
      </c>
      <c r="U16">
        <v>1</v>
      </c>
      <c r="V16">
        <v>0</v>
      </c>
      <c r="W16">
        <v>0</v>
      </c>
    </row>
    <row r="17" spans="1:23" x14ac:dyDescent="0.2">
      <c r="A17" s="4" t="s">
        <v>57</v>
      </c>
      <c r="B17">
        <f t="shared" si="0"/>
        <v>39</v>
      </c>
      <c r="C17">
        <v>2</v>
      </c>
      <c r="D17">
        <v>0</v>
      </c>
      <c r="E17">
        <v>0</v>
      </c>
      <c r="F17">
        <v>8</v>
      </c>
      <c r="G17">
        <v>6</v>
      </c>
      <c r="H17">
        <v>0</v>
      </c>
      <c r="I17">
        <v>6</v>
      </c>
      <c r="J17">
        <v>2</v>
      </c>
      <c r="K17">
        <v>6</v>
      </c>
      <c r="L17">
        <v>0</v>
      </c>
      <c r="M17">
        <v>2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4</v>
      </c>
    </row>
    <row r="18" spans="1:23" x14ac:dyDescent="0.2">
      <c r="A18" s="4" t="s">
        <v>9</v>
      </c>
      <c r="B18">
        <f t="shared" si="0"/>
        <v>25</v>
      </c>
      <c r="C18">
        <v>1</v>
      </c>
      <c r="D18">
        <v>4</v>
      </c>
      <c r="E18">
        <v>4</v>
      </c>
      <c r="F18">
        <v>0</v>
      </c>
      <c r="G18">
        <v>0</v>
      </c>
      <c r="H18">
        <v>2</v>
      </c>
      <c r="I18">
        <v>0</v>
      </c>
      <c r="J18">
        <v>1</v>
      </c>
      <c r="K18">
        <v>0</v>
      </c>
      <c r="L18">
        <v>0</v>
      </c>
      <c r="M18">
        <v>0</v>
      </c>
      <c r="N18">
        <v>4</v>
      </c>
      <c r="O18">
        <v>0</v>
      </c>
      <c r="P18">
        <v>1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6</v>
      </c>
    </row>
    <row r="19" spans="1:23" x14ac:dyDescent="0.2">
      <c r="A19" s="8" t="s">
        <v>14</v>
      </c>
      <c r="B19">
        <f t="shared" si="0"/>
        <v>6</v>
      </c>
      <c r="C19">
        <v>0</v>
      </c>
      <c r="D19">
        <v>0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 t="s">
        <v>17</v>
      </c>
      <c r="B20">
        <f t="shared" si="0"/>
        <v>4</v>
      </c>
      <c r="C20">
        <v>0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">
      <c r="A21" s="7" t="s">
        <v>18</v>
      </c>
      <c r="B21">
        <f t="shared" si="0"/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1</v>
      </c>
    </row>
    <row r="22" spans="1:23" x14ac:dyDescent="0.2">
      <c r="A22" t="s">
        <v>16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">
      <c r="A23" s="1" t="s">
        <v>2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autoFilter ref="B3:B23" xr:uid="{0CAEA09F-EB08-AF46-99AC-E517CF5B592E}">
    <sortState xmlns:xlrd2="http://schemas.microsoft.com/office/spreadsheetml/2017/richdata2" ref="A4:W23">
      <sortCondition descending="1" ref="B3:B23"/>
    </sortState>
  </autoFilter>
  <sortState xmlns:xlrd2="http://schemas.microsoft.com/office/spreadsheetml/2017/richdata2" ref="A4:W23">
    <sortCondition descending="1" ref="B3"/>
  </sortState>
  <mergeCells count="1">
    <mergeCell ref="A1:D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E35-6B5C-6C43-8DAE-9AB0B8FA5721}">
  <dimension ref="A1:W24"/>
  <sheetViews>
    <sheetView workbookViewId="0">
      <selection activeCell="W12" sqref="W12"/>
    </sheetView>
  </sheetViews>
  <sheetFormatPr baseColWidth="10" defaultRowHeight="16" x14ac:dyDescent="0.2"/>
  <cols>
    <col min="1" max="1" width="15" customWidth="1"/>
  </cols>
  <sheetData>
    <row r="1" spans="1:23" ht="16" customHeight="1" x14ac:dyDescent="0.2">
      <c r="A1" s="23" t="s">
        <v>51</v>
      </c>
      <c r="B1" s="23"/>
      <c r="C1" s="23"/>
      <c r="D1" s="23"/>
      <c r="E1" s="23"/>
      <c r="F1" s="23"/>
      <c r="G1" s="23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6" customHeight="1" x14ac:dyDescent="0.2">
      <c r="A2" s="23"/>
      <c r="B2" s="23"/>
      <c r="C2" s="23"/>
      <c r="D2" s="23"/>
      <c r="E2" s="23"/>
      <c r="F2" s="23"/>
      <c r="G2" s="2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">
      <c r="A3" s="10" t="s">
        <v>0</v>
      </c>
      <c r="B3" s="10" t="s">
        <v>21</v>
      </c>
      <c r="C3" s="10" t="s">
        <v>1</v>
      </c>
      <c r="D3" s="10" t="s">
        <v>22</v>
      </c>
      <c r="E3" s="10" t="s">
        <v>23</v>
      </c>
      <c r="F3" s="10" t="s">
        <v>24</v>
      </c>
      <c r="G3" s="10" t="s">
        <v>41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</row>
    <row r="4" spans="1:23" x14ac:dyDescent="0.2">
      <c r="A4" s="18" t="s">
        <v>55</v>
      </c>
      <c r="B4" s="10">
        <f t="shared" ref="B4:B13" si="0">SUM(C4:W4)</f>
        <v>669</v>
      </c>
      <c r="C4" s="10">
        <f>19+25</f>
        <v>44</v>
      </c>
      <c r="D4" s="10">
        <f>25+15</f>
        <v>40</v>
      </c>
      <c r="E4" s="10">
        <f>19+25</f>
        <v>44</v>
      </c>
      <c r="F4" s="10">
        <v>19</v>
      </c>
      <c r="G4" s="10">
        <f>26+15</f>
        <v>41</v>
      </c>
      <c r="H4" s="10">
        <f>18+15</f>
        <v>33</v>
      </c>
      <c r="I4" s="10">
        <f>18+26</f>
        <v>44</v>
      </c>
      <c r="J4" s="10">
        <f>12+19</f>
        <v>31</v>
      </c>
      <c r="K4" s="10"/>
      <c r="L4" s="10">
        <f>18+25</f>
        <v>43</v>
      </c>
      <c r="M4" s="10">
        <f>19+15</f>
        <v>34</v>
      </c>
      <c r="N4" s="10">
        <f>15+18</f>
        <v>33</v>
      </c>
      <c r="O4" s="10">
        <f>25+16</f>
        <v>41</v>
      </c>
      <c r="P4" s="10">
        <v>10</v>
      </c>
      <c r="Q4" s="10">
        <v>15</v>
      </c>
      <c r="R4" s="10">
        <f>25+18</f>
        <v>43</v>
      </c>
      <c r="S4" s="10">
        <v>26</v>
      </c>
      <c r="T4" s="10">
        <f>18+26</f>
        <v>44</v>
      </c>
      <c r="U4" s="10">
        <f>25+15</f>
        <v>40</v>
      </c>
      <c r="V4" s="10">
        <f>25+19</f>
        <v>44</v>
      </c>
      <c r="W4" s="10"/>
    </row>
    <row r="5" spans="1:23" x14ac:dyDescent="0.2">
      <c r="A5" s="19" t="s">
        <v>56</v>
      </c>
      <c r="B5" s="10">
        <f t="shared" si="0"/>
        <v>328</v>
      </c>
      <c r="C5" s="10">
        <f>8+2</f>
        <v>10</v>
      </c>
      <c r="D5" s="10">
        <v>12</v>
      </c>
      <c r="E5" s="10">
        <v>1</v>
      </c>
      <c r="F5" s="10">
        <f>15+8</f>
        <v>23</v>
      </c>
      <c r="G5" s="10">
        <f>6+1</f>
        <v>7</v>
      </c>
      <c r="H5" s="10">
        <v>1</v>
      </c>
      <c r="I5" s="10">
        <f>4+10</f>
        <v>14</v>
      </c>
      <c r="J5" s="10">
        <v>25</v>
      </c>
      <c r="K5" s="10">
        <v>22</v>
      </c>
      <c r="L5" s="10">
        <v>18</v>
      </c>
      <c r="M5" s="10">
        <v>25</v>
      </c>
      <c r="N5" s="10"/>
      <c r="O5" s="10">
        <f>18+5</f>
        <v>23</v>
      </c>
      <c r="P5" s="10">
        <v>26</v>
      </c>
      <c r="Q5" s="10">
        <v>19</v>
      </c>
      <c r="R5" s="10">
        <v>20</v>
      </c>
      <c r="S5" s="10">
        <v>33</v>
      </c>
      <c r="T5" s="10">
        <v>6</v>
      </c>
      <c r="U5" s="10">
        <v>19</v>
      </c>
      <c r="V5" s="10">
        <v>14</v>
      </c>
      <c r="W5" s="10">
        <v>10</v>
      </c>
    </row>
    <row r="6" spans="1:23" x14ac:dyDescent="0.2">
      <c r="A6" s="14" t="s">
        <v>53</v>
      </c>
      <c r="B6" s="10">
        <f t="shared" si="0"/>
        <v>332</v>
      </c>
      <c r="C6">
        <v>4</v>
      </c>
      <c r="D6" s="10">
        <v>2</v>
      </c>
      <c r="E6" s="10">
        <f>12+15</f>
        <v>27</v>
      </c>
      <c r="F6" s="10"/>
      <c r="G6" s="10"/>
      <c r="H6" s="10">
        <v>26</v>
      </c>
      <c r="I6" s="10">
        <v>15</v>
      </c>
      <c r="J6" s="10">
        <v>15</v>
      </c>
      <c r="K6" s="10">
        <v>17</v>
      </c>
      <c r="L6" s="10">
        <v>8</v>
      </c>
      <c r="M6" s="10">
        <v>12</v>
      </c>
      <c r="N6" s="10">
        <v>18</v>
      </c>
      <c r="O6" s="10">
        <v>8</v>
      </c>
      <c r="P6" s="10">
        <f>18+15</f>
        <v>33</v>
      </c>
      <c r="Q6" s="10">
        <v>25</v>
      </c>
      <c r="R6" s="10">
        <v>16</v>
      </c>
      <c r="S6" s="10">
        <v>24</v>
      </c>
      <c r="T6" s="10">
        <v>18</v>
      </c>
      <c r="U6" s="10">
        <v>14</v>
      </c>
      <c r="V6" s="10">
        <v>23</v>
      </c>
      <c r="W6" s="10">
        <v>27</v>
      </c>
    </row>
    <row r="7" spans="1:23" x14ac:dyDescent="0.2">
      <c r="A7" s="13" t="s">
        <v>52</v>
      </c>
      <c r="B7" s="10">
        <f t="shared" si="0"/>
        <v>298</v>
      </c>
      <c r="C7">
        <v>12</v>
      </c>
      <c r="D7" s="10">
        <v>18</v>
      </c>
      <c r="E7" s="10">
        <v>6</v>
      </c>
      <c r="F7" s="10">
        <v>25</v>
      </c>
      <c r="G7" s="10">
        <v>18</v>
      </c>
      <c r="H7" s="10">
        <v>10</v>
      </c>
      <c r="I7" s="10">
        <v>12</v>
      </c>
      <c r="J7" s="10">
        <v>6</v>
      </c>
      <c r="K7" s="10">
        <v>25</v>
      </c>
      <c r="L7" s="10">
        <v>10</v>
      </c>
      <c r="M7" s="10">
        <v>10</v>
      </c>
      <c r="N7" s="10">
        <v>26</v>
      </c>
      <c r="O7" s="10">
        <v>12</v>
      </c>
      <c r="P7" s="10">
        <v>12</v>
      </c>
      <c r="Q7" s="10">
        <v>10</v>
      </c>
      <c r="R7" s="10">
        <v>12</v>
      </c>
      <c r="S7" s="10">
        <v>2</v>
      </c>
      <c r="T7" s="10">
        <v>15</v>
      </c>
      <c r="U7" s="10">
        <v>20</v>
      </c>
      <c r="V7" s="10">
        <v>12</v>
      </c>
      <c r="W7" s="10">
        <v>25</v>
      </c>
    </row>
    <row r="8" spans="1:23" x14ac:dyDescent="0.2">
      <c r="A8" s="16" t="s">
        <v>54</v>
      </c>
      <c r="B8" s="10">
        <f t="shared" si="0"/>
        <v>249</v>
      </c>
      <c r="C8" s="10">
        <f>15+10</f>
        <v>25</v>
      </c>
      <c r="D8" s="10">
        <v>2</v>
      </c>
      <c r="E8" s="10">
        <f>10+2</f>
        <v>12</v>
      </c>
      <c r="F8" s="10">
        <f>10+6</f>
        <v>16</v>
      </c>
      <c r="G8" s="10">
        <v>12</v>
      </c>
      <c r="H8" s="10">
        <v>8</v>
      </c>
      <c r="I8" s="10">
        <v>4</v>
      </c>
      <c r="J8" s="10">
        <v>12</v>
      </c>
      <c r="K8" s="10">
        <v>20</v>
      </c>
      <c r="L8" s="10">
        <v>4</v>
      </c>
      <c r="M8" s="10">
        <v>14</v>
      </c>
      <c r="N8" s="10">
        <v>18</v>
      </c>
      <c r="O8" s="10">
        <v>14</v>
      </c>
      <c r="P8" s="10">
        <v>8</v>
      </c>
      <c r="Q8" s="10">
        <v>4</v>
      </c>
      <c r="R8" s="10">
        <v>10</v>
      </c>
      <c r="S8" s="10">
        <v>12</v>
      </c>
      <c r="T8" s="10">
        <v>12</v>
      </c>
      <c r="U8" s="10">
        <v>16</v>
      </c>
      <c r="V8" s="10">
        <v>8</v>
      </c>
      <c r="W8" s="10">
        <v>18</v>
      </c>
    </row>
    <row r="9" spans="1:23" x14ac:dyDescent="0.2">
      <c r="A9" s="21" t="s">
        <v>43</v>
      </c>
      <c r="B9" s="10">
        <f t="shared" si="0"/>
        <v>110</v>
      </c>
      <c r="C9" s="10"/>
      <c r="D9" s="10">
        <f>10+8</f>
        <v>18</v>
      </c>
      <c r="E9" s="10">
        <v>8</v>
      </c>
      <c r="F9" s="10">
        <v>2</v>
      </c>
      <c r="G9" s="10">
        <f>8+4</f>
        <v>12</v>
      </c>
      <c r="H9" s="10">
        <v>18</v>
      </c>
      <c r="I9" s="10">
        <v>3</v>
      </c>
      <c r="J9" s="10">
        <v>2</v>
      </c>
      <c r="K9" s="10">
        <v>6</v>
      </c>
      <c r="L9" s="10">
        <v>1</v>
      </c>
      <c r="M9" s="10">
        <v>5</v>
      </c>
      <c r="N9" s="10"/>
      <c r="O9" s="10">
        <v>2</v>
      </c>
      <c r="P9" s="10">
        <v>6</v>
      </c>
      <c r="Q9" s="10">
        <v>18</v>
      </c>
      <c r="R9" s="10"/>
      <c r="S9" s="10"/>
      <c r="T9" s="10">
        <v>6</v>
      </c>
      <c r="U9" s="10">
        <v>1</v>
      </c>
      <c r="V9" s="10"/>
      <c r="W9" s="10">
        <v>2</v>
      </c>
    </row>
    <row r="10" spans="1:23" x14ac:dyDescent="0.2">
      <c r="A10" s="15" t="s">
        <v>44</v>
      </c>
      <c r="B10" s="10">
        <f t="shared" si="0"/>
        <v>67</v>
      </c>
      <c r="C10" s="10">
        <v>6</v>
      </c>
      <c r="D10" s="10">
        <v>6</v>
      </c>
      <c r="E10" s="10"/>
      <c r="F10" s="10">
        <v>1</v>
      </c>
      <c r="G10" s="10">
        <f>10+2</f>
        <v>12</v>
      </c>
      <c r="H10" s="10">
        <v>4</v>
      </c>
      <c r="I10" s="10"/>
      <c r="J10" s="10">
        <v>4</v>
      </c>
      <c r="K10" s="10">
        <v>2</v>
      </c>
      <c r="L10" s="10"/>
      <c r="M10" s="10"/>
      <c r="N10" s="10">
        <v>1</v>
      </c>
      <c r="O10" s="10"/>
      <c r="P10" s="10">
        <v>6</v>
      </c>
      <c r="Q10" s="10">
        <v>8</v>
      </c>
      <c r="R10" s="10">
        <v>1</v>
      </c>
      <c r="S10" s="10">
        <v>4</v>
      </c>
      <c r="T10" s="10"/>
      <c r="U10" s="10">
        <v>2</v>
      </c>
      <c r="V10" s="10"/>
      <c r="W10" s="10">
        <v>10</v>
      </c>
    </row>
    <row r="11" spans="1:23" x14ac:dyDescent="0.2">
      <c r="A11" s="17" t="s">
        <v>42</v>
      </c>
      <c r="B11" s="10">
        <f t="shared" si="0"/>
        <v>54</v>
      </c>
      <c r="C11" s="10">
        <v>1</v>
      </c>
      <c r="D11" s="10">
        <v>4</v>
      </c>
      <c r="E11" s="10">
        <v>4</v>
      </c>
      <c r="F11" s="10">
        <v>12</v>
      </c>
      <c r="G11" s="10"/>
      <c r="H11" s="10">
        <v>2</v>
      </c>
      <c r="I11" s="10">
        <v>10</v>
      </c>
      <c r="J11" s="10">
        <v>1</v>
      </c>
      <c r="K11" s="10">
        <v>6</v>
      </c>
      <c r="L11" s="10"/>
      <c r="M11" s="10">
        <v>2</v>
      </c>
      <c r="N11" s="10">
        <v>6</v>
      </c>
      <c r="O11" s="10">
        <v>1</v>
      </c>
      <c r="P11" s="10">
        <v>1</v>
      </c>
      <c r="Q11" s="10">
        <v>2</v>
      </c>
      <c r="R11" s="10"/>
      <c r="S11" s="10"/>
      <c r="T11" s="10">
        <v>1</v>
      </c>
      <c r="U11" s="10"/>
      <c r="V11" s="10"/>
      <c r="W11" s="10">
        <v>1</v>
      </c>
    </row>
    <row r="12" spans="1:23" x14ac:dyDescent="0.2">
      <c r="A12" s="20" t="s">
        <v>45</v>
      </c>
      <c r="B12" s="10">
        <f t="shared" si="0"/>
        <v>31</v>
      </c>
      <c r="C12" s="10"/>
      <c r="D12" s="10"/>
      <c r="E12" s="10"/>
      <c r="F12" s="10"/>
      <c r="G12" s="10"/>
      <c r="H12" s="10"/>
      <c r="I12" s="10"/>
      <c r="J12" s="10">
        <v>10</v>
      </c>
      <c r="K12" s="10">
        <v>8</v>
      </c>
      <c r="L12" s="10">
        <v>12</v>
      </c>
      <c r="M12" s="10"/>
      <c r="N12" s="10"/>
      <c r="O12" s="10"/>
      <c r="P12" s="10"/>
      <c r="Q12" s="10"/>
      <c r="R12" s="10"/>
      <c r="S12" s="10">
        <v>1</v>
      </c>
      <c r="T12" s="10"/>
      <c r="U12" s="10"/>
      <c r="V12" s="10"/>
      <c r="W12" s="10"/>
    </row>
    <row r="13" spans="1:23" x14ac:dyDescent="0.2">
      <c r="A13" s="11" t="s">
        <v>46</v>
      </c>
      <c r="B13" s="10">
        <f t="shared" si="0"/>
        <v>5</v>
      </c>
      <c r="C13" s="10"/>
      <c r="D13" s="10"/>
      <c r="E13" s="10"/>
      <c r="F13" s="10">
        <v>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1</v>
      </c>
      <c r="R13" s="10"/>
      <c r="S13" s="10"/>
      <c r="T13" s="10"/>
      <c r="U13" s="10"/>
      <c r="V13" s="10"/>
      <c r="W13" s="10"/>
    </row>
    <row r="14" spans="1:23" x14ac:dyDescent="0.2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2">
      <c r="A24" s="12"/>
    </row>
  </sheetData>
  <autoFilter ref="B3:B13" xr:uid="{241714FD-DA00-0C41-BDDA-C06B60619220}">
    <sortState xmlns:xlrd2="http://schemas.microsoft.com/office/spreadsheetml/2017/richdata2" ref="A4:W13">
      <sortCondition descending="1" ref="B3:B13"/>
    </sortState>
  </autoFilter>
  <sortState xmlns:xlrd2="http://schemas.microsoft.com/office/spreadsheetml/2017/richdata2" ref="A1:W20">
    <sortCondition descending="1" ref="B3"/>
  </sortState>
  <mergeCells count="1">
    <mergeCell ref="A1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9EE-EB1D-CF41-AD3E-FD8DC841F9B9}">
  <dimension ref="A1:B12"/>
  <sheetViews>
    <sheetView workbookViewId="0">
      <selection activeCell="C39" sqref="C39"/>
    </sheetView>
  </sheetViews>
  <sheetFormatPr baseColWidth="10" defaultRowHeight="16" x14ac:dyDescent="0.2"/>
  <cols>
    <col min="1" max="1" width="20.6640625" customWidth="1"/>
  </cols>
  <sheetData>
    <row r="1" spans="1:2" x14ac:dyDescent="0.2">
      <c r="A1" t="s">
        <v>47</v>
      </c>
      <c r="B1" t="s">
        <v>48</v>
      </c>
    </row>
    <row r="2" spans="1:2" x14ac:dyDescent="0.2">
      <c r="A2">
        <v>1</v>
      </c>
      <c r="B2">
        <v>25</v>
      </c>
    </row>
    <row r="3" spans="1:2" x14ac:dyDescent="0.2">
      <c r="A3">
        <v>2</v>
      </c>
      <c r="B3">
        <v>18</v>
      </c>
    </row>
    <row r="4" spans="1:2" x14ac:dyDescent="0.2">
      <c r="A4">
        <v>3</v>
      </c>
      <c r="B4">
        <v>15</v>
      </c>
    </row>
    <row r="5" spans="1:2" x14ac:dyDescent="0.2">
      <c r="A5">
        <v>4</v>
      </c>
      <c r="B5">
        <v>12</v>
      </c>
    </row>
    <row r="6" spans="1:2" x14ac:dyDescent="0.2">
      <c r="A6">
        <v>5</v>
      </c>
      <c r="B6">
        <v>10</v>
      </c>
    </row>
    <row r="7" spans="1:2" x14ac:dyDescent="0.2">
      <c r="A7">
        <v>6</v>
      </c>
      <c r="B7">
        <v>8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4</v>
      </c>
    </row>
    <row r="10" spans="1:2" x14ac:dyDescent="0.2">
      <c r="A10">
        <v>9</v>
      </c>
      <c r="B10">
        <v>2</v>
      </c>
    </row>
    <row r="11" spans="1:2" x14ac:dyDescent="0.2">
      <c r="A11">
        <v>10</v>
      </c>
      <c r="B11">
        <v>1</v>
      </c>
    </row>
    <row r="12" spans="1:2" x14ac:dyDescent="0.2">
      <c r="A12" t="s">
        <v>49</v>
      </c>
      <c r="B1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50A-6D92-D24F-A86D-ABA805B6B769}">
  <dimension ref="A1:V21"/>
  <sheetViews>
    <sheetView tabSelected="1" workbookViewId="0">
      <selection activeCell="C26" sqref="C26"/>
    </sheetView>
  </sheetViews>
  <sheetFormatPr baseColWidth="10" defaultRowHeight="16" x14ac:dyDescent="0.2"/>
  <cols>
    <col min="5" max="5" width="12.83203125" customWidth="1"/>
  </cols>
  <sheetData>
    <row r="1" spans="1:22" x14ac:dyDescent="0.2">
      <c r="A1" t="s">
        <v>58</v>
      </c>
      <c r="B1" t="s">
        <v>1</v>
      </c>
      <c r="C1" t="s">
        <v>22</v>
      </c>
      <c r="D1" t="s">
        <v>23</v>
      </c>
      <c r="E1" t="s">
        <v>24</v>
      </c>
      <c r="F1" t="s">
        <v>41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 x14ac:dyDescent="0.2">
      <c r="A2" s="3" t="s">
        <v>19</v>
      </c>
      <c r="B2">
        <f>Fahrerwertung!C4</f>
        <v>19</v>
      </c>
      <c r="C2">
        <f>SUM(Fahrerwertung!C4:D4)</f>
        <v>44</v>
      </c>
      <c r="D2">
        <f>SUM(Fahrerwertung!C4:E4)</f>
        <v>69</v>
      </c>
      <c r="E2">
        <f>SUM(Fahrerwertung!C4:F4)</f>
        <v>69</v>
      </c>
      <c r="F2">
        <f>SUM(Fahrerwertung!C4:G4)</f>
        <v>84</v>
      </c>
      <c r="G2">
        <f>SUM(Fahrerwertung!C4:H4)</f>
        <v>99</v>
      </c>
      <c r="H2">
        <f>SUM(Fahrerwertung!C4:I4)</f>
        <v>125</v>
      </c>
      <c r="I2">
        <f>SUM(Fahrerwertung!C4:J4)</f>
        <v>144</v>
      </c>
      <c r="J2">
        <f>SUM(Fahrerwertung!C4:K4)</f>
        <v>144</v>
      </c>
      <c r="K2">
        <f>SUM(Fahrerwertung!C4:L4)</f>
        <v>169</v>
      </c>
      <c r="L2">
        <f>SUM(Fahrerwertung!C4:M4)</f>
        <v>184</v>
      </c>
      <c r="M2">
        <f>SUM(Fahrerwertung!C4:N4)</f>
        <v>202</v>
      </c>
      <c r="N2">
        <f>SUM(Fahrerwertung!C4:O4)</f>
        <v>227</v>
      </c>
      <c r="O2">
        <f>SUM(Fahrerwertung!C4:P4)</f>
        <v>227</v>
      </c>
      <c r="P2">
        <f>SUM(Fahrerwertung!C4:Q4)</f>
        <v>242</v>
      </c>
      <c r="Q2">
        <f>SUM(Fahrerwertung!C4:R4)</f>
        <v>260</v>
      </c>
      <c r="R2">
        <f>SUM(Fahrerwertung!C4:S4)</f>
        <v>271</v>
      </c>
      <c r="S2">
        <f>SUM(Fahrerwertung!C4:T4)</f>
        <v>297</v>
      </c>
      <c r="T2">
        <f>SUM(Fahrerwertung!C4:U4)</f>
        <v>312</v>
      </c>
      <c r="U2">
        <f>SUM(Fahrerwertung!C4:V4)</f>
        <v>337</v>
      </c>
      <c r="V2">
        <f>SUM(Fahrerwertung!C4:W4)</f>
        <v>337</v>
      </c>
    </row>
    <row r="3" spans="1:22" x14ac:dyDescent="0.2">
      <c r="A3" s="3" t="s">
        <v>4</v>
      </c>
      <c r="B3">
        <f>Fahrerwertung!C5</f>
        <v>25</v>
      </c>
      <c r="C3">
        <f>SUM(Fahrerwertung!C5:D5)</f>
        <v>40</v>
      </c>
      <c r="D3">
        <f>SUM(Fahrerwertung!C5:E5)</f>
        <v>59</v>
      </c>
      <c r="E3">
        <f>SUM(Fahrerwertung!C5:F5)</f>
        <v>78</v>
      </c>
      <c r="F3">
        <f>SUM(Fahrerwertung!C5:G5)</f>
        <v>104</v>
      </c>
      <c r="G3">
        <f>SUM(Fahrerwertung!C5:H5)</f>
        <v>122</v>
      </c>
      <c r="H3">
        <f>SUM(Fahrerwertung!C5:I5)</f>
        <v>140</v>
      </c>
      <c r="I3">
        <f>SUM(Fahrerwertung!C5:J5)</f>
        <v>152</v>
      </c>
      <c r="J3">
        <f>SUM(Fahrerwertung!C5:K5)</f>
        <v>152</v>
      </c>
      <c r="K3">
        <f>SUM(Fahrerwertung!C5:L5)</f>
        <v>170</v>
      </c>
      <c r="L3">
        <f>SUM(Fahrerwertung!C5:M5)</f>
        <v>189</v>
      </c>
      <c r="M3">
        <f>SUM(Fahrerwertung!C5:N5)</f>
        <v>204</v>
      </c>
      <c r="N3">
        <f>SUM(Fahrerwertung!C5:O5)</f>
        <v>220</v>
      </c>
      <c r="O3">
        <f>SUM(Fahrerwertung!C5:P5)</f>
        <v>230</v>
      </c>
      <c r="P3">
        <f>SUM(Fahrerwertung!C5:Q5)</f>
        <v>230</v>
      </c>
      <c r="Q3">
        <f>SUM(Fahrerwertung!C5:R5)</f>
        <v>255</v>
      </c>
      <c r="R3">
        <f>SUM(Fahrerwertung!C5:S5)</f>
        <v>270</v>
      </c>
      <c r="S3">
        <f>SUM(Fahrerwertung!C5:T5)</f>
        <v>288</v>
      </c>
      <c r="T3">
        <f>SUM(Fahrerwertung!C5:U5)</f>
        <v>313</v>
      </c>
      <c r="U3">
        <f>SUM(Fahrerwertung!C5:V5)</f>
        <v>332</v>
      </c>
      <c r="V3">
        <f>SUM(Fahrerwertung!C5:W5)</f>
        <v>332</v>
      </c>
    </row>
    <row r="4" spans="1:22" x14ac:dyDescent="0.2">
      <c r="A4" s="1" t="s">
        <v>5</v>
      </c>
      <c r="B4">
        <f>Fahrerwertung!C6</f>
        <v>12</v>
      </c>
      <c r="C4">
        <f>SUM(Fahrerwertung!C6:D6)</f>
        <v>30</v>
      </c>
      <c r="D4">
        <f>SUM(Fahrerwertung!C6:E6)</f>
        <v>36</v>
      </c>
      <c r="E4">
        <f>SUM(Fahrerwertung!C6:F6)</f>
        <v>61</v>
      </c>
      <c r="F4">
        <f>SUM(Fahrerwertung!C6:G6)</f>
        <v>79</v>
      </c>
      <c r="G4">
        <f>SUM(Fahrerwertung!C6:H6)</f>
        <v>89</v>
      </c>
      <c r="H4">
        <f>SUM(Fahrerwertung!C6:I6)</f>
        <v>101</v>
      </c>
      <c r="I4">
        <f>SUM(Fahrerwertung!C6:J6)</f>
        <v>107</v>
      </c>
      <c r="J4">
        <f>SUM(Fahrerwertung!C6:K6)</f>
        <v>132</v>
      </c>
      <c r="K4">
        <f>SUM(Fahrerwertung!C6:L6)</f>
        <v>142</v>
      </c>
      <c r="L4">
        <f>SUM(Fahrerwertung!C6:M6)</f>
        <v>152</v>
      </c>
      <c r="M4">
        <f>SUM(Fahrerwertung!C6:N6)</f>
        <v>178</v>
      </c>
      <c r="N4">
        <f>SUM(Fahrerwertung!C6:O6)</f>
        <v>190</v>
      </c>
      <c r="O4">
        <f>SUM(Fahrerwertung!C6:P6)</f>
        <v>202</v>
      </c>
      <c r="P4">
        <f>SUM(Fahrerwertung!C6:Q6)</f>
        <v>212</v>
      </c>
      <c r="Q4">
        <f>SUM(Fahrerwertung!C6:R6)</f>
        <v>224</v>
      </c>
      <c r="R4">
        <f>SUM(Fahrerwertung!C6:S6)</f>
        <v>226</v>
      </c>
      <c r="S4">
        <f>SUM(Fahrerwertung!C6:T6)</f>
        <v>241</v>
      </c>
      <c r="T4">
        <f>SUM(Fahrerwertung!C6:U6)</f>
        <v>251</v>
      </c>
      <c r="U4">
        <f>SUM(Fahrerwertung!C6:V6)</f>
        <v>263</v>
      </c>
      <c r="V4">
        <f>SUM(Fahrerwertung!C6:W6)</f>
        <v>288</v>
      </c>
    </row>
    <row r="5" spans="1:22" x14ac:dyDescent="0.2">
      <c r="A5" s="9" t="s">
        <v>3</v>
      </c>
      <c r="B5">
        <f>Fahrerwertung!C7</f>
        <v>0</v>
      </c>
      <c r="C5">
        <f>SUM(Fahrerwertung!C7:D7)</f>
        <v>0</v>
      </c>
      <c r="D5">
        <f>SUM(Fahrerwertung!C7:E7)</f>
        <v>0</v>
      </c>
      <c r="E5">
        <f>SUM(Fahrerwertung!C7:F7)</f>
        <v>12</v>
      </c>
      <c r="F5">
        <f>SUM(Fahrerwertung!C7:G7)</f>
        <v>12</v>
      </c>
      <c r="G5">
        <f>SUM(Fahrerwertung!C7:H7)</f>
        <v>12</v>
      </c>
      <c r="H5">
        <f>SUM(Fahrerwertung!C7:I7)</f>
        <v>20</v>
      </c>
      <c r="I5">
        <f>SUM(Fahrerwertung!C7:J7)</f>
        <v>45</v>
      </c>
      <c r="J5">
        <f>SUM(Fahrerwertung!C7:K7)</f>
        <v>57</v>
      </c>
      <c r="K5">
        <f>SUM(Fahrerwertung!C7:L7)</f>
        <v>73</v>
      </c>
      <c r="L5">
        <f>SUM(Fahrerwertung!C7:M7)</f>
        <v>98</v>
      </c>
      <c r="M5">
        <f>SUM(Fahrerwertung!C7:N7)</f>
        <v>98</v>
      </c>
      <c r="N5">
        <f>SUM(Fahrerwertung!C7:O7)</f>
        <v>116</v>
      </c>
      <c r="O5">
        <f>SUM(Fahrerwertung!C7:P7)</f>
        <v>142</v>
      </c>
      <c r="P5">
        <f>SUM(Fahrerwertung!C7:Q7)</f>
        <v>161</v>
      </c>
      <c r="Q5">
        <f>SUM(Fahrerwertung!C7:R7)</f>
        <v>177</v>
      </c>
      <c r="R5">
        <f>SUM(Fahrerwertung!C7:S7)</f>
        <v>202</v>
      </c>
      <c r="S5">
        <f>SUM(Fahrerwertung!C7:T7)</f>
        <v>202</v>
      </c>
      <c r="T5">
        <f>SUM(Fahrerwertung!C7:U7)</f>
        <v>221</v>
      </c>
      <c r="U5">
        <f>SUM(Fahrerwertung!C7:V7)</f>
        <v>231</v>
      </c>
      <c r="V5">
        <f>SUM(Fahrerwertung!C7:W7)</f>
        <v>231</v>
      </c>
    </row>
    <row r="6" spans="1:22" x14ac:dyDescent="0.2">
      <c r="A6" s="2" t="s">
        <v>6</v>
      </c>
      <c r="B6">
        <f>Fahrerwertung!C8</f>
        <v>4</v>
      </c>
      <c r="C6">
        <f>SUM(Fahrerwertung!C8:D8)</f>
        <v>4</v>
      </c>
      <c r="D6">
        <f>SUM(Fahrerwertung!C8:E8)</f>
        <v>19</v>
      </c>
      <c r="E6">
        <f>SUM(Fahrerwertung!C8:F8)</f>
        <v>19</v>
      </c>
      <c r="F6">
        <f>SUM(Fahrerwertung!C8:G8)</f>
        <v>19</v>
      </c>
      <c r="G6">
        <f>SUM(Fahrerwertung!C8:H8)</f>
        <v>45</v>
      </c>
      <c r="H6">
        <f>SUM(Fahrerwertung!C8:I8)</f>
        <v>60</v>
      </c>
      <c r="I6">
        <f>SUM(Fahrerwertung!C8:J8)</f>
        <v>60</v>
      </c>
      <c r="J6">
        <f>SUM(Fahrerwertung!C8:K8)</f>
        <v>61</v>
      </c>
      <c r="K6">
        <f>SUM(Fahrerwertung!C8:L8)</f>
        <v>69</v>
      </c>
      <c r="L6">
        <f>SUM(Fahrerwertung!C8:M8)</f>
        <v>81</v>
      </c>
      <c r="M6">
        <f>SUM(Fahrerwertung!C8:N8)</f>
        <v>93</v>
      </c>
      <c r="N6">
        <f>SUM(Fahrerwertung!C8:O8)</f>
        <v>93</v>
      </c>
      <c r="O6">
        <f>SUM(Fahrerwertung!C8:P8)</f>
        <v>111</v>
      </c>
      <c r="P6">
        <f>SUM(Fahrerwertung!C8:Q8)</f>
        <v>136</v>
      </c>
      <c r="Q6">
        <f>SUM(Fahrerwertung!C8:R8)</f>
        <v>142</v>
      </c>
      <c r="R6">
        <f>SUM(Fahrerwertung!C8:S8)</f>
        <v>148</v>
      </c>
      <c r="S6">
        <f>SUM(Fahrerwertung!C8:T8)</f>
        <v>158</v>
      </c>
      <c r="T6">
        <f>SUM(Fahrerwertung!C8:U8)</f>
        <v>166</v>
      </c>
      <c r="U6">
        <f>SUM(Fahrerwertung!C8:V8)</f>
        <v>181</v>
      </c>
      <c r="V6">
        <f>SUM(Fahrerwertung!C8:W8)</f>
        <v>193</v>
      </c>
    </row>
    <row r="7" spans="1:22" x14ac:dyDescent="0.2">
      <c r="A7" s="6" t="s">
        <v>7</v>
      </c>
      <c r="B7">
        <f>Fahrerwertung!C9</f>
        <v>15</v>
      </c>
      <c r="C7">
        <f>SUM(Fahrerwertung!C9:D9)</f>
        <v>15</v>
      </c>
      <c r="D7">
        <f>SUM(Fahrerwertung!C9:E9)</f>
        <v>25</v>
      </c>
      <c r="E7">
        <f>SUM(Fahrerwertung!C9:F9)</f>
        <v>35</v>
      </c>
      <c r="F7">
        <f>SUM(Fahrerwertung!C9:G9)</f>
        <v>47</v>
      </c>
      <c r="G7">
        <f>SUM(Fahrerwertung!C9:H9)</f>
        <v>47</v>
      </c>
      <c r="H7">
        <f>SUM(Fahrerwertung!C9:I9)</f>
        <v>51</v>
      </c>
      <c r="I7">
        <f>SUM(Fahrerwertung!C9:J9)</f>
        <v>59</v>
      </c>
      <c r="J7">
        <f>SUM(Fahrerwertung!C9:K9)</f>
        <v>77</v>
      </c>
      <c r="K7">
        <f>SUM(Fahrerwertung!C9:L9)</f>
        <v>81</v>
      </c>
      <c r="L7">
        <f>SUM(Fahrerwertung!C9:M9)</f>
        <v>89</v>
      </c>
      <c r="M7">
        <f>SUM(Fahrerwertung!C9:N9)</f>
        <v>97</v>
      </c>
      <c r="N7">
        <f>SUM(Fahrerwertung!C9:O9)</f>
        <v>107</v>
      </c>
      <c r="O7">
        <f>SUM(Fahrerwertung!C9:P9)</f>
        <v>107</v>
      </c>
      <c r="P7">
        <f>SUM(Fahrerwertung!C9:Q9)</f>
        <v>107</v>
      </c>
      <c r="Q7">
        <f>SUM(Fahrerwertung!C9:R9)</f>
        <v>115</v>
      </c>
      <c r="R7">
        <f>SUM(Fahrerwertung!C9:S9)</f>
        <v>127</v>
      </c>
      <c r="S7">
        <f>SUM(Fahrerwertung!C9:T9)</f>
        <v>139</v>
      </c>
      <c r="T7">
        <f>SUM(Fahrerwertung!C9:U9)</f>
        <v>151</v>
      </c>
      <c r="U7">
        <f>SUM(Fahrerwertung!C9:V9)</f>
        <v>153</v>
      </c>
      <c r="V7">
        <f>SUM(Fahrerwertung!C9:W9)</f>
        <v>171</v>
      </c>
    </row>
    <row r="8" spans="1:22" x14ac:dyDescent="0.2">
      <c r="A8" s="2" t="s">
        <v>20</v>
      </c>
      <c r="B8">
        <f>Fahrerwertung!C10</f>
        <v>0</v>
      </c>
      <c r="C8">
        <f>SUM(Fahrerwertung!C10:D10)</f>
        <v>2</v>
      </c>
      <c r="D8">
        <f>SUM(Fahrerwertung!C10:E10)</f>
        <v>14</v>
      </c>
      <c r="E8">
        <f>SUM(Fahrerwertung!C10:F10)</f>
        <v>14</v>
      </c>
      <c r="F8">
        <f>SUM(Fahrerwertung!C10:G10)</f>
        <v>14</v>
      </c>
      <c r="G8">
        <f>SUM(Fahrerwertung!C10:H10)</f>
        <v>14</v>
      </c>
      <c r="H8">
        <f>SUM(Fahrerwertung!C10:I10)</f>
        <v>14</v>
      </c>
      <c r="I8">
        <f>SUM(Fahrerwertung!C10:J10)</f>
        <v>29</v>
      </c>
      <c r="J8">
        <f>SUM(Fahrerwertung!C10:K10)</f>
        <v>45</v>
      </c>
      <c r="K8">
        <f>SUM(Fahrerwertung!C10:L10)</f>
        <v>45</v>
      </c>
      <c r="L8">
        <f>SUM(Fahrerwertung!C10:M10)</f>
        <v>45</v>
      </c>
      <c r="M8">
        <f>SUM(Fahrerwertung!C10:N10)</f>
        <v>51</v>
      </c>
      <c r="N8">
        <f>SUM(Fahrerwertung!C10:O10)</f>
        <v>59</v>
      </c>
      <c r="O8">
        <f>SUM(Fahrerwertung!C10:P10)</f>
        <v>74</v>
      </c>
      <c r="P8">
        <f>SUM(Fahrerwertung!C10:Q10)</f>
        <v>74</v>
      </c>
      <c r="Q8">
        <f>SUM(Fahrerwertung!C10:R10)</f>
        <v>84</v>
      </c>
      <c r="R8">
        <f>SUM(Fahrerwertung!C10:S10)</f>
        <v>102</v>
      </c>
      <c r="S8">
        <f>SUM(Fahrerwertung!C10:T10)</f>
        <v>110</v>
      </c>
      <c r="T8">
        <f>SUM(Fahrerwertung!C10:U10)</f>
        <v>116</v>
      </c>
      <c r="U8">
        <f>SUM(Fahrerwertung!C10:V10)</f>
        <v>124</v>
      </c>
      <c r="V8">
        <f>SUM(Fahrerwertung!C10:W10)</f>
        <v>139</v>
      </c>
    </row>
    <row r="9" spans="1:22" x14ac:dyDescent="0.2">
      <c r="A9" s="9" t="s">
        <v>12</v>
      </c>
      <c r="B9">
        <f>Fahrerwertung!C11</f>
        <v>8</v>
      </c>
      <c r="C9">
        <f>SUM(Fahrerwertung!C11:D11)</f>
        <v>20</v>
      </c>
      <c r="D9">
        <f>SUM(Fahrerwertung!C11:E11)</f>
        <v>21</v>
      </c>
      <c r="E9">
        <f>SUM(Fahrerwertung!C11:F11)</f>
        <v>36</v>
      </c>
      <c r="F9">
        <f>SUM(Fahrerwertung!C11:G11)</f>
        <v>37</v>
      </c>
      <c r="G9">
        <f>SUM(Fahrerwertung!C11:H11)</f>
        <v>38</v>
      </c>
      <c r="H9">
        <f>SUM(Fahrerwertung!C11:I11)</f>
        <v>48</v>
      </c>
      <c r="I9">
        <f>SUM(Fahrerwertung!C11:J11)</f>
        <v>48</v>
      </c>
      <c r="J9">
        <f>SUM(Fahrerwertung!C11:K11)</f>
        <v>58</v>
      </c>
      <c r="K9">
        <f>SUM(Fahrerwertung!C11:L11)</f>
        <v>60</v>
      </c>
      <c r="L9">
        <f>SUM(Fahrerwertung!C11:M11)</f>
        <v>60</v>
      </c>
      <c r="M9">
        <f>SUM(Fahrerwertung!C11:N11)</f>
        <v>60</v>
      </c>
      <c r="N9">
        <f>SUM(Fahrerwertung!C11:O11)</f>
        <v>66</v>
      </c>
      <c r="O9">
        <f>SUM(Fahrerwertung!C11:P11)</f>
        <v>66</v>
      </c>
      <c r="P9">
        <f>SUM(Fahrerwertung!C11:Q11)</f>
        <v>66</v>
      </c>
      <c r="Q9">
        <f>SUM(Fahrerwertung!C11:R11)</f>
        <v>70</v>
      </c>
      <c r="R9">
        <f>SUM(Fahrerwertung!C11:S11)</f>
        <v>78</v>
      </c>
      <c r="S9">
        <f>SUM(Fahrerwertung!C11:T11)</f>
        <v>84</v>
      </c>
      <c r="T9">
        <f>SUM(Fahrerwertung!C11:U11)</f>
        <v>84</v>
      </c>
      <c r="U9">
        <f>SUM(Fahrerwertung!C11:V11)</f>
        <v>88</v>
      </c>
      <c r="V9">
        <f>SUM(Fahrerwertung!C11:W11)</f>
        <v>98</v>
      </c>
    </row>
    <row r="10" spans="1:22" x14ac:dyDescent="0.2">
      <c r="A10" s="7" t="s">
        <v>8</v>
      </c>
      <c r="B10">
        <f>Fahrerwertung!C12</f>
        <v>6</v>
      </c>
      <c r="C10">
        <f>SUM(Fahrerwertung!C12:D12)</f>
        <v>12</v>
      </c>
      <c r="D10">
        <f>SUM(Fahrerwertung!C12:E12)</f>
        <v>12</v>
      </c>
      <c r="E10">
        <f>SUM(Fahrerwertung!C12:F12)</f>
        <v>13</v>
      </c>
      <c r="F10">
        <f>SUM(Fahrerwertung!C12:G12)</f>
        <v>23</v>
      </c>
      <c r="G10">
        <f>SUM(Fahrerwertung!C12:H12)</f>
        <v>23</v>
      </c>
      <c r="H10">
        <f>SUM(Fahrerwertung!C12:I12)</f>
        <v>23</v>
      </c>
      <c r="I10">
        <f>SUM(Fahrerwertung!C12:J12)</f>
        <v>27</v>
      </c>
      <c r="J10">
        <f>SUM(Fahrerwertung!C12:K12)</f>
        <v>29</v>
      </c>
      <c r="K10">
        <f>SUM(Fahrerwertung!C12:L12)</f>
        <v>29</v>
      </c>
      <c r="L10">
        <f>SUM(Fahrerwertung!C12:M12)</f>
        <v>29</v>
      </c>
      <c r="M10">
        <f>SUM(Fahrerwertung!C12:N12)</f>
        <v>30</v>
      </c>
      <c r="N10">
        <f>SUM(Fahrerwertung!C12:O12)</f>
        <v>31</v>
      </c>
      <c r="O10">
        <f>SUM(Fahrerwertung!C12:P12)</f>
        <v>37</v>
      </c>
      <c r="P10">
        <f>SUM(Fahrerwertung!C12:Q12)</f>
        <v>45</v>
      </c>
      <c r="Q10">
        <f>SUM(Fahrerwertung!C12:R12)</f>
        <v>46</v>
      </c>
      <c r="R10">
        <f>SUM(Fahrerwertung!C12:S12)</f>
        <v>50</v>
      </c>
      <c r="S10">
        <f>SUM(Fahrerwertung!C12:T12)</f>
        <v>50</v>
      </c>
      <c r="T10">
        <f>SUM(Fahrerwertung!C12:U12)</f>
        <v>52</v>
      </c>
      <c r="U10">
        <f>SUM(Fahrerwertung!C12:V12)</f>
        <v>52</v>
      </c>
      <c r="V10">
        <f>SUM(Fahrerwertung!C12:W12)</f>
        <v>60</v>
      </c>
    </row>
    <row r="11" spans="1:22" x14ac:dyDescent="0.2">
      <c r="A11" s="5" t="s">
        <v>10</v>
      </c>
      <c r="B11">
        <f>Fahrerwertung!C13</f>
        <v>10</v>
      </c>
      <c r="C11">
        <f>SUM(Fahrerwertung!C13:D13)</f>
        <v>12</v>
      </c>
      <c r="D11">
        <f>SUM(Fahrerwertung!C13:E13)</f>
        <v>14</v>
      </c>
      <c r="E11">
        <f>SUM(Fahrerwertung!C13:F13)</f>
        <v>20</v>
      </c>
      <c r="F11">
        <f>SUM(Fahrerwertung!C13:G13)</f>
        <v>20</v>
      </c>
      <c r="G11">
        <f>SUM(Fahrerwertung!C13:H13)</f>
        <v>28</v>
      </c>
      <c r="H11">
        <f>SUM(Fahrerwertung!C13:I13)</f>
        <v>28</v>
      </c>
      <c r="I11">
        <f>SUM(Fahrerwertung!C13:J13)</f>
        <v>38</v>
      </c>
      <c r="J11">
        <f>SUM(Fahrerwertung!C13:K13)</f>
        <v>46</v>
      </c>
      <c r="K11">
        <f>SUM(Fahrerwertung!C13:L13)</f>
        <v>58</v>
      </c>
      <c r="L11">
        <f>SUM(Fahrerwertung!C13:M13)</f>
        <v>58</v>
      </c>
      <c r="M11">
        <f>SUM(Fahrerwertung!C13:N13)</f>
        <v>58</v>
      </c>
      <c r="N11">
        <f>SUM(Fahrerwertung!C13:O13)</f>
        <v>58</v>
      </c>
      <c r="O11">
        <f>SUM(Fahrerwertung!C13:P13)</f>
        <v>58</v>
      </c>
      <c r="P11">
        <f>SUM(Fahrerwertung!C13:Q13)</f>
        <v>58</v>
      </c>
      <c r="Q11">
        <f>SUM(Fahrerwertung!C13:R13)</f>
        <v>58</v>
      </c>
      <c r="R11">
        <f>SUM(Fahrerwertung!C13:S13)</f>
        <v>58</v>
      </c>
      <c r="S11">
        <f>SUM(Fahrerwertung!C13:T13)</f>
        <v>58</v>
      </c>
      <c r="T11">
        <f>SUM(Fahrerwertung!C13:U13)</f>
        <v>58</v>
      </c>
      <c r="U11">
        <f>SUM(Fahrerwertung!C13:V13)</f>
        <v>59</v>
      </c>
      <c r="V11">
        <f>SUM(Fahrerwertung!C13:W13)</f>
        <v>59</v>
      </c>
    </row>
    <row r="12" spans="1:22" x14ac:dyDescent="0.2">
      <c r="A12" s="8" t="s">
        <v>13</v>
      </c>
      <c r="B12">
        <f>Fahrerwertung!C14</f>
        <v>0</v>
      </c>
      <c r="C12">
        <f>SUM(Fahrerwertung!C14:D14)</f>
        <v>10</v>
      </c>
      <c r="D12">
        <f>SUM(Fahrerwertung!C14:E14)</f>
        <v>18</v>
      </c>
      <c r="E12">
        <f>SUM(Fahrerwertung!C14:F14)</f>
        <v>18</v>
      </c>
      <c r="F12">
        <f>SUM(Fahrerwertung!C14:G14)</f>
        <v>26</v>
      </c>
      <c r="G12">
        <f>SUM(Fahrerwertung!C14:H14)</f>
        <v>38</v>
      </c>
      <c r="H12">
        <f>SUM(Fahrerwertung!C14:I14)</f>
        <v>39</v>
      </c>
      <c r="I12">
        <f>SUM(Fahrerwertung!C14:J14)</f>
        <v>39</v>
      </c>
      <c r="J12">
        <f>SUM(Fahrerwertung!C14:K14)</f>
        <v>39</v>
      </c>
      <c r="K12">
        <f>SUM(Fahrerwertung!C14:L14)</f>
        <v>40</v>
      </c>
      <c r="L12">
        <f>SUM(Fahrerwertung!C14:M14)</f>
        <v>41</v>
      </c>
      <c r="M12">
        <f>SUM(Fahrerwertung!C14:N14)</f>
        <v>41</v>
      </c>
      <c r="N12">
        <f>SUM(Fahrerwertung!C14:O14)</f>
        <v>41</v>
      </c>
      <c r="O12">
        <f>SUM(Fahrerwertung!C14:P14)</f>
        <v>43</v>
      </c>
      <c r="P12">
        <f>SUM(Fahrerwertung!C14:Q14)</f>
        <v>55</v>
      </c>
      <c r="Q12">
        <f>SUM(Fahrerwertung!C14:R14)</f>
        <v>55</v>
      </c>
      <c r="R12">
        <f>SUM(Fahrerwertung!C14:S14)</f>
        <v>55</v>
      </c>
      <c r="S12">
        <f>SUM(Fahrerwertung!C14:T14)</f>
        <v>57</v>
      </c>
      <c r="T12">
        <f>SUM(Fahrerwertung!C14:U14)</f>
        <v>57</v>
      </c>
      <c r="U12">
        <f>SUM(Fahrerwertung!C14:V14)</f>
        <v>57</v>
      </c>
      <c r="V12">
        <f>SUM(Fahrerwertung!C14:W14)</f>
        <v>59</v>
      </c>
    </row>
    <row r="13" spans="1:22" x14ac:dyDescent="0.2">
      <c r="A13" s="6" t="s">
        <v>15</v>
      </c>
      <c r="B13">
        <f>Fahrerwertung!C15</f>
        <v>0</v>
      </c>
      <c r="C13">
        <f>SUM(Fahrerwertung!C15:D15)</f>
        <v>0</v>
      </c>
      <c r="D13">
        <f>SUM(Fahrerwertung!C15:E15)</f>
        <v>0</v>
      </c>
      <c r="E13">
        <f>SUM(Fahrerwertung!C15:F15)</f>
        <v>0</v>
      </c>
      <c r="F13">
        <f>SUM(Fahrerwertung!C15:G15)</f>
        <v>0</v>
      </c>
      <c r="G13">
        <f>SUM(Fahrerwertung!C15:H15)</f>
        <v>0</v>
      </c>
      <c r="H13">
        <f>SUM(Fahrerwertung!C15:I15)</f>
        <v>0</v>
      </c>
      <c r="I13">
        <f>SUM(Fahrerwertung!C15:J15)</f>
        <v>0</v>
      </c>
      <c r="J13">
        <f>SUM(Fahrerwertung!C15:K15)</f>
        <v>0</v>
      </c>
      <c r="K13">
        <f>SUM(Fahrerwertung!C15:L15)</f>
        <v>6</v>
      </c>
      <c r="L13">
        <f>SUM(Fahrerwertung!C15:M15)</f>
        <v>12</v>
      </c>
      <c r="M13">
        <f>SUM(Fahrerwertung!C15:N15)</f>
        <v>22</v>
      </c>
      <c r="N13">
        <f>SUM(Fahrerwertung!C15:O15)</f>
        <v>26</v>
      </c>
      <c r="O13">
        <f>SUM(Fahrerwertung!C15:P15)</f>
        <v>34</v>
      </c>
      <c r="P13">
        <f>SUM(Fahrerwertung!C15:Q15)</f>
        <v>38</v>
      </c>
      <c r="Q13">
        <f>SUM(Fahrerwertung!C15:R15)</f>
        <v>40</v>
      </c>
      <c r="R13">
        <f>SUM(Fahrerwertung!C15:S15)</f>
        <v>40</v>
      </c>
      <c r="S13">
        <f>SUM(Fahrerwertung!C15:T15)</f>
        <v>40</v>
      </c>
      <c r="T13">
        <f>SUM(Fahrerwertung!C15:U15)</f>
        <v>44</v>
      </c>
      <c r="U13">
        <f>SUM(Fahrerwertung!C15:V15)</f>
        <v>50</v>
      </c>
      <c r="V13">
        <f>SUM(Fahrerwertung!C15:W15)</f>
        <v>50</v>
      </c>
    </row>
    <row r="14" spans="1:22" x14ac:dyDescent="0.2">
      <c r="A14" s="5" t="s">
        <v>11</v>
      </c>
      <c r="B14">
        <f>Fahrerwertung!C16</f>
        <v>0</v>
      </c>
      <c r="C14">
        <f>SUM(Fahrerwertung!C16:D16)</f>
        <v>8</v>
      </c>
      <c r="D14">
        <f>SUM(Fahrerwertung!C16:E16)</f>
        <v>8</v>
      </c>
      <c r="E14">
        <f>SUM(Fahrerwertung!C16:F16)</f>
        <v>10</v>
      </c>
      <c r="F14">
        <f>SUM(Fahrerwertung!C16:G16)</f>
        <v>14</v>
      </c>
      <c r="G14">
        <f>SUM(Fahrerwertung!C16:H16)</f>
        <v>20</v>
      </c>
      <c r="H14">
        <f>SUM(Fahrerwertung!C16:I16)</f>
        <v>22</v>
      </c>
      <c r="I14">
        <f>SUM(Fahrerwertung!C16:J16)</f>
        <v>22</v>
      </c>
      <c r="J14">
        <f>SUM(Fahrerwertung!C16:K16)</f>
        <v>26</v>
      </c>
      <c r="K14">
        <f>SUM(Fahrerwertung!C16:L16)</f>
        <v>26</v>
      </c>
      <c r="L14">
        <f>SUM(Fahrerwertung!C16:M16)</f>
        <v>30</v>
      </c>
      <c r="M14">
        <f>SUM(Fahrerwertung!C16:N16)</f>
        <v>30</v>
      </c>
      <c r="N14">
        <f>SUM(Fahrerwertung!C16:O16)</f>
        <v>32</v>
      </c>
      <c r="O14">
        <f>SUM(Fahrerwertung!C16:P16)</f>
        <v>36</v>
      </c>
      <c r="P14">
        <f>SUM(Fahrerwertung!C16:Q16)</f>
        <v>42</v>
      </c>
      <c r="Q14">
        <f>SUM(Fahrerwertung!C16:R16)</f>
        <v>42</v>
      </c>
      <c r="R14">
        <f>SUM(Fahrerwertung!C16:S16)</f>
        <v>42</v>
      </c>
      <c r="S14">
        <f>SUM(Fahrerwertung!C16:T16)</f>
        <v>46</v>
      </c>
      <c r="T14">
        <f>SUM(Fahrerwertung!C16:U16)</f>
        <v>47</v>
      </c>
      <c r="U14">
        <f>SUM(Fahrerwertung!C16:V16)</f>
        <v>47</v>
      </c>
      <c r="V14">
        <f>SUM(Fahrerwertung!C16:W16)</f>
        <v>47</v>
      </c>
    </row>
    <row r="15" spans="1:22" x14ac:dyDescent="0.2">
      <c r="A15" s="4" t="s">
        <v>57</v>
      </c>
      <c r="B15">
        <f>Fahrerwertung!C17</f>
        <v>2</v>
      </c>
      <c r="C15">
        <f>SUM(Fahrerwertung!C17:D17)</f>
        <v>2</v>
      </c>
      <c r="D15">
        <f>SUM(Fahrerwertung!C17:E17)</f>
        <v>2</v>
      </c>
      <c r="E15">
        <f>SUM(Fahrerwertung!C17:F17)</f>
        <v>10</v>
      </c>
      <c r="F15">
        <f>SUM(Fahrerwertung!C17:G17)</f>
        <v>16</v>
      </c>
      <c r="G15">
        <f>SUM(Fahrerwertung!C17:H17)</f>
        <v>16</v>
      </c>
      <c r="H15">
        <f>SUM(Fahrerwertung!C17:I17)</f>
        <v>22</v>
      </c>
      <c r="I15">
        <f>SUM(Fahrerwertung!C17:J17)</f>
        <v>24</v>
      </c>
      <c r="J15">
        <f>SUM(Fahrerwertung!C17:K17)</f>
        <v>30</v>
      </c>
      <c r="K15">
        <f>SUM(Fahrerwertung!C17:L17)</f>
        <v>30</v>
      </c>
      <c r="L15">
        <f>SUM(Fahrerwertung!C17:M17)</f>
        <v>32</v>
      </c>
      <c r="M15">
        <f>SUM(Fahrerwertung!C17:N17)</f>
        <v>34</v>
      </c>
      <c r="N15">
        <f>SUM(Fahrerwertung!C17:O17)</f>
        <v>34</v>
      </c>
      <c r="O15">
        <f>SUM(Fahrerwertung!C17:P17)</f>
        <v>34</v>
      </c>
      <c r="P15">
        <f>SUM(Fahrerwertung!C17:Q17)</f>
        <v>34</v>
      </c>
      <c r="Q15">
        <f>SUM(Fahrerwertung!C17:R17)</f>
        <v>34</v>
      </c>
      <c r="R15">
        <f>SUM(Fahrerwertung!C17:S17)</f>
        <v>34</v>
      </c>
      <c r="S15">
        <f>SUM(Fahrerwertung!C17:T17)</f>
        <v>35</v>
      </c>
      <c r="T15">
        <f>SUM(Fahrerwertung!C17:U17)</f>
        <v>35</v>
      </c>
      <c r="U15">
        <f>SUM(Fahrerwertung!C17:V17)</f>
        <v>35</v>
      </c>
      <c r="V15">
        <f>SUM(Fahrerwertung!C17:W17)</f>
        <v>39</v>
      </c>
    </row>
    <row r="16" spans="1:22" x14ac:dyDescent="0.2">
      <c r="A16" s="4" t="s">
        <v>9</v>
      </c>
      <c r="B16">
        <f>Fahrerwertung!C18</f>
        <v>1</v>
      </c>
      <c r="C16">
        <f>SUM(Fahrerwertung!C18:D18)</f>
        <v>5</v>
      </c>
      <c r="D16">
        <f>SUM(Fahrerwertung!C18:E18)</f>
        <v>9</v>
      </c>
      <c r="E16">
        <f>SUM(Fahrerwertung!C18:F18)</f>
        <v>9</v>
      </c>
      <c r="F16">
        <f>SUM(Fahrerwertung!C18:G18)</f>
        <v>9</v>
      </c>
      <c r="G16">
        <f>SUM(Fahrerwertung!C18:H18)</f>
        <v>11</v>
      </c>
      <c r="H16">
        <f>SUM(Fahrerwertung!C18:I18)</f>
        <v>11</v>
      </c>
      <c r="I16">
        <f>SUM(Fahrerwertung!C18:J18)</f>
        <v>12</v>
      </c>
      <c r="J16">
        <f>SUM(Fahrerwertung!C18:K18)</f>
        <v>12</v>
      </c>
      <c r="K16">
        <f>SUM(Fahrerwertung!C18:L18)</f>
        <v>12</v>
      </c>
      <c r="L16">
        <f>SUM(Fahrerwertung!C18:M18)</f>
        <v>12</v>
      </c>
      <c r="M16">
        <f>SUM(Fahrerwertung!C18:N18)</f>
        <v>16</v>
      </c>
      <c r="N16">
        <f>SUM(Fahrerwertung!C18:O18)</f>
        <v>16</v>
      </c>
      <c r="O16">
        <f>SUM(Fahrerwertung!C18:P18)</f>
        <v>17</v>
      </c>
      <c r="P16">
        <f>SUM(Fahrerwertung!C18:Q18)</f>
        <v>19</v>
      </c>
      <c r="Q16">
        <f>SUM(Fahrerwertung!C18:R18)</f>
        <v>19</v>
      </c>
      <c r="R16">
        <f>SUM(Fahrerwertung!C18:S18)</f>
        <v>19</v>
      </c>
      <c r="S16">
        <f>SUM(Fahrerwertung!C18:T18)</f>
        <v>19</v>
      </c>
      <c r="T16">
        <f>SUM(Fahrerwertung!C18:U18)</f>
        <v>19</v>
      </c>
      <c r="U16">
        <f>SUM(Fahrerwertung!C18:V18)</f>
        <v>19</v>
      </c>
      <c r="V16">
        <f>SUM(Fahrerwertung!C18:W18)</f>
        <v>25</v>
      </c>
    </row>
    <row r="17" spans="1:22" x14ac:dyDescent="0.2">
      <c r="A17" s="8" t="s">
        <v>14</v>
      </c>
      <c r="B17">
        <f>Fahrerwertung!C19</f>
        <v>0</v>
      </c>
      <c r="C17">
        <f>SUM(Fahrerwertung!C19:D19)</f>
        <v>0</v>
      </c>
      <c r="D17">
        <f>SUM(Fahrerwertung!C19:E19)</f>
        <v>0</v>
      </c>
      <c r="E17">
        <f>SUM(Fahrerwertung!C19:F19)</f>
        <v>0</v>
      </c>
      <c r="F17">
        <f>SUM(Fahrerwertung!C19:G19)</f>
        <v>2</v>
      </c>
      <c r="G17">
        <f>SUM(Fahrerwertung!C19:H19)</f>
        <v>6</v>
      </c>
      <c r="H17">
        <f>SUM(Fahrerwertung!C19:I19)</f>
        <v>6</v>
      </c>
      <c r="I17">
        <f>SUM(Fahrerwertung!C19:J19)</f>
        <v>6</v>
      </c>
      <c r="J17">
        <f>SUM(Fahrerwertung!C19:K19)</f>
        <v>6</v>
      </c>
      <c r="K17">
        <f>SUM(Fahrerwertung!C19:L19)</f>
        <v>6</v>
      </c>
      <c r="L17">
        <f>SUM(Fahrerwertung!C19:M19)</f>
        <v>6</v>
      </c>
      <c r="M17">
        <f>SUM(Fahrerwertung!C19:N19)</f>
        <v>6</v>
      </c>
      <c r="N17">
        <f>SUM(Fahrerwertung!C19:O19)</f>
        <v>6</v>
      </c>
      <c r="O17">
        <f>SUM(Fahrerwertung!C19:P19)</f>
        <v>6</v>
      </c>
      <c r="P17">
        <f>SUM(Fahrerwertung!C19:Q19)</f>
        <v>6</v>
      </c>
      <c r="Q17">
        <f>SUM(Fahrerwertung!C19:R19)</f>
        <v>6</v>
      </c>
      <c r="R17">
        <f>SUM(Fahrerwertung!C19:S19)</f>
        <v>6</v>
      </c>
      <c r="S17">
        <f>SUM(Fahrerwertung!C19:T19)</f>
        <v>6</v>
      </c>
      <c r="T17">
        <f>SUM(Fahrerwertung!C19:U19)</f>
        <v>6</v>
      </c>
      <c r="U17">
        <f>SUM(Fahrerwertung!C19:V19)</f>
        <v>6</v>
      </c>
      <c r="V17">
        <f>SUM(Fahrerwertung!C19:W19)</f>
        <v>6</v>
      </c>
    </row>
    <row r="18" spans="1:22" x14ac:dyDescent="0.2">
      <c r="A18" t="s">
        <v>17</v>
      </c>
      <c r="B18">
        <f>Fahrerwertung!C20</f>
        <v>0</v>
      </c>
      <c r="C18">
        <f>SUM(Fahrerwertung!C20:D20)</f>
        <v>0</v>
      </c>
      <c r="D18">
        <f>SUM(Fahrerwertung!C20:E20)</f>
        <v>0</v>
      </c>
      <c r="E18">
        <f>SUM(Fahrerwertung!C20:F20)</f>
        <v>4</v>
      </c>
      <c r="F18">
        <f>SUM(Fahrerwertung!C20:G20)</f>
        <v>4</v>
      </c>
      <c r="G18">
        <f>SUM(Fahrerwertung!C20:H20)</f>
        <v>4</v>
      </c>
      <c r="H18">
        <f>SUM(Fahrerwertung!C20:I20)</f>
        <v>4</v>
      </c>
      <c r="I18">
        <f>SUM(Fahrerwertung!C20:J20)</f>
        <v>4</v>
      </c>
      <c r="J18">
        <f>SUM(Fahrerwertung!C20:K20)</f>
        <v>4</v>
      </c>
      <c r="K18">
        <f>SUM(Fahrerwertung!C20:L20)</f>
        <v>4</v>
      </c>
      <c r="L18">
        <f>SUM(Fahrerwertung!C20:M20)</f>
        <v>4</v>
      </c>
      <c r="M18">
        <f>SUM(Fahrerwertung!C20:N20)</f>
        <v>4</v>
      </c>
      <c r="N18">
        <f>SUM(Fahrerwertung!C20:O20)</f>
        <v>4</v>
      </c>
      <c r="O18">
        <f>SUM(Fahrerwertung!C20:P20)</f>
        <v>4</v>
      </c>
      <c r="P18">
        <f>SUM(Fahrerwertung!C20:Q20)</f>
        <v>4</v>
      </c>
      <c r="Q18">
        <f>SUM(Fahrerwertung!C20:R20)</f>
        <v>4</v>
      </c>
      <c r="R18">
        <f>SUM(Fahrerwertung!C20:S20)</f>
        <v>4</v>
      </c>
      <c r="S18">
        <f>SUM(Fahrerwertung!C20:T20)</f>
        <v>4</v>
      </c>
      <c r="T18">
        <f>SUM(Fahrerwertung!C20:U20)</f>
        <v>4</v>
      </c>
      <c r="U18">
        <f>SUM(Fahrerwertung!C20:V20)</f>
        <v>4</v>
      </c>
      <c r="V18">
        <f>SUM(Fahrerwertung!C20:W20)</f>
        <v>4</v>
      </c>
    </row>
    <row r="19" spans="1:22" x14ac:dyDescent="0.2">
      <c r="A19" s="7" t="s">
        <v>18</v>
      </c>
      <c r="B19">
        <f>Fahrerwertung!C21</f>
        <v>0</v>
      </c>
      <c r="C19">
        <f>SUM(Fahrerwertung!C21:D21)</f>
        <v>0</v>
      </c>
      <c r="D19">
        <f>SUM(Fahrerwertung!C21:E21)</f>
        <v>0</v>
      </c>
      <c r="E19">
        <f>SUM(Fahrerwertung!C21:F21)</f>
        <v>0</v>
      </c>
      <c r="F19">
        <f>SUM(Fahrerwertung!C21:G21)</f>
        <v>0</v>
      </c>
      <c r="G19">
        <f>SUM(Fahrerwertung!C21:H21)</f>
        <v>0</v>
      </c>
      <c r="H19">
        <f>SUM(Fahrerwertung!C21:I21)</f>
        <v>0</v>
      </c>
      <c r="I19">
        <f>SUM(Fahrerwertung!C21:J21)</f>
        <v>0</v>
      </c>
      <c r="J19">
        <f>SUM(Fahrerwertung!C21:K21)</f>
        <v>0</v>
      </c>
      <c r="K19">
        <f>SUM(Fahrerwertung!C21:L21)</f>
        <v>0</v>
      </c>
      <c r="L19">
        <f>SUM(Fahrerwertung!C21:M21)</f>
        <v>0</v>
      </c>
      <c r="M19">
        <f>SUM(Fahrerwertung!C21:N21)</f>
        <v>0</v>
      </c>
      <c r="N19">
        <f>SUM(Fahrerwertung!C21:O21)</f>
        <v>0</v>
      </c>
      <c r="O19">
        <f>SUM(Fahrerwertung!C21:P21)</f>
        <v>0</v>
      </c>
      <c r="P19">
        <f>SUM(Fahrerwertung!C21:Q21)</f>
        <v>1</v>
      </c>
      <c r="Q19">
        <f>SUM(Fahrerwertung!C21:R21)</f>
        <v>1</v>
      </c>
      <c r="R19">
        <f>SUM(Fahrerwertung!C21:S21)</f>
        <v>2</v>
      </c>
      <c r="S19">
        <f>SUM(Fahrerwertung!C21:T21)</f>
        <v>2</v>
      </c>
      <c r="T19">
        <f>SUM(Fahrerwertung!C21:U21)</f>
        <v>2</v>
      </c>
      <c r="U19">
        <f>SUM(Fahrerwertung!C21:V21)</f>
        <v>2</v>
      </c>
      <c r="V19">
        <f>SUM(Fahrerwertung!C21:W21)</f>
        <v>3</v>
      </c>
    </row>
    <row r="20" spans="1:22" x14ac:dyDescent="0.2">
      <c r="A20" t="s">
        <v>16</v>
      </c>
      <c r="B20">
        <f>Fahrerwertung!C22</f>
        <v>0</v>
      </c>
      <c r="C20">
        <f>SUM(Fahrerwertung!C22:D22)</f>
        <v>0</v>
      </c>
      <c r="D20">
        <f>SUM(Fahrerwertung!C22:E22)</f>
        <v>0</v>
      </c>
      <c r="E20">
        <f>SUM(Fahrerwertung!C22:F22)</f>
        <v>0</v>
      </c>
      <c r="F20">
        <f>SUM(Fahrerwertung!C22:G22)</f>
        <v>0</v>
      </c>
      <c r="G20">
        <f>SUM(Fahrerwertung!C22:H22)</f>
        <v>0</v>
      </c>
      <c r="H20">
        <f>SUM(Fahrerwertung!C22:I22)</f>
        <v>0</v>
      </c>
      <c r="I20">
        <f>SUM(Fahrerwertung!C22:J22)</f>
        <v>0</v>
      </c>
      <c r="J20">
        <f>SUM(Fahrerwertung!C22:K22)</f>
        <v>0</v>
      </c>
      <c r="K20">
        <f>SUM(Fahrerwertung!C22:L22)</f>
        <v>0</v>
      </c>
      <c r="L20">
        <f>SUM(Fahrerwertung!C22:M22)</f>
        <v>0</v>
      </c>
      <c r="M20">
        <f>SUM(Fahrerwertung!C22:N22)</f>
        <v>0</v>
      </c>
      <c r="N20">
        <f>SUM(Fahrerwertung!C22:O22)</f>
        <v>0</v>
      </c>
      <c r="O20">
        <f>SUM(Fahrerwertung!C22:P22)</f>
        <v>0</v>
      </c>
      <c r="P20">
        <f>SUM(Fahrerwertung!C22:Q22)</f>
        <v>0</v>
      </c>
      <c r="Q20">
        <f>SUM(Fahrerwertung!C22:R22)</f>
        <v>0</v>
      </c>
      <c r="R20">
        <f>SUM(Fahrerwertung!C22:S22)</f>
        <v>0</v>
      </c>
      <c r="S20">
        <f>SUM(Fahrerwertung!C22:T22)</f>
        <v>0</v>
      </c>
      <c r="T20">
        <f>SUM(Fahrerwertung!C22:U22)</f>
        <v>0</v>
      </c>
      <c r="U20">
        <f>SUM(Fahrerwertung!C22:V22)</f>
        <v>0</v>
      </c>
      <c r="V20">
        <f>SUM(Fahrerwertung!C22:W22)</f>
        <v>0</v>
      </c>
    </row>
    <row r="21" spans="1:22" x14ac:dyDescent="0.2">
      <c r="A21" s="1" t="s">
        <v>2</v>
      </c>
      <c r="B21">
        <f>Fahrerwertung!C23</f>
        <v>0</v>
      </c>
      <c r="C21">
        <f>SUM(Fahrerwertung!C23:D23)</f>
        <v>0</v>
      </c>
      <c r="D21">
        <f>SUM(Fahrerwertung!C23:E23)</f>
        <v>0</v>
      </c>
      <c r="E21">
        <f>SUM(Fahrerwertung!C23:F23)</f>
        <v>0</v>
      </c>
      <c r="F21">
        <f>SUM(Fahrerwertung!C23:G23)</f>
        <v>0</v>
      </c>
      <c r="G21">
        <f>SUM(Fahrerwertung!C23:H23)</f>
        <v>0</v>
      </c>
      <c r="H21">
        <f>SUM(Fahrerwertung!C23:I23)</f>
        <v>0</v>
      </c>
      <c r="I21">
        <f>SUM(Fahrerwertung!C23:J23)</f>
        <v>0</v>
      </c>
      <c r="J21">
        <f>SUM(Fahrerwertung!C23:K23)</f>
        <v>0</v>
      </c>
      <c r="K21">
        <f>SUM(Fahrerwertung!C23:L23)</f>
        <v>0</v>
      </c>
      <c r="L21">
        <f>SUM(Fahrerwertung!C23:M23)</f>
        <v>0</v>
      </c>
      <c r="M21">
        <f>SUM(Fahrerwertung!C23:N23)</f>
        <v>0</v>
      </c>
      <c r="N21">
        <f>SUM(Fahrerwertung!C23:O23)</f>
        <v>0</v>
      </c>
      <c r="O21">
        <f>SUM(Fahrerwertung!C23:P23)</f>
        <v>0</v>
      </c>
      <c r="P21">
        <f>SUM(Fahrerwertung!C23:Q23)</f>
        <v>0</v>
      </c>
      <c r="Q21">
        <f>SUM(Fahrerwertung!C23:R23)</f>
        <v>0</v>
      </c>
      <c r="R21">
        <f>SUM(Fahrerwertung!C23:S23)</f>
        <v>0</v>
      </c>
      <c r="S21">
        <f>SUM(Fahrerwertung!C23:T23)</f>
        <v>0</v>
      </c>
      <c r="T21">
        <f>SUM(Fahrerwertung!C23:U23)</f>
        <v>0</v>
      </c>
      <c r="U21">
        <f>SUM(Fahrerwertung!C23:V23)</f>
        <v>0</v>
      </c>
      <c r="V21">
        <f>SUM(Fahrerwertung!C23:W23)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Fahrerwertung</vt:lpstr>
      <vt:lpstr>Konstrukteurswertung</vt:lpstr>
      <vt:lpstr>Punktetabelle</vt:lpstr>
      <vt:lpstr>Punkte summiert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2019-07-12T14:54:47Z</dcterms:created>
  <dcterms:modified xsi:type="dcterms:W3CDTF">2019-12-24T15:26:53Z</dcterms:modified>
</cp:coreProperties>
</file>