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G:\マイドライブ\Scramble-CoRE\2024\02_詳細検討\20_パワー電源制御基板\"/>
    </mc:Choice>
  </mc:AlternateContent>
  <xr:revisionPtr revIDLastSave="0" documentId="13_ncr:1_{F9578266-B217-4F62-B37C-297E3645FDB2}" xr6:coauthVersionLast="47" xr6:coauthVersionMax="47" xr10:uidLastSave="{00000000-0000-0000-0000-000000000000}"/>
  <bookViews>
    <workbookView xWindow="0" yWindow="2160" windowWidth="51630" windowHeight="10530" activeTab="1" xr2:uid="{00000000-000D-0000-FFFF-FFFF00000000}"/>
  </bookViews>
  <sheets>
    <sheet name="フォトカプラ絶縁アナログ伝送" sheetId="1" r:id="rId1"/>
    <sheet name="電圧モニタ用非反転増幅回路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2" l="1"/>
  <c r="B9" i="2" s="1"/>
  <c r="B4" i="2"/>
  <c r="B22" i="1"/>
  <c r="B19" i="1"/>
  <c r="B12" i="1"/>
  <c r="B18" i="1"/>
  <c r="C44" i="1" l="1"/>
  <c r="C43" i="1"/>
  <c r="B14" i="1"/>
  <c r="B8" i="1"/>
  <c r="B6" i="1"/>
  <c r="B10" i="1" l="1"/>
  <c r="B13" i="1"/>
  <c r="C22" i="1" s="1"/>
  <c r="B11" i="1" l="1"/>
  <c r="C19" i="1" s="1"/>
  <c r="C2" i="1" s="1"/>
  <c r="C39" i="1"/>
</calcChain>
</file>

<file path=xl/sharedStrings.xml><?xml version="1.0" encoding="utf-8"?>
<sst xmlns="http://schemas.openxmlformats.org/spreadsheetml/2006/main" count="55" uniqueCount="49">
  <si>
    <t>目的</t>
    <rPh sb="0" eb="2">
      <t>モクテキ</t>
    </rPh>
    <phoneticPr fontId="4"/>
  </si>
  <si>
    <t>フォトカプラを用いた
アナログ信号の絶縁伝送</t>
    <rPh sb="7" eb="8">
      <t>モチ</t>
    </rPh>
    <rPh sb="15" eb="17">
      <t>シンゴウ</t>
    </rPh>
    <rPh sb="18" eb="20">
      <t>ゼツエン</t>
    </rPh>
    <rPh sb="20" eb="22">
      <t>デンソウ</t>
    </rPh>
    <phoneticPr fontId="4"/>
  </si>
  <si>
    <t>ロジック電圧Vcc</t>
    <rPh sb="4" eb="6">
      <t>デンアツ</t>
    </rPh>
    <phoneticPr fontId="4"/>
  </si>
  <si>
    <t>バッテリ電圧(最大)Vbat</t>
    <rPh sb="4" eb="6">
      <t>デンアツ</t>
    </rPh>
    <rPh sb="7" eb="9">
      <t>サイダイ</t>
    </rPh>
    <phoneticPr fontId="4"/>
  </si>
  <si>
    <t>出力電圧(最大)Vout</t>
    <rPh sb="0" eb="2">
      <t>シュツリョク</t>
    </rPh>
    <rPh sb="2" eb="4">
      <t>デンアツ</t>
    </rPh>
    <rPh sb="5" eb="7">
      <t>サイダイ</t>
    </rPh>
    <phoneticPr fontId="4"/>
  </si>
  <si>
    <t>フォトカプラ特性</t>
    <rPh sb="6" eb="8">
      <t>トクセイ</t>
    </rPh>
    <phoneticPr fontId="4"/>
  </si>
  <si>
    <t>名称</t>
    <rPh sb="0" eb="2">
      <t>メイショウ</t>
    </rPh>
    <phoneticPr fontId="4"/>
  </si>
  <si>
    <t>要求仕様</t>
    <rPh sb="0" eb="2">
      <t>ヨウキュウ</t>
    </rPh>
    <rPh sb="2" eb="4">
      <t>シヨウ</t>
    </rPh>
    <phoneticPr fontId="4"/>
  </si>
  <si>
    <t>PC817</t>
    <phoneticPr fontId="4"/>
  </si>
  <si>
    <t>絶対最大定格</t>
    <rPh sb="0" eb="2">
      <t>ゼッタイ</t>
    </rPh>
    <rPh sb="2" eb="4">
      <t>サイダイ</t>
    </rPh>
    <rPh sb="4" eb="6">
      <t>テイカク</t>
    </rPh>
    <phoneticPr fontId="4"/>
  </si>
  <si>
    <t>判定</t>
    <rPh sb="0" eb="2">
      <t>ハンテイ</t>
    </rPh>
    <phoneticPr fontId="4"/>
  </si>
  <si>
    <t>順電流I_F</t>
    <rPh sb="0" eb="1">
      <t>ジュン</t>
    </rPh>
    <rPh sb="1" eb="3">
      <t>デンリュウ</t>
    </rPh>
    <phoneticPr fontId="4"/>
  </si>
  <si>
    <t>負荷側逆起電圧最大値</t>
    <rPh sb="0" eb="2">
      <t>フカ</t>
    </rPh>
    <rPh sb="2" eb="3">
      <t>ガワ</t>
    </rPh>
    <rPh sb="3" eb="4">
      <t>ギャク</t>
    </rPh>
    <rPh sb="5" eb="7">
      <t>デンアツ</t>
    </rPh>
    <rPh sb="7" eb="10">
      <t>サイダイチ</t>
    </rPh>
    <phoneticPr fontId="4"/>
  </si>
  <si>
    <t>許容損失P</t>
    <rPh sb="0" eb="2">
      <t>キョヨウ</t>
    </rPh>
    <rPh sb="2" eb="4">
      <t>ソンシツ</t>
    </rPh>
    <phoneticPr fontId="4"/>
  </si>
  <si>
    <t>せん頭順電流I_FM</t>
    <rPh sb="2" eb="3">
      <t>アタマ</t>
    </rPh>
    <rPh sb="3" eb="4">
      <t>ジュン</t>
    </rPh>
    <rPh sb="4" eb="6">
      <t>デンリュウ</t>
    </rPh>
    <phoneticPr fontId="4"/>
  </si>
  <si>
    <t>入力</t>
    <rPh sb="0" eb="2">
      <t>ニュウリョク</t>
    </rPh>
    <phoneticPr fontId="4"/>
  </si>
  <si>
    <t>出力</t>
    <rPh sb="0" eb="2">
      <t>シュツリョク</t>
    </rPh>
    <phoneticPr fontId="4"/>
  </si>
  <si>
    <t>コレクタ・エミッタ間電圧V_CEO</t>
    <rPh sb="9" eb="10">
      <t>アイダ</t>
    </rPh>
    <rPh sb="10" eb="12">
      <t>デンアツ</t>
    </rPh>
    <phoneticPr fontId="4"/>
  </si>
  <si>
    <t>コレクタ電流I_C</t>
    <rPh sb="4" eb="6">
      <t>デンリュウ</t>
    </rPh>
    <phoneticPr fontId="4"/>
  </si>
  <si>
    <t>コレクタ損失P_C</t>
    <rPh sb="4" eb="6">
      <t>ソンシツ</t>
    </rPh>
    <phoneticPr fontId="4"/>
  </si>
  <si>
    <r>
      <rPr>
        <b/>
        <u/>
        <sz val="11"/>
        <color theme="1"/>
        <rFont val="Yu Gothic"/>
        <family val="3"/>
        <charset val="128"/>
        <scheme val="minor"/>
      </rPr>
      <t>電気的工学的特性</t>
    </r>
    <r>
      <rPr>
        <b/>
        <sz val="11"/>
        <color theme="1"/>
        <rFont val="Yu Gothic"/>
        <family val="3"/>
        <charset val="128"/>
        <scheme val="minor"/>
      </rPr>
      <t xml:space="preserve">
</t>
    </r>
    <r>
      <rPr>
        <sz val="11"/>
        <color theme="1"/>
        <rFont val="Yu Gothic"/>
        <family val="3"/>
        <charset val="128"/>
        <scheme val="minor"/>
      </rPr>
      <t>※データシート記載の代表値</t>
    </r>
    <rPh sb="0" eb="3">
      <t>デンキテキ</t>
    </rPh>
    <rPh sb="3" eb="6">
      <t>コウガクテキ</t>
    </rPh>
    <rPh sb="6" eb="8">
      <t>トクセイ</t>
    </rPh>
    <rPh sb="16" eb="18">
      <t>キサイ</t>
    </rPh>
    <rPh sb="19" eb="21">
      <t>ダイヒョウ</t>
    </rPh>
    <rPh sb="21" eb="22">
      <t>チ</t>
    </rPh>
    <phoneticPr fontId="4"/>
  </si>
  <si>
    <t>順電圧V_F(最小値)</t>
    <rPh sb="0" eb="1">
      <t>ジュン</t>
    </rPh>
    <rPh sb="1" eb="3">
      <t>デンアツ</t>
    </rPh>
    <rPh sb="7" eb="10">
      <t>サイショウチ</t>
    </rPh>
    <phoneticPr fontId="4"/>
  </si>
  <si>
    <t>順電圧V_F(標準値)</t>
    <rPh sb="0" eb="1">
      <t>ジュン</t>
    </rPh>
    <rPh sb="1" eb="3">
      <t>デンアツ</t>
    </rPh>
    <rPh sb="7" eb="10">
      <t>ヒョウジュンチ</t>
    </rPh>
    <phoneticPr fontId="4"/>
  </si>
  <si>
    <t>順電圧V_F(最大値)</t>
    <rPh sb="0" eb="1">
      <t>ジュン</t>
    </rPh>
    <rPh sb="1" eb="3">
      <t>デンアツ</t>
    </rPh>
    <rPh sb="7" eb="9">
      <t>サイダイ</t>
    </rPh>
    <rPh sb="9" eb="10">
      <t>アタイ</t>
    </rPh>
    <phoneticPr fontId="4"/>
  </si>
  <si>
    <t>-</t>
    <phoneticPr fontId="4"/>
  </si>
  <si>
    <t>光電流(Min)</t>
    <rPh sb="0" eb="1">
      <t>ヒカリ</t>
    </rPh>
    <rPh sb="1" eb="3">
      <t>デンリュウ</t>
    </rPh>
    <phoneticPr fontId="4"/>
  </si>
  <si>
    <t>光電流(Max)</t>
    <rPh sb="0" eb="1">
      <t>ヒカリ</t>
    </rPh>
    <rPh sb="1" eb="3">
      <t>デンリュウ</t>
    </rPh>
    <phoneticPr fontId="4"/>
  </si>
  <si>
    <t>コレクタ・エミッタ間飽和電圧(avg)</t>
    <rPh sb="9" eb="10">
      <t>アイダ</t>
    </rPh>
    <rPh sb="10" eb="12">
      <t>ホウワ</t>
    </rPh>
    <rPh sb="12" eb="14">
      <t>デンアツ</t>
    </rPh>
    <phoneticPr fontId="4"/>
  </si>
  <si>
    <t>コレクタ・エミッタ間飽和電圧(max)</t>
    <rPh sb="9" eb="10">
      <t>アイダ</t>
    </rPh>
    <rPh sb="10" eb="12">
      <t>ホウワ</t>
    </rPh>
    <rPh sb="12" eb="14">
      <t>デンアツ</t>
    </rPh>
    <phoneticPr fontId="4"/>
  </si>
  <si>
    <t>コレクタ・エミッタ間飽和電圧(min)</t>
    <rPh sb="9" eb="10">
      <t>アイダ</t>
    </rPh>
    <rPh sb="10" eb="12">
      <t>ホウワ</t>
    </rPh>
    <rPh sb="12" eb="14">
      <t>デンアツ</t>
    </rPh>
    <phoneticPr fontId="4"/>
  </si>
  <si>
    <t>入力側抵抗R1</t>
    <rPh sb="0" eb="2">
      <t>ニュウリョク</t>
    </rPh>
    <rPh sb="2" eb="3">
      <t>ガワ</t>
    </rPh>
    <rPh sb="3" eb="5">
      <t>テイコウ</t>
    </rPh>
    <phoneticPr fontId="4"/>
  </si>
  <si>
    <t>出力側抵抗R2</t>
    <rPh sb="0" eb="2">
      <t>シュツリョク</t>
    </rPh>
    <rPh sb="2" eb="3">
      <t>ガワ</t>
    </rPh>
    <rPh sb="3" eb="5">
      <t>テイコウ</t>
    </rPh>
    <phoneticPr fontId="4"/>
  </si>
  <si>
    <r>
      <rPr>
        <sz val="11"/>
        <color theme="1"/>
        <rFont val="Microsoft JhengHei"/>
        <family val="2"/>
      </rPr>
      <t>└</t>
    </r>
    <r>
      <rPr>
        <sz val="11"/>
        <color theme="1"/>
        <rFont val="Yu Gothic"/>
        <family val="2"/>
        <scheme val="minor"/>
      </rPr>
      <t>抵抗値</t>
    </r>
    <rPh sb="1" eb="4">
      <t>テイコウチ</t>
    </rPh>
    <phoneticPr fontId="4"/>
  </si>
  <si>
    <t>抵抗仕様</t>
    <rPh sb="0" eb="2">
      <t>テイコウ</t>
    </rPh>
    <rPh sb="2" eb="4">
      <t>シヨウ</t>
    </rPh>
    <phoneticPr fontId="4"/>
  </si>
  <si>
    <r>
      <rPr>
        <sz val="11"/>
        <color theme="1"/>
        <rFont val="Microsoft JhengHei"/>
        <family val="2"/>
      </rPr>
      <t>└許容最大</t>
    </r>
    <r>
      <rPr>
        <sz val="11"/>
        <color theme="1"/>
        <rFont val="Yu Gothic"/>
        <family val="2"/>
        <charset val="128"/>
      </rPr>
      <t>損失(定常)</t>
    </r>
    <rPh sb="1" eb="3">
      <t>キョヨウ</t>
    </rPh>
    <rPh sb="3" eb="5">
      <t>サイダイ</t>
    </rPh>
    <rPh sb="5" eb="7">
      <t>ソンシツ</t>
    </rPh>
    <rPh sb="8" eb="10">
      <t>テイジョウ</t>
    </rPh>
    <phoneticPr fontId="4"/>
  </si>
  <si>
    <t>R1損失</t>
    <rPh sb="2" eb="4">
      <t>ソンシツ</t>
    </rPh>
    <phoneticPr fontId="4"/>
  </si>
  <si>
    <t>R2最大電流</t>
    <rPh sb="2" eb="4">
      <t>サイダイ</t>
    </rPh>
    <rPh sb="4" eb="6">
      <t>デンリュウ</t>
    </rPh>
    <phoneticPr fontId="4"/>
  </si>
  <si>
    <t>R2損失</t>
    <rPh sb="2" eb="4">
      <t>ソンシツ</t>
    </rPh>
    <phoneticPr fontId="4"/>
  </si>
  <si>
    <t>順電流最大値
(R1最大電流)</t>
    <rPh sb="0" eb="1">
      <t>ジュン</t>
    </rPh>
    <rPh sb="1" eb="3">
      <t>デンリュウ</t>
    </rPh>
    <rPh sb="3" eb="5">
      <t>サイダイ</t>
    </rPh>
    <rPh sb="5" eb="6">
      <t>アタイ</t>
    </rPh>
    <rPh sb="10" eb="12">
      <t>サイダイ</t>
    </rPh>
    <rPh sb="12" eb="14">
      <t>デンリュウ</t>
    </rPh>
    <phoneticPr fontId="4"/>
  </si>
  <si>
    <t>安全率1.1</t>
    <rPh sb="0" eb="2">
      <t>アンゼン</t>
    </rPh>
    <rPh sb="2" eb="3">
      <t>リツ</t>
    </rPh>
    <phoneticPr fontId="4"/>
  </si>
  <si>
    <t>特性計算</t>
    <rPh sb="0" eb="2">
      <t>トクセイ</t>
    </rPh>
    <rPh sb="2" eb="4">
      <t>ケイサン</t>
    </rPh>
    <phoneticPr fontId="4"/>
  </si>
  <si>
    <t>Vout最大値</t>
    <rPh sb="4" eb="7">
      <t>サイダイチ</t>
    </rPh>
    <phoneticPr fontId="4"/>
  </si>
  <si>
    <t>総合判定</t>
    <rPh sb="0" eb="2">
      <t>ソウゴウ</t>
    </rPh>
    <rPh sb="2" eb="4">
      <t>ハンテイ</t>
    </rPh>
    <phoneticPr fontId="4"/>
  </si>
  <si>
    <t>実測値0.04[A]以下のことを確認した</t>
    <rPh sb="0" eb="2">
      <t>ジッソク</t>
    </rPh>
    <rPh sb="2" eb="3">
      <t>アタイ</t>
    </rPh>
    <rPh sb="10" eb="12">
      <t>イカ</t>
    </rPh>
    <rPh sb="16" eb="18">
      <t>カクニン</t>
    </rPh>
    <phoneticPr fontId="4"/>
  </si>
  <si>
    <t>https://www.cqpub.co.jp/hanbai/books/13/13501/13501_step25.pdf</t>
  </si>
  <si>
    <t>R1</t>
    <phoneticPr fontId="4"/>
  </si>
  <si>
    <t>Gain[倍]</t>
    <rPh sb="5" eb="6">
      <t>バイ</t>
    </rPh>
    <phoneticPr fontId="4"/>
  </si>
  <si>
    <t>R2</t>
    <phoneticPr fontId="4"/>
  </si>
  <si>
    <t>検証</t>
    <rPh sb="0" eb="2">
      <t>ケンショウ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</si>
</sst>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0.0_ &quot;[V]&quot;"/>
    <numFmt numFmtId="177" formatCode="General&quot;[A]&quot;"/>
    <numFmt numFmtId="178" formatCode="0.000_ &quot;[W]&quot;"/>
    <numFmt numFmtId="179" formatCode="General&quot;[V]&quot;"/>
    <numFmt numFmtId="180" formatCode="0.0_ &quot;[Ω]&quot;"/>
    <numFmt numFmtId="181" formatCode="General&quot;[W]&quot;"/>
    <numFmt numFmtId="182" formatCode="0.00_ &quot;[W]&quot;"/>
  </numFmts>
  <fonts count="12">
    <font>
      <sz val="11"/>
      <color theme="1"/>
      <name val="Yu Gothic"/>
      <family val="2"/>
      <scheme val="minor"/>
    </font>
    <font>
      <sz val="11"/>
      <color rgb="FF3F3F76"/>
      <name val="Yu Gothic"/>
      <family val="2"/>
      <charset val="128"/>
      <scheme val="minor"/>
    </font>
    <font>
      <b/>
      <sz val="11"/>
      <color rgb="FFFA7D00"/>
      <name val="Yu Gothic"/>
      <family val="2"/>
      <charset val="128"/>
      <scheme val="minor"/>
    </font>
    <font>
      <sz val="11"/>
      <color theme="1"/>
      <name val="Yu Gothic"/>
      <family val="2"/>
      <charset val="128"/>
    </font>
    <font>
      <sz val="6"/>
      <name val="Yu Gothic"/>
      <family val="3"/>
      <charset val="128"/>
      <scheme val="minor"/>
    </font>
    <font>
      <b/>
      <sz val="11"/>
      <color theme="1"/>
      <name val="Yu Gothic"/>
      <family val="3"/>
      <charset val="128"/>
      <scheme val="minor"/>
    </font>
    <font>
      <b/>
      <u/>
      <sz val="11"/>
      <color theme="1"/>
      <name val="Yu Gothic"/>
      <family val="3"/>
      <charset val="128"/>
      <scheme val="minor"/>
    </font>
    <font>
      <u/>
      <sz val="11"/>
      <color theme="1"/>
      <name val="Yu Gothic"/>
      <family val="2"/>
      <scheme val="minor"/>
    </font>
    <font>
      <sz val="11"/>
      <color theme="1"/>
      <name val="Yu Gothic"/>
      <family val="3"/>
      <charset val="128"/>
      <scheme val="minor"/>
    </font>
    <font>
      <sz val="11"/>
      <color theme="1"/>
      <name val="Microsoft JhengHei"/>
      <family val="2"/>
    </font>
    <font>
      <sz val="11"/>
      <color theme="1"/>
      <name val="Yu Gothic"/>
      <family val="2"/>
    </font>
    <font>
      <b/>
      <sz val="11"/>
      <color rgb="FF3F3F3F"/>
      <name val="Yu Gothic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0" fontId="1" fillId="2" borderId="1" applyNumberFormat="0" applyAlignment="0" applyProtection="0">
      <alignment vertical="center"/>
    </xf>
    <xf numFmtId="0" fontId="2" fillId="3" borderId="1" applyNumberFormat="0" applyAlignment="0" applyProtection="0">
      <alignment vertical="center"/>
    </xf>
    <xf numFmtId="0" fontId="11" fillId="3" borderId="2" applyNumberFormat="0" applyAlignment="0" applyProtection="0">
      <alignment vertical="center"/>
    </xf>
  </cellStyleXfs>
  <cellXfs count="19">
    <xf numFmtId="0" fontId="0" fillId="0" borderId="0" xfId="0"/>
    <xf numFmtId="0" fontId="6" fillId="0" borderId="0" xfId="0" applyFont="1"/>
    <xf numFmtId="0" fontId="0" fillId="0" borderId="0" xfId="0" applyAlignment="1">
      <alignment wrapText="1"/>
    </xf>
    <xf numFmtId="0" fontId="1" fillId="2" borderId="1" xfId="1" applyAlignment="1"/>
    <xf numFmtId="176" fontId="1" fillId="2" borderId="1" xfId="1" applyNumberFormat="1" applyAlignment="1"/>
    <xf numFmtId="0" fontId="7" fillId="0" borderId="0" xfId="0" applyFont="1"/>
    <xf numFmtId="0" fontId="5" fillId="0" borderId="0" xfId="0" applyFont="1" applyAlignment="1">
      <alignment wrapText="1"/>
    </xf>
    <xf numFmtId="177" fontId="1" fillId="2" borderId="1" xfId="1" applyNumberFormat="1" applyAlignment="1"/>
    <xf numFmtId="178" fontId="1" fillId="2" borderId="1" xfId="1" applyNumberFormat="1" applyAlignment="1"/>
    <xf numFmtId="179" fontId="1" fillId="2" borderId="1" xfId="1" applyNumberFormat="1" applyAlignment="1"/>
    <xf numFmtId="0" fontId="10" fillId="0" borderId="0" xfId="0" applyFont="1"/>
    <xf numFmtId="180" fontId="1" fillId="2" borderId="1" xfId="1" applyNumberFormat="1" applyAlignment="1"/>
    <xf numFmtId="0" fontId="0" fillId="0" borderId="0" xfId="0" applyAlignment="1">
      <alignment horizontal="center" vertical="center"/>
    </xf>
    <xf numFmtId="177" fontId="2" fillId="3" borderId="1" xfId="2" applyNumberFormat="1" applyAlignment="1"/>
    <xf numFmtId="181" fontId="2" fillId="3" borderId="1" xfId="2" applyNumberFormat="1" applyAlignment="1"/>
    <xf numFmtId="176" fontId="1" fillId="2" borderId="1" xfId="1" applyNumberFormat="1" applyAlignment="1">
      <alignment horizontal="center" vertical="center"/>
    </xf>
    <xf numFmtId="182" fontId="1" fillId="2" borderId="1" xfId="1" applyNumberFormat="1" applyAlignment="1"/>
    <xf numFmtId="179" fontId="2" fillId="3" borderId="1" xfId="2" applyNumberFormat="1" applyAlignment="1"/>
    <xf numFmtId="0" fontId="11" fillId="3" borderId="2" xfId="3" applyAlignment="1"/>
  </cellXfs>
  <cellStyles count="4">
    <cellStyle name="計算" xfId="2" builtinId="22"/>
    <cellStyle name="出力" xfId="3" builtinId="21"/>
    <cellStyle name="入力" xfId="1" builtinId="20"/>
    <cellStyle name="標準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4</xdr:row>
      <xdr:rowOff>0</xdr:rowOff>
    </xdr:from>
    <xdr:to>
      <xdr:col>14</xdr:col>
      <xdr:colOff>342000</xdr:colOff>
      <xdr:row>18</xdr:row>
      <xdr:rowOff>22047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604CCC09-5D94-4524-B350-FEBEC80471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95850" y="1190625"/>
          <a:ext cx="7200000" cy="359392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</xdr:row>
      <xdr:rowOff>0</xdr:rowOff>
    </xdr:from>
    <xdr:to>
      <xdr:col>13</xdr:col>
      <xdr:colOff>619881</xdr:colOff>
      <xdr:row>14</xdr:row>
      <xdr:rowOff>219504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DE2C7344-9B33-4A94-34C6-9F90EEA007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14800" y="476250"/>
          <a:ext cx="5420481" cy="3077004"/>
        </a:xfrm>
        <a:prstGeom prst="rect">
          <a:avLst/>
        </a:prstGeom>
      </xdr:spPr>
    </xdr:pic>
    <xdr:clientData/>
  </xdr:twoCellAnchor>
  <xdr:twoCellAnchor editAs="oneCell">
    <xdr:from>
      <xdr:col>9</xdr:col>
      <xdr:colOff>600075</xdr:colOff>
      <xdr:row>11</xdr:row>
      <xdr:rowOff>28575</xdr:rowOff>
    </xdr:from>
    <xdr:to>
      <xdr:col>13</xdr:col>
      <xdr:colOff>552826</xdr:colOff>
      <xdr:row>14</xdr:row>
      <xdr:rowOff>162043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0F1FFF84-8CF2-9617-20B3-862150A599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72275" y="2647950"/>
          <a:ext cx="2695951" cy="8478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5"/>
  <sheetViews>
    <sheetView zoomScaleNormal="100" workbookViewId="0">
      <selection activeCell="D2" sqref="D2"/>
    </sheetView>
  </sheetViews>
  <sheetFormatPr defaultRowHeight="18.75"/>
  <cols>
    <col min="1" max="1" width="35.25" bestFit="1" customWidth="1"/>
    <col min="2" max="2" width="11" bestFit="1" customWidth="1"/>
    <col min="3" max="3" width="9" style="12"/>
  </cols>
  <sheetData>
    <row r="1" spans="1:3">
      <c r="A1" s="1" t="s">
        <v>0</v>
      </c>
      <c r="C1" s="12" t="s">
        <v>42</v>
      </c>
    </row>
    <row r="2" spans="1:3" ht="37.5">
      <c r="A2" s="2" t="s">
        <v>1</v>
      </c>
      <c r="C2" s="12" t="str">
        <f>IF(COUNTIF(C3:C60,"×")&gt;0,"×","○")</f>
        <v>○</v>
      </c>
    </row>
    <row r="3" spans="1:3">
      <c r="A3" s="2"/>
    </row>
    <row r="4" spans="1:3">
      <c r="A4" s="1" t="s">
        <v>7</v>
      </c>
    </row>
    <row r="5" spans="1:3">
      <c r="A5" t="s">
        <v>2</v>
      </c>
      <c r="B5" s="4">
        <v>5</v>
      </c>
    </row>
    <row r="6" spans="1:3">
      <c r="A6" t="s">
        <v>3</v>
      </c>
      <c r="B6" s="4">
        <f>4.3*6</f>
        <v>25.799999999999997</v>
      </c>
    </row>
    <row r="7" spans="1:3">
      <c r="A7" t="s">
        <v>4</v>
      </c>
      <c r="B7" s="4">
        <v>3.3</v>
      </c>
    </row>
    <row r="8" spans="1:3">
      <c r="A8" t="s">
        <v>12</v>
      </c>
      <c r="B8" s="4">
        <f>4.2*6*1.1</f>
        <v>27.720000000000006</v>
      </c>
      <c r="C8" s="12" t="s">
        <v>39</v>
      </c>
    </row>
    <row r="9" spans="1:3">
      <c r="A9" s="1" t="s">
        <v>40</v>
      </c>
    </row>
    <row r="10" spans="1:3" ht="37.5">
      <c r="A10" s="2" t="s">
        <v>38</v>
      </c>
      <c r="B10" s="13">
        <f>(B8-B30)/B18</f>
        <v>4.2451612903225818E-3</v>
      </c>
    </row>
    <row r="11" spans="1:3">
      <c r="A11" t="s">
        <v>35</v>
      </c>
      <c r="B11" s="14">
        <f>B18*B10*B10</f>
        <v>0.11173264516129039</v>
      </c>
    </row>
    <row r="12" spans="1:3">
      <c r="A12" t="s">
        <v>36</v>
      </c>
      <c r="B12" s="13">
        <f>(B7-B34)/B21</f>
        <v>4.7058823529411764E-2</v>
      </c>
    </row>
    <row r="13" spans="1:3">
      <c r="A13" t="s">
        <v>37</v>
      </c>
      <c r="B13" s="14">
        <f>B21*B12*B12</f>
        <v>0.15058823529411766</v>
      </c>
    </row>
    <row r="14" spans="1:3">
      <c r="A14" t="s">
        <v>41</v>
      </c>
      <c r="B14" s="17">
        <f>B21*B44</f>
        <v>3.4000000000000004</v>
      </c>
    </row>
    <row r="16" spans="1:3">
      <c r="A16" s="1" t="s">
        <v>33</v>
      </c>
      <c r="C16" s="12" t="s">
        <v>10</v>
      </c>
    </row>
    <row r="17" spans="1:3">
      <c r="A17" t="s">
        <v>30</v>
      </c>
    </row>
    <row r="18" spans="1:3">
      <c r="A18" t="s">
        <v>32</v>
      </c>
      <c r="B18" s="11">
        <f>6200</f>
        <v>6200</v>
      </c>
    </row>
    <row r="19" spans="1:3">
      <c r="A19" s="10" t="s">
        <v>34</v>
      </c>
      <c r="B19" s="16">
        <f>1/4</f>
        <v>0.25</v>
      </c>
      <c r="C19" s="12" t="str">
        <f>IF(B19&gt;B11,"○","×")</f>
        <v>○</v>
      </c>
    </row>
    <row r="20" spans="1:3">
      <c r="A20" t="s">
        <v>31</v>
      </c>
    </row>
    <row r="21" spans="1:3">
      <c r="A21" t="s">
        <v>32</v>
      </c>
      <c r="B21" s="11">
        <v>68</v>
      </c>
    </row>
    <row r="22" spans="1:3">
      <c r="A22" s="10" t="s">
        <v>34</v>
      </c>
      <c r="B22" s="16">
        <f>1/4</f>
        <v>0.25</v>
      </c>
      <c r="C22" s="12" t="str">
        <f>IF(B22&gt;B13,"○","×")</f>
        <v>○</v>
      </c>
    </row>
    <row r="24" spans="1:3">
      <c r="A24" s="1" t="s">
        <v>5</v>
      </c>
    </row>
    <row r="25" spans="1:3">
      <c r="A25" t="s">
        <v>6</v>
      </c>
      <c r="B25" s="3" t="s">
        <v>8</v>
      </c>
    </row>
    <row r="27" spans="1:3" ht="36.75">
      <c r="A27" s="6" t="s">
        <v>20</v>
      </c>
      <c r="C27" s="12" t="s">
        <v>10</v>
      </c>
    </row>
    <row r="28" spans="1:3">
      <c r="A28" t="s">
        <v>21</v>
      </c>
      <c r="B28" s="15" t="s">
        <v>24</v>
      </c>
    </row>
    <row r="29" spans="1:3">
      <c r="A29" t="s">
        <v>22</v>
      </c>
      <c r="B29" s="4">
        <v>1.2</v>
      </c>
    </row>
    <row r="30" spans="1:3">
      <c r="A30" t="s">
        <v>23</v>
      </c>
      <c r="B30" s="4">
        <v>1.4</v>
      </c>
    </row>
    <row r="31" spans="1:3">
      <c r="A31" t="s">
        <v>25</v>
      </c>
      <c r="B31" s="7">
        <v>2.5000000000000001E-3</v>
      </c>
    </row>
    <row r="32" spans="1:3">
      <c r="A32" t="s">
        <v>26</v>
      </c>
      <c r="B32" s="7">
        <v>0.03</v>
      </c>
    </row>
    <row r="33" spans="1:4">
      <c r="A33" t="s">
        <v>29</v>
      </c>
      <c r="B33" s="12" t="s">
        <v>24</v>
      </c>
    </row>
    <row r="34" spans="1:4">
      <c r="A34" t="s">
        <v>27</v>
      </c>
      <c r="B34" s="4">
        <v>0.1</v>
      </c>
    </row>
    <row r="35" spans="1:4">
      <c r="A35" t="s">
        <v>28</v>
      </c>
      <c r="B35" s="4">
        <v>0.2</v>
      </c>
    </row>
    <row r="37" spans="1:4">
      <c r="A37" s="1" t="s">
        <v>9</v>
      </c>
      <c r="C37" s="12" t="s">
        <v>10</v>
      </c>
    </row>
    <row r="38" spans="1:4">
      <c r="A38" s="5" t="s">
        <v>15</v>
      </c>
    </row>
    <row r="39" spans="1:4">
      <c r="A39" t="s">
        <v>11</v>
      </c>
      <c r="B39" s="7">
        <v>0.05</v>
      </c>
      <c r="C39" s="12" t="str">
        <f>IF(B39&gt;B10,"○","×")</f>
        <v>○</v>
      </c>
    </row>
    <row r="40" spans="1:4">
      <c r="A40" t="s">
        <v>14</v>
      </c>
      <c r="B40" s="7">
        <v>1</v>
      </c>
    </row>
    <row r="41" spans="1:4">
      <c r="A41" t="s">
        <v>13</v>
      </c>
      <c r="B41" s="8">
        <v>7.0000000000000007E-2</v>
      </c>
    </row>
    <row r="42" spans="1:4">
      <c r="A42" s="5" t="s">
        <v>16</v>
      </c>
    </row>
    <row r="43" spans="1:4">
      <c r="A43" t="s">
        <v>17</v>
      </c>
      <c r="B43" s="9">
        <v>80</v>
      </c>
      <c r="C43" s="12" t="str">
        <f>IF(B43&gt;B5,"○","×")</f>
        <v>○</v>
      </c>
    </row>
    <row r="44" spans="1:4">
      <c r="A44" t="s">
        <v>18</v>
      </c>
      <c r="B44" s="7">
        <v>0.05</v>
      </c>
      <c r="C44" s="12" t="str">
        <f>IF(B44&gt;B12,"○","×")</f>
        <v>○</v>
      </c>
      <c r="D44" t="s">
        <v>43</v>
      </c>
    </row>
    <row r="45" spans="1:4">
      <c r="A45" t="s">
        <v>19</v>
      </c>
      <c r="B45" s="8">
        <v>0.15</v>
      </c>
    </row>
  </sheetData>
  <phoneticPr fontId="4"/>
  <conditionalFormatting sqref="C1:C1048576">
    <cfRule type="containsText" dxfId="1" priority="1" operator="containsText" text="○">
      <formula>NOT(ISERROR(SEARCH("○",C1)))</formula>
    </cfRule>
    <cfRule type="containsText" dxfId="0" priority="2" operator="containsText" text="×">
      <formula>NOT(ISERROR(SEARCH("×",C1)))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DB459-72C3-4491-97E4-9572039BA6F1}">
  <dimension ref="A2:G9"/>
  <sheetViews>
    <sheetView tabSelected="1" workbookViewId="0">
      <selection activeCell="B3" sqref="B3"/>
    </sheetView>
  </sheetViews>
  <sheetFormatPr defaultRowHeight="18.75"/>
  <sheetData>
    <row r="2" spans="1:7">
      <c r="G2" t="s">
        <v>44</v>
      </c>
    </row>
    <row r="3" spans="1:7">
      <c r="A3" t="s">
        <v>46</v>
      </c>
      <c r="B3" s="3">
        <v>4</v>
      </c>
    </row>
    <row r="4" spans="1:7">
      <c r="A4" t="s">
        <v>45</v>
      </c>
      <c r="B4" s="3">
        <f>1000</f>
        <v>1000</v>
      </c>
    </row>
    <row r="5" spans="1:7">
      <c r="A5" t="s">
        <v>47</v>
      </c>
      <c r="B5" s="18">
        <f>(B3-1)*B4</f>
        <v>3000</v>
      </c>
    </row>
    <row r="8" spans="1:7">
      <c r="A8" s="1" t="s">
        <v>48</v>
      </c>
    </row>
    <row r="9" spans="1:7">
      <c r="A9" t="s">
        <v>46</v>
      </c>
      <c r="B9">
        <f>(B4+B5)/B4</f>
        <v>4</v>
      </c>
    </row>
  </sheetData>
  <phoneticPr fontId="4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フォトカプラ絶縁アナログ伝送</vt:lpstr>
      <vt:lpstr>電圧モニタ用非反転増幅回路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Fumiya</dc:creator>
  <cp:lastModifiedBy>郁弥 佐藤</cp:lastModifiedBy>
  <dcterms:created xsi:type="dcterms:W3CDTF">2015-06-05T18:19:34Z</dcterms:created>
  <dcterms:modified xsi:type="dcterms:W3CDTF">2023-11-23T14:16:45Z</dcterms:modified>
</cp:coreProperties>
</file>