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kmc2_cam_ac_uk/Documents/Projects/Paediatric_ALL_induction_PredVsDexa/admin/"/>
    </mc:Choice>
  </mc:AlternateContent>
  <xr:revisionPtr revIDLastSave="723" documentId="11_F25DC773A252ABDACC104845F91E62F85BDE58E9" xr6:coauthVersionLast="47" xr6:coauthVersionMax="47" xr10:uidLastSave="{6985D244-57D7-4077-A17B-8FDF20F43D77}"/>
  <bookViews>
    <workbookView xWindow="-108" yWindow="-108" windowWidth="23256" windowHeight="12456" xr2:uid="{00000000-000D-0000-FFFF-FFFF00000000}"/>
  </bookViews>
  <sheets>
    <sheet name="master" sheetId="1" r:id="rId1"/>
    <sheet name="affiliations" sheetId="5" r:id="rId2"/>
    <sheet name="authors_with_tags" sheetId="2" r:id="rId3"/>
    <sheet name="contribution" sheetId="4" r:id="rId4"/>
  </sheets>
  <definedNames>
    <definedName name="ExternalData_1" localSheetId="1" hidden="1">affiliations!$D$2:$D$19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5" l="1" a="1"/>
  <c r="L3" i="5" s="1"/>
  <c r="A3" i="5" a="1"/>
  <c r="A3" i="5" s="1"/>
  <c r="A2" i="4"/>
  <c r="B5" i="4" a="1"/>
  <c r="B5" i="4"/>
  <c r="C5" i="4" s="1"/>
  <c r="B6" i="4" a="1"/>
  <c r="B6" i="4" s="1"/>
  <c r="C6" i="4" s="1"/>
  <c r="B7" i="4" a="1"/>
  <c r="B7" i="4" s="1"/>
  <c r="C7" i="4" s="1"/>
  <c r="B8" i="4" a="1"/>
  <c r="B8" i="4" s="1"/>
  <c r="C8" i="4" s="1"/>
  <c r="B9" i="4" a="1"/>
  <c r="B9" i="4" s="1"/>
  <c r="C9" i="4" s="1"/>
  <c r="B10" i="4" a="1"/>
  <c r="B10" i="4" s="1"/>
  <c r="C10" i="4" s="1"/>
  <c r="B11" i="4" a="1"/>
  <c r="B11" i="4" s="1"/>
  <c r="C11" i="4" s="1"/>
  <c r="B4" i="4" a="1"/>
  <c r="B4" i="4" s="1"/>
  <c r="C4" i="4" s="1"/>
  <c r="A4" i="4" a="1"/>
  <c r="A4" i="4" s="1"/>
  <c r="Q2" i="5" a="1"/>
  <c r="Q2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3" i="5" a="1"/>
  <c r="G3" i="5" s="1"/>
  <c r="A4" i="2" a="1"/>
  <c r="A4" i="2" s="1"/>
  <c r="E16" i="5" a="1"/>
  <c r="E16" i="5" s="1"/>
  <c r="H16" i="5" s="1"/>
  <c r="F16" i="5" a="1"/>
  <c r="F16" i="5" s="1"/>
  <c r="I16" i="5" a="1"/>
  <c r="I16" i="5" s="1"/>
  <c r="E17" i="5" a="1"/>
  <c r="E17" i="5" s="1"/>
  <c r="H17" i="5" s="1"/>
  <c r="F17" i="5" a="1"/>
  <c r="F17" i="5" s="1"/>
  <c r="I17" i="5" a="1"/>
  <c r="I17" i="5" s="1"/>
  <c r="E18" i="5" a="1"/>
  <c r="E18" i="5" s="1"/>
  <c r="H18" i="5" s="1"/>
  <c r="F18" i="5" a="1"/>
  <c r="F18" i="5" s="1"/>
  <c r="I18" i="5" a="1"/>
  <c r="I18" i="5" s="1"/>
  <c r="E19" i="5" a="1"/>
  <c r="E19" i="5" s="1"/>
  <c r="H19" i="5" s="1"/>
  <c r="F19" i="5" a="1"/>
  <c r="F19" i="5" s="1"/>
  <c r="I19" i="5" a="1"/>
  <c r="I19" i="5" s="1"/>
  <c r="F3" i="5" a="1"/>
  <c r="F3" i="5" s="1"/>
  <c r="I3" i="5" a="1"/>
  <c r="I3" i="5" s="1"/>
  <c r="B3" i="1" a="1"/>
  <c r="B3" i="1" s="1"/>
  <c r="E3" i="5" s="1" a="1"/>
  <c r="E3" i="5" s="1"/>
  <c r="H3" i="5" s="1"/>
  <c r="I15" i="5" a="1"/>
  <c r="I15" i="5" s="1"/>
  <c r="I14" i="5" a="1"/>
  <c r="I14" i="5" s="1"/>
  <c r="I13" i="5" a="1"/>
  <c r="I13" i="5" s="1"/>
  <c r="I12" i="5" a="1"/>
  <c r="I12" i="5" s="1"/>
  <c r="I11" i="5" a="1"/>
  <c r="I11" i="5" s="1"/>
  <c r="I10" i="5" a="1"/>
  <c r="I10" i="5" s="1"/>
  <c r="I9" i="5" a="1"/>
  <c r="I9" i="5" s="1"/>
  <c r="I8" i="5" a="1"/>
  <c r="I8" i="5" s="1"/>
  <c r="I7" i="5" a="1"/>
  <c r="I7" i="5" s="1"/>
  <c r="I6" i="5" a="1"/>
  <c r="I6" i="5" s="1"/>
  <c r="I5" i="5" a="1"/>
  <c r="I5" i="5" s="1"/>
  <c r="I4" i="5" a="1"/>
  <c r="I4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B4" i="2" l="1"/>
  <c r="C4" i="2" s="1" a="1"/>
  <c r="C4" i="2" s="1"/>
  <c r="B19" i="2"/>
  <c r="B11" i="2"/>
  <c r="B18" i="2"/>
  <c r="B10" i="2"/>
  <c r="B5" i="2"/>
  <c r="B12" i="2"/>
  <c r="B25" i="2"/>
  <c r="B17" i="2"/>
  <c r="B9" i="2"/>
  <c r="B24" i="2"/>
  <c r="B16" i="2"/>
  <c r="B8" i="2"/>
  <c r="B21" i="2"/>
  <c r="B13" i="2"/>
  <c r="B20" i="2"/>
  <c r="B23" i="2"/>
  <c r="B15" i="2"/>
  <c r="B7" i="2"/>
  <c r="B22" i="2"/>
  <c r="B14" i="2"/>
  <c r="B6" i="2"/>
  <c r="K18" i="5"/>
  <c r="K16" i="5"/>
  <c r="K19" i="5"/>
  <c r="K17" i="5"/>
  <c r="K8" i="5"/>
  <c r="K9" i="5"/>
  <c r="K3" i="5"/>
  <c r="K10" i="5"/>
  <c r="K11" i="5"/>
  <c r="K4" i="5"/>
  <c r="K12" i="5"/>
  <c r="K5" i="5"/>
  <c r="K13" i="5"/>
  <c r="K6" i="5"/>
  <c r="K14" i="5"/>
  <c r="K7" i="5"/>
  <c r="K15" i="5"/>
  <c r="E5" i="5" a="1"/>
  <c r="E5" i="5" s="1"/>
  <c r="H5" i="5" s="1"/>
  <c r="E14" i="5" a="1"/>
  <c r="E14" i="5" s="1"/>
  <c r="H14" i="5" s="1"/>
  <c r="E6" i="5" a="1"/>
  <c r="E6" i="5" s="1"/>
  <c r="H6" i="5" s="1"/>
  <c r="E10" i="5" a="1"/>
  <c r="E10" i="5" s="1"/>
  <c r="H10" i="5" s="1"/>
  <c r="E12" i="5" a="1"/>
  <c r="E12" i="5" s="1"/>
  <c r="H12" i="5" s="1"/>
  <c r="E8" i="5" a="1"/>
  <c r="E8" i="5" s="1"/>
  <c r="H8" i="5" s="1"/>
  <c r="E13" i="5" a="1"/>
  <c r="E13" i="5" s="1"/>
  <c r="H13" i="5" s="1"/>
  <c r="E15" i="5" a="1"/>
  <c r="E15" i="5" s="1"/>
  <c r="H15" i="5" s="1"/>
  <c r="E11" i="5" a="1"/>
  <c r="E11" i="5" s="1"/>
  <c r="H11" i="5" s="1"/>
  <c r="E7" i="5" a="1"/>
  <c r="E7" i="5" s="1"/>
  <c r="H7" i="5" s="1"/>
  <c r="E9" i="5" a="1"/>
  <c r="E9" i="5" s="1"/>
  <c r="H9" i="5" s="1"/>
  <c r="E4" i="5" a="1"/>
  <c r="E4" i="5" s="1"/>
  <c r="H4" i="5" s="1"/>
  <c r="J18" i="5" l="1"/>
  <c r="M18" i="5" s="1"/>
  <c r="C23" i="2" a="1"/>
  <c r="C23" i="2" s="1"/>
  <c r="C17" i="2" a="1"/>
  <c r="C17" i="2" s="1"/>
  <c r="C20" i="2" a="1"/>
  <c r="C20" i="2" s="1"/>
  <c r="C25" i="2" a="1"/>
  <c r="C25" i="2" s="1"/>
  <c r="C13" i="2" a="1"/>
  <c r="C13" i="2" s="1"/>
  <c r="C12" i="2" a="1"/>
  <c r="C12" i="2" s="1"/>
  <c r="C6" i="2" a="1"/>
  <c r="C6" i="2" s="1"/>
  <c r="C21" i="2" a="1"/>
  <c r="C21" i="2" s="1"/>
  <c r="C5" i="2" a="1"/>
  <c r="C5" i="2" s="1"/>
  <c r="C14" i="2" a="1"/>
  <c r="C14" i="2" s="1"/>
  <c r="C8" i="2" a="1"/>
  <c r="C8" i="2" s="1"/>
  <c r="C10" i="2" a="1"/>
  <c r="C10" i="2" s="1"/>
  <c r="C22" i="2" a="1"/>
  <c r="C22" i="2" s="1"/>
  <c r="C16" i="2" a="1"/>
  <c r="C16" i="2" s="1"/>
  <c r="C18" i="2" a="1"/>
  <c r="C18" i="2" s="1"/>
  <c r="C7" i="2" a="1"/>
  <c r="C7" i="2" s="1"/>
  <c r="C24" i="2" a="1"/>
  <c r="C24" i="2" s="1"/>
  <c r="C11" i="2" a="1"/>
  <c r="C11" i="2" s="1"/>
  <c r="C15" i="2" a="1"/>
  <c r="C15" i="2" s="1"/>
  <c r="C9" i="2" a="1"/>
  <c r="C9" i="2" s="1"/>
  <c r="C19" i="2" a="1"/>
  <c r="C19" i="2" s="1"/>
  <c r="J17" i="5"/>
  <c r="M17" i="5" s="1"/>
  <c r="J19" i="5"/>
  <c r="M19" i="5" s="1"/>
  <c r="J16" i="5"/>
  <c r="M16" i="5" s="1"/>
  <c r="J4" i="5"/>
  <c r="M4" i="5" s="1"/>
  <c r="J3" i="5"/>
  <c r="M3" i="5" s="1"/>
  <c r="N3" i="5" s="1"/>
  <c r="J11" i="5"/>
  <c r="M11" i="5" s="1"/>
  <c r="J13" i="5"/>
  <c r="M13" i="5" s="1"/>
  <c r="J15" i="5"/>
  <c r="M15" i="5" s="1"/>
  <c r="J12" i="5"/>
  <c r="M12" i="5" s="1"/>
  <c r="J9" i="5"/>
  <c r="M9" i="5" s="1"/>
  <c r="J6" i="5"/>
  <c r="M6" i="5" s="1"/>
  <c r="J14" i="5"/>
  <c r="M14" i="5" s="1"/>
  <c r="J10" i="5"/>
  <c r="M10" i="5" s="1"/>
  <c r="J8" i="5"/>
  <c r="M8" i="5" s="1"/>
  <c r="J5" i="5"/>
  <c r="M5" i="5" s="1"/>
  <c r="J7" i="5"/>
  <c r="M7" i="5" s="1"/>
  <c r="N19" i="5" l="1"/>
  <c r="N16" i="5"/>
  <c r="N17" i="5"/>
  <c r="N18" i="5"/>
  <c r="N15" i="5"/>
  <c r="N13" i="5"/>
  <c r="N12" i="5"/>
  <c r="N5" i="5"/>
  <c r="N10" i="5"/>
  <c r="N9" i="5"/>
  <c r="N6" i="5"/>
  <c r="N7" i="5"/>
  <c r="N8" i="5"/>
  <c r="N11" i="5"/>
  <c r="N14" i="5"/>
  <c r="N4" i="5"/>
  <c r="R15" i="5" l="1"/>
  <c r="D22" i="2" s="1" a="1"/>
  <c r="D22" i="2" s="1"/>
  <c r="E22" i="2" s="1"/>
  <c r="R5" i="5"/>
  <c r="D6" i="2" s="1" a="1"/>
  <c r="D6" i="2" s="1"/>
  <c r="E6" i="2" s="1"/>
  <c r="R6" i="5"/>
  <c r="R18" i="5"/>
  <c r="R7" i="5"/>
  <c r="B11" i="5"/>
  <c r="B19" i="5"/>
  <c r="B10" i="5"/>
  <c r="B4" i="5"/>
  <c r="B12" i="5"/>
  <c r="B3" i="5"/>
  <c r="R3" i="5" s="1"/>
  <c r="B18" i="5"/>
  <c r="B5" i="5"/>
  <c r="B13" i="5"/>
  <c r="B6" i="5"/>
  <c r="B14" i="5"/>
  <c r="B7" i="5"/>
  <c r="B15" i="5"/>
  <c r="B17" i="5"/>
  <c r="B8" i="5"/>
  <c r="B16" i="5"/>
  <c r="B9" i="5"/>
  <c r="R16" i="5"/>
  <c r="D23" i="2" s="1" a="1"/>
  <c r="D23" i="2" s="1"/>
  <c r="E23" i="2" s="1"/>
  <c r="R9" i="5"/>
  <c r="R4" i="5"/>
  <c r="R10" i="5"/>
  <c r="D15" i="2" s="1" a="1"/>
  <c r="D15" i="2" s="1"/>
  <c r="E15" i="2" s="1"/>
  <c r="R19" i="5"/>
  <c r="D7" i="2" a="1"/>
  <c r="D7" i="2" s="1"/>
  <c r="E7" i="2" s="1"/>
  <c r="D4" i="2" a="1"/>
  <c r="D4" i="2" s="1"/>
  <c r="E4" i="2" s="1"/>
  <c r="D9" i="2" a="1"/>
  <c r="D9" i="2" s="1"/>
  <c r="E9" i="2" s="1"/>
  <c r="D5" i="2" a="1"/>
  <c r="D5" i="2" s="1"/>
  <c r="E5" i="2" s="1"/>
  <c r="D17" i="2" a="1"/>
  <c r="D17" i="2" s="1"/>
  <c r="E17" i="2" s="1"/>
  <c r="D12" i="2" a="1"/>
  <c r="D12" i="2" s="1"/>
  <c r="E12" i="2" s="1"/>
  <c r="D11" i="2" a="1"/>
  <c r="D11" i="2" s="1"/>
  <c r="E11" i="2" s="1"/>
  <c r="D8" i="2" a="1"/>
  <c r="D8" i="2" s="1"/>
  <c r="E8" i="2" s="1"/>
  <c r="D18" i="2" a="1"/>
  <c r="D18" i="2" s="1"/>
  <c r="E18" i="2" s="1"/>
  <c r="D13" i="2" a="1"/>
  <c r="D13" i="2" s="1"/>
  <c r="E13" i="2" s="1"/>
  <c r="D24" i="2" a="1"/>
  <c r="D24" i="2" s="1"/>
  <c r="E24" i="2" s="1"/>
  <c r="D14" i="2" a="1"/>
  <c r="D14" i="2" s="1"/>
  <c r="E14" i="2" s="1"/>
  <c r="R13" i="5" l="1"/>
  <c r="D20" i="2" s="1" a="1"/>
  <c r="D20" i="2" s="1"/>
  <c r="E20" i="2" s="1"/>
  <c r="R17" i="5"/>
  <c r="D25" i="2" s="1" a="1"/>
  <c r="D25" i="2" s="1"/>
  <c r="E25" i="2" s="1"/>
  <c r="R8" i="5"/>
  <c r="D10" i="2" s="1" a="1"/>
  <c r="D10" i="2" s="1"/>
  <c r="E10" i="2" s="1"/>
  <c r="A2" i="2" s="1"/>
  <c r="R14" i="5"/>
  <c r="D21" i="2" s="1" a="1"/>
  <c r="D21" i="2" s="1"/>
  <c r="E21" i="2" s="1"/>
  <c r="R11" i="5"/>
  <c r="D16" i="2" s="1" a="1"/>
  <c r="D16" i="2" s="1"/>
  <c r="E16" i="2" s="1"/>
  <c r="R12" i="5"/>
  <c r="D19" i="2" s="1" a="1"/>
  <c r="D19" i="2" s="1"/>
  <c r="E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1B2D0-08F3-4F99-8B00-B9D5373C4A9E}" keepAlive="1" name="Query - Affiliations_unique" description="Connection to the 'Affiliations_unique' query in the workbook." type="5" refreshedVersion="8" background="1" saveData="1">
    <dbPr connection="Provider=Microsoft.Mashup.OleDb.1;Data Source=$Workbook$;Location=Affiliations_unique;Extended Properties=&quot;&quot;" command="SELECT * FROM [Affiliations_uniq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<sst xmlns="http://schemas.openxmlformats.org/spreadsheetml/2006/main" count="256" uniqueCount="151">
  <si>
    <t>Publication Name</t>
  </si>
  <si>
    <t>email</t>
  </si>
  <si>
    <t>whatsapp number</t>
  </si>
  <si>
    <t>affiliation organisation(s)</t>
  </si>
  <si>
    <t>location</t>
  </si>
  <si>
    <t>time zone (GMT)</t>
  </si>
  <si>
    <t>Potential Conflicts of Interests</t>
  </si>
  <si>
    <t>ORC-ID</t>
  </si>
  <si>
    <t>Mark Tsz Kin Cheng</t>
  </si>
  <si>
    <t>tkmc2@cam.ac.uk</t>
  </si>
  <si>
    <t>University of Cambridge School of Clinical Medicine, Addenbrooke's Hospital NHS Foundation Trust, Hills Road, Cambridge, UK, CB2 0QQ
Cambridge Institute of Therapeutic Immunology &amp; Infectious Disease (CITIID), Department of Medicine, University of Cambridge, Cambridge, UK</t>
  </si>
  <si>
    <t>Cambridge, UK</t>
  </si>
  <si>
    <t>GMT +1</t>
  </si>
  <si>
    <t>None</t>
  </si>
  <si>
    <t>0000-0003-4323-5574</t>
  </si>
  <si>
    <t>Title</t>
  </si>
  <si>
    <t>Mr</t>
  </si>
  <si>
    <t>Degree</t>
  </si>
  <si>
    <t>BA</t>
  </si>
  <si>
    <t>initials</t>
  </si>
  <si>
    <t>MTKC</t>
  </si>
  <si>
    <t>Last Name</t>
  </si>
  <si>
    <t>Cheng</t>
  </si>
  <si>
    <t>Conceptualization</t>
  </si>
  <si>
    <t>methodology</t>
  </si>
  <si>
    <t>data acquisition</t>
  </si>
  <si>
    <t>formal analysis</t>
  </si>
  <si>
    <t>writing–original draft</t>
  </si>
  <si>
    <t>writing– review and editing</t>
  </si>
  <si>
    <t>project administration</t>
  </si>
  <si>
    <t>supervision</t>
  </si>
  <si>
    <t>Y</t>
  </si>
  <si>
    <t>order</t>
  </si>
  <si>
    <t>Active?</t>
  </si>
  <si>
    <t>Dr</t>
  </si>
  <si>
    <t>MBChB</t>
  </si>
  <si>
    <t>James Seymour Morris</t>
  </si>
  <si>
    <t>JSM</t>
  </si>
  <si>
    <t>Morris</t>
  </si>
  <si>
    <t>Syed Fazal Hussein Shah</t>
  </si>
  <si>
    <t>SFHS</t>
  </si>
  <si>
    <t>Shah</t>
  </si>
  <si>
    <t>Abraham Tolley</t>
  </si>
  <si>
    <t>AT</t>
  </si>
  <si>
    <t>Tolley</t>
  </si>
  <si>
    <t>MD</t>
  </si>
  <si>
    <t>José Chen-Xu</t>
  </si>
  <si>
    <t>JCX</t>
  </si>
  <si>
    <t>Chen-Xu</t>
  </si>
  <si>
    <t>Ms</t>
  </si>
  <si>
    <t>Nihal Sogandji</t>
  </si>
  <si>
    <t>NS</t>
  </si>
  <si>
    <t>Sogandji</t>
  </si>
  <si>
    <t>MSc</t>
  </si>
  <si>
    <t>Long Hei Fong</t>
  </si>
  <si>
    <t>LHF</t>
  </si>
  <si>
    <t>Fong</t>
  </si>
  <si>
    <t>University of Cambridge School of Clinical Medicine, Addenbrooke's Hospital NHS Foundation Trust, Hills Road, Cambridge, UK, CB2 0QQ</t>
  </si>
  <si>
    <t>Oxford University Clinical Academic Graduate School, John Radcliffe Hospital (Main Hospital), Oxford, UK</t>
  </si>
  <si>
    <t>National School of Public Health, NOVA University of Lisbon, Portugal
Public Health Unit, Local Health Unit Baixo Mondego, Figueira da Foz, Portugal</t>
  </si>
  <si>
    <t>Department of Health Policy, London School of Economics and Political Science, London, UK, WC2A 2AE</t>
  </si>
  <si>
    <t>Cambridge Institute of Therapeutic Immunology &amp; Infectious Disease (CITIID), Department of Medicine, University of Cambridge, Cambridge, UK</t>
  </si>
  <si>
    <t>National School of Public Health, NOVA University of Lisbon, Portugal</t>
  </si>
  <si>
    <t>Public Health Unit, Local Health Unit Baixo Mondego, Figueira da Foz, Portugal</t>
  </si>
  <si>
    <t>Department of Medicine, Queen Mary Hospital, Hong Kong</t>
  </si>
  <si>
    <t>MBBS</t>
  </si>
  <si>
    <t>Margaret Kay Ho</t>
  </si>
  <si>
    <t>MKH</t>
  </si>
  <si>
    <t>Ho</t>
  </si>
  <si>
    <t>Authors_associated_order</t>
  </si>
  <si>
    <t>Authors_associated_lastNames</t>
  </si>
  <si>
    <t>authors_associated_n</t>
  </si>
  <si>
    <t>highest_author_rank</t>
  </si>
  <si>
    <t>Anushka Irodi</t>
  </si>
  <si>
    <t>AI</t>
  </si>
  <si>
    <t>Irodi</t>
  </si>
  <si>
    <t>Justine Tin Nok Chan</t>
  </si>
  <si>
    <t>JTNC</t>
  </si>
  <si>
    <t>Chan</t>
  </si>
  <si>
    <t>Kimia Kamelian</t>
  </si>
  <si>
    <t>KK</t>
  </si>
  <si>
    <t>Kamelian</t>
  </si>
  <si>
    <t>BSc</t>
  </si>
  <si>
    <t>Benjamin L Sievers</t>
  </si>
  <si>
    <t>BLS</t>
  </si>
  <si>
    <t>Sievers</t>
  </si>
  <si>
    <t>Shazia Sarela</t>
  </si>
  <si>
    <t>SS</t>
  </si>
  <si>
    <t>Sarela</t>
  </si>
  <si>
    <t>Abigail Burn</t>
  </si>
  <si>
    <t>AB</t>
  </si>
  <si>
    <t>Burn</t>
  </si>
  <si>
    <t>Anita Patel</t>
  </si>
  <si>
    <t>AP</t>
  </si>
  <si>
    <t>Patel</t>
  </si>
  <si>
    <t>Ghislaine Dominique Mbolo</t>
  </si>
  <si>
    <t>GDM</t>
  </si>
  <si>
    <t>Mbolo</t>
  </si>
  <si>
    <t>Muhammad Hasan</t>
  </si>
  <si>
    <t>MH</t>
  </si>
  <si>
    <t>Hasan</t>
  </si>
  <si>
    <t>Abdulbasit Opedayo Fehintola</t>
  </si>
  <si>
    <t>AOF</t>
  </si>
  <si>
    <t>Fehintola</t>
  </si>
  <si>
    <t>Chan Ching Yin</t>
  </si>
  <si>
    <t>CCY</t>
  </si>
  <si>
    <t>Yin</t>
  </si>
  <si>
    <t>University of Cambridge Department of Medicine, Addenbrooke's Hospital NHS Foundation Trust, Hills Road, Cambridge, UK, CB2 0QQ
Cambridge Institute of Therapeutic Immunology &amp; Infectious Disease (CITIID), Department of Medicine, University of Cambridge, Cambridge, UK</t>
  </si>
  <si>
    <t>Department of Medicine, University College London (UCL), London, UK</t>
  </si>
  <si>
    <t>School of Medicine, University of Liverpool, Liverpool, UK</t>
  </si>
  <si>
    <t>Leeds School Of Medicine, University of Leeds, Leeds, UK</t>
  </si>
  <si>
    <t>College of Medicine, University of Ibadan, Ibadan, Nigeria</t>
  </si>
  <si>
    <t>Li Ka Shing Faculty of Medicine, The University of Hong Kong, Hong Kong, Special Administrative Region, China</t>
  </si>
  <si>
    <t>University of Cambridge Department of Medicine, Addenbrooke's Hospital NHS Foundation Trust, Hills Road, Cambridge, UK, CB2 0QQ</t>
  </si>
  <si>
    <t>order_by_highestAuthorRank</t>
  </si>
  <si>
    <t>order_by_authorN</t>
  </si>
  <si>
    <t>FINAL_ORDER</t>
  </si>
  <si>
    <t>FINAL_ORDER_CLEAN</t>
  </si>
  <si>
    <t>COPY AND PASTE READY</t>
  </si>
  <si>
    <t>FINAL_AFFILIATION_CLEAN</t>
  </si>
  <si>
    <t>PhD</t>
  </si>
  <si>
    <t>Enti Spata</t>
  </si>
  <si>
    <t>ES</t>
  </si>
  <si>
    <t>Spata</t>
  </si>
  <si>
    <t>Prof</t>
  </si>
  <si>
    <t>MDPhD</t>
  </si>
  <si>
    <t>Ravindra K Gupta</t>
  </si>
  <si>
    <t>RKG</t>
  </si>
  <si>
    <t>Gupta</t>
  </si>
  <si>
    <t>David M Favara</t>
  </si>
  <si>
    <t>DMF</t>
  </si>
  <si>
    <t>Favara</t>
  </si>
  <si>
    <t>Biometrics, Respiratory and Immunology, Research and Development, AstraZeneca, Cambridge, United Kingdom</t>
  </si>
  <si>
    <t>Department of Oncology, University of Cambridge, Cambridge UK
Department of Oncology, Cambridge University Hospitals NHS Foundation Trust, Hills Road, Cambridge, UK, CB2 0QQ
MRC-Laboratory of Molecular Biology, Cambridge, UK</t>
  </si>
  <si>
    <t>Department of Oncology, University of Cambridge, Cambridge UK</t>
  </si>
  <si>
    <t>Department of Oncology, Cambridge University Hospitals NHS Foundation Trust, Hills Road, Cambridge, UK, CB2 0QQ</t>
  </si>
  <si>
    <t>MRC-Laboratory of Molecular Biology, Cambridge, UK</t>
  </si>
  <si>
    <t>tiebreaker</t>
  </si>
  <si>
    <t>REFRESH QUERY TABLE WHENEVER YOU UPDATE MASTER</t>
  </si>
  <si>
    <t>Authors_associated_FullNames</t>
  </si>
  <si>
    <t>AFFILIATION ORDER</t>
  </si>
  <si>
    <t>FOR "AUTHORS_WITH_TAGS"</t>
  </si>
  <si>
    <t>affiliation organisation numbers</t>
  </si>
  <si>
    <t>Author string</t>
  </si>
  <si>
    <t>COPY AND PASTE THE CELL BELOW TO https://htmlcodeeditor.com/</t>
  </si>
  <si>
    <t>Credit_category</t>
  </si>
  <si>
    <t>Initials</t>
  </si>
  <si>
    <t>DO NOT CHANGE</t>
  </si>
  <si>
    <t>COPY AND PASTE THE CELL BELOW</t>
  </si>
  <si>
    <t>final string</t>
  </si>
  <si>
    <t>Newlines between institutes (by Alt + enter), ensure repeated institutes are written exactly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</si>
</sst>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0" xfId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/>
    <xf numFmtId="0" fontId="2" fillId="0" borderId="0" xfId="0" applyFont="1"/>
    <xf numFmtId="0" fontId="7" fillId="2" borderId="1" xfId="0" applyFont="1" applyFill="1" applyBorder="1" applyAlignment="1">
      <alignment wrapText="1"/>
    </xf>
    <xf numFmtId="1" fontId="0" fillId="0" borderId="0" xfId="0" applyNumberFormat="1"/>
    <xf numFmtId="0" fontId="2" fillId="3" borderId="0" xfId="0" applyFont="1" applyFill="1"/>
    <xf numFmtId="0" fontId="2" fillId="4" borderId="0" xfId="0" applyFont="1" applyFill="1"/>
    <xf numFmtId="0" fontId="7" fillId="5" borderId="1" xfId="0" applyFont="1" applyFill="1" applyBorder="1" applyAlignment="1">
      <alignment wrapText="1"/>
    </xf>
    <xf numFmtId="0" fontId="0" fillId="5" borderId="0" xfId="0" applyFill="1"/>
    <xf numFmtId="0" fontId="2" fillId="6" borderId="0" xfId="0" applyFont="1" applyFill="1"/>
    <xf numFmtId="0" fontId="8" fillId="0" borderId="0" xfId="0" applyFont="1"/>
    <xf numFmtId="0" fontId="3" fillId="2" borderId="3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1" fillId="0" borderId="4" xfId="0" applyFont="1" applyBorder="1"/>
    <xf numFmtId="0" fontId="9" fillId="3" borderId="0" xfId="0" applyFont="1" applyFill="1"/>
    <xf numFmtId="0" fontId="10" fillId="3" borderId="0" xfId="0" applyFont="1" applyFill="1"/>
    <xf numFmtId="0" fontId="10" fillId="0" borderId="0" xfId="0" applyFont="1"/>
    <xf numFmtId="0" fontId="9" fillId="5" borderId="0" xfId="0" applyFont="1" applyFill="1"/>
    <xf numFmtId="0" fontId="5" fillId="2" borderId="1" xfId="0" applyFont="1" applyFill="1" applyBorder="1" applyAlignment="1">
      <alignment wrapText="1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numFmt numFmtId="0" formatCode="General"/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7B7B7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1AC883-C1D7-4C58-9FA5-83822D264A46}" autoFormatId="16" applyNumberFormats="0" applyBorderFormats="0" applyFontFormats="0" applyPatternFormats="0" applyAlignmentFormats="0" applyWidthHeightFormats="0">
  <queryTableRefresh nextId="2">
    <queryTableFields count="1">
      <queryTableField id="1" name="affiliation organisation(s)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5149B-17C0-4A28-BADD-A435FF3583FD}" name="Table3" displayName="Table3" ref="J2:J61" totalsRowShown="0" headerRowDxfId="4" headerRowBorderDxfId="3" tableBorderDxfId="2">
  <autoFilter ref="J2:J61" xr:uid="{CFB5149B-17C0-4A28-BADD-A435FF3583FD}"/>
  <tableColumns count="1">
    <tableColumn id="1" xr3:uid="{878038AA-FAFD-4F24-9B3B-2837CFF329D8}" name="affiliation organisation(s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EB431-5E8E-481D-87D3-21FA817B3CCE}" name="Affiliations_unique" displayName="Affiliations_unique" ref="D2:D19" tableType="queryTable" totalsRowShown="0">
  <autoFilter ref="D2:D19" xr:uid="{0DAEB431-5E8E-481D-87D3-21FA817B3CCE}"/>
  <tableColumns count="1">
    <tableColumn id="1" xr3:uid="{21AE3F0A-1FBE-4A97-9C7A-49CE1E994298}" uniqueName="1" name="affiliation organisation(s)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kmc2@cam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82" workbookViewId="0">
      <selection activeCell="E8" sqref="E8"/>
    </sheetView>
  </sheetViews>
  <sheetFormatPr defaultColWidth="8.44140625" defaultRowHeight="14.4" x14ac:dyDescent="0.3"/>
  <cols>
    <col min="1" max="1" width="8.109375" customWidth="1"/>
    <col min="2" max="2" width="6.21875" style="12" customWidth="1"/>
    <col min="3" max="3" width="5" bestFit="1" customWidth="1"/>
    <col min="4" max="4" width="8" bestFit="1" customWidth="1"/>
    <col min="5" max="5" width="21.5546875" bestFit="1" customWidth="1"/>
    <col min="6" max="6" width="7.109375" customWidth="1"/>
    <col min="7" max="7" width="8.109375" bestFit="1" customWidth="1"/>
    <col min="8" max="8" width="16.21875" bestFit="1" customWidth="1"/>
    <col min="9" max="9" width="10" bestFit="1" customWidth="1"/>
    <col min="10" max="10" width="117.88671875" bestFit="1" customWidth="1"/>
    <col min="11" max="11" width="13.44140625" bestFit="1" customWidth="1"/>
    <col min="12" max="12" width="10.109375" bestFit="1" customWidth="1"/>
    <col min="13" max="13" width="18.5546875" bestFit="1" customWidth="1"/>
    <col min="14" max="14" width="19.21875" bestFit="1" customWidth="1"/>
    <col min="15" max="15" width="18.21875" bestFit="1" customWidth="1"/>
    <col min="16" max="16" width="13.44140625" bestFit="1" customWidth="1"/>
    <col min="17" max="17" width="16.109375" bestFit="1" customWidth="1"/>
    <col min="18" max="18" width="15.109375" bestFit="1" customWidth="1"/>
    <col min="19" max="19" width="21.109375" bestFit="1" customWidth="1"/>
    <col min="20" max="20" width="27.33203125" bestFit="1" customWidth="1"/>
    <col min="21" max="21" width="22.21875" bestFit="1" customWidth="1"/>
    <col min="22" max="22" width="12.44140625" bestFit="1" customWidth="1"/>
  </cols>
  <sheetData>
    <row r="1" spans="1:22" ht="15" thickBot="1" x14ac:dyDescent="0.35">
      <c r="B1" s="21" t="s">
        <v>147</v>
      </c>
      <c r="J1" s="20" t="s">
        <v>150</v>
      </c>
    </row>
    <row r="2" spans="1:22" ht="27.6" thickBot="1" x14ac:dyDescent="0.35">
      <c r="A2" s="1" t="s">
        <v>33</v>
      </c>
      <c r="B2" s="11" t="s">
        <v>32</v>
      </c>
      <c r="C2" s="1" t="s">
        <v>15</v>
      </c>
      <c r="D2" s="1" t="s">
        <v>17</v>
      </c>
      <c r="E2" s="1" t="s">
        <v>0</v>
      </c>
      <c r="F2" s="1" t="s">
        <v>19</v>
      </c>
      <c r="G2" s="1" t="s">
        <v>21</v>
      </c>
      <c r="H2" s="22" t="s">
        <v>1</v>
      </c>
      <c r="I2" s="22" t="s">
        <v>2</v>
      </c>
      <c r="J2" s="7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  <c r="V2" s="5" t="s">
        <v>30</v>
      </c>
    </row>
    <row r="3" spans="1:22" ht="27.6" x14ac:dyDescent="0.3">
      <c r="B3" s="12" cm="1">
        <f t="array" ref="B3:B24">_xlfn.SEQUENCE(COUNTA(E:E)-1,1,1,1)</f>
        <v>1</v>
      </c>
      <c r="C3" t="s">
        <v>16</v>
      </c>
      <c r="D3" t="s">
        <v>18</v>
      </c>
      <c r="E3" t="s">
        <v>8</v>
      </c>
      <c r="F3" t="s">
        <v>20</v>
      </c>
      <c r="G3" t="s">
        <v>22</v>
      </c>
      <c r="H3" s="2" t="s">
        <v>9</v>
      </c>
      <c r="J3" s="4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</row>
    <row r="4" spans="1:22" x14ac:dyDescent="0.3">
      <c r="B4" s="12">
        <v>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J4" t="s">
        <v>57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 spans="1:22" x14ac:dyDescent="0.3">
      <c r="B5" s="12">
        <v>3</v>
      </c>
      <c r="C5" t="s">
        <v>34</v>
      </c>
      <c r="D5" t="s">
        <v>35</v>
      </c>
      <c r="E5" t="s">
        <v>39</v>
      </c>
      <c r="F5" t="s">
        <v>40</v>
      </c>
      <c r="G5" t="s">
        <v>41</v>
      </c>
      <c r="J5" t="s">
        <v>58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2" x14ac:dyDescent="0.3">
      <c r="B6" s="12">
        <v>4</v>
      </c>
      <c r="C6" t="s">
        <v>34</v>
      </c>
      <c r="D6" t="s">
        <v>35</v>
      </c>
      <c r="E6" t="s">
        <v>42</v>
      </c>
      <c r="F6" t="s">
        <v>43</v>
      </c>
      <c r="G6" t="s">
        <v>44</v>
      </c>
      <c r="J6" t="s">
        <v>57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2" ht="28.8" x14ac:dyDescent="0.3">
      <c r="B7" s="12">
        <v>5</v>
      </c>
      <c r="C7" t="s">
        <v>34</v>
      </c>
      <c r="D7" t="s">
        <v>45</v>
      </c>
      <c r="E7" t="s">
        <v>46</v>
      </c>
      <c r="F7" t="s">
        <v>47</v>
      </c>
      <c r="G7" t="s">
        <v>48</v>
      </c>
      <c r="J7" s="3" t="s">
        <v>59</v>
      </c>
      <c r="O7" t="s">
        <v>31</v>
      </c>
      <c r="P7" t="s">
        <v>31</v>
      </c>
      <c r="Q7" t="s">
        <v>31</v>
      </c>
    </row>
    <row r="8" spans="1:22" x14ac:dyDescent="0.3">
      <c r="B8" s="12">
        <v>6</v>
      </c>
      <c r="C8" t="s">
        <v>49</v>
      </c>
      <c r="D8" t="s">
        <v>18</v>
      </c>
      <c r="E8" t="s">
        <v>50</v>
      </c>
      <c r="F8" t="s">
        <v>51</v>
      </c>
      <c r="G8" t="s">
        <v>52</v>
      </c>
      <c r="J8" t="s">
        <v>57</v>
      </c>
      <c r="Q8" t="s">
        <v>31</v>
      </c>
      <c r="S8" t="s">
        <v>31</v>
      </c>
    </row>
    <row r="9" spans="1:22" x14ac:dyDescent="0.3">
      <c r="B9" s="12">
        <v>7</v>
      </c>
      <c r="C9" t="s">
        <v>16</v>
      </c>
      <c r="D9" t="s">
        <v>53</v>
      </c>
      <c r="E9" t="s">
        <v>54</v>
      </c>
      <c r="F9" t="s">
        <v>55</v>
      </c>
      <c r="G9" t="s">
        <v>56</v>
      </c>
      <c r="J9" t="s">
        <v>60</v>
      </c>
      <c r="Q9" t="s">
        <v>31</v>
      </c>
    </row>
    <row r="10" spans="1:22" x14ac:dyDescent="0.3">
      <c r="B10" s="12">
        <v>8</v>
      </c>
      <c r="C10" t="s">
        <v>49</v>
      </c>
      <c r="D10" t="s">
        <v>18</v>
      </c>
      <c r="E10" t="s">
        <v>73</v>
      </c>
      <c r="F10" t="s">
        <v>74</v>
      </c>
      <c r="G10" t="s">
        <v>75</v>
      </c>
      <c r="J10" t="s">
        <v>57</v>
      </c>
      <c r="Q10" t="s">
        <v>31</v>
      </c>
    </row>
    <row r="11" spans="1:22" x14ac:dyDescent="0.3">
      <c r="B11" s="12">
        <v>9</v>
      </c>
      <c r="C11" t="s">
        <v>49</v>
      </c>
      <c r="D11" t="s">
        <v>18</v>
      </c>
      <c r="E11" t="s">
        <v>76</v>
      </c>
      <c r="F11" t="s">
        <v>77</v>
      </c>
      <c r="G11" t="s">
        <v>78</v>
      </c>
      <c r="J11" t="s">
        <v>57</v>
      </c>
      <c r="Q11" t="s">
        <v>31</v>
      </c>
      <c r="S11" t="s">
        <v>31</v>
      </c>
    </row>
    <row r="12" spans="1:22" ht="43.2" x14ac:dyDescent="0.3">
      <c r="B12" s="12">
        <v>10</v>
      </c>
      <c r="C12" t="s">
        <v>49</v>
      </c>
      <c r="D12" t="s">
        <v>53</v>
      </c>
      <c r="E12" t="s">
        <v>79</v>
      </c>
      <c r="F12" t="s">
        <v>80</v>
      </c>
      <c r="G12" t="s">
        <v>81</v>
      </c>
      <c r="J12" s="3" t="s">
        <v>107</v>
      </c>
      <c r="R12" t="s">
        <v>31</v>
      </c>
    </row>
    <row r="13" spans="1:22" ht="43.2" x14ac:dyDescent="0.3">
      <c r="B13" s="12">
        <v>11</v>
      </c>
      <c r="C13" t="s">
        <v>16</v>
      </c>
      <c r="D13" t="s">
        <v>82</v>
      </c>
      <c r="E13" t="s">
        <v>83</v>
      </c>
      <c r="F13" t="s">
        <v>84</v>
      </c>
      <c r="G13" t="s">
        <v>85</v>
      </c>
      <c r="J13" s="3" t="s">
        <v>107</v>
      </c>
      <c r="S13" t="s">
        <v>31</v>
      </c>
    </row>
    <row r="14" spans="1:22" x14ac:dyDescent="0.3">
      <c r="B14" s="12">
        <v>12</v>
      </c>
      <c r="C14" t="s">
        <v>49</v>
      </c>
      <c r="D14" t="s">
        <v>82</v>
      </c>
      <c r="E14" t="s">
        <v>86</v>
      </c>
      <c r="F14" t="s">
        <v>87</v>
      </c>
      <c r="G14" t="s">
        <v>88</v>
      </c>
      <c r="J14" t="s">
        <v>108</v>
      </c>
      <c r="Q14" t="s">
        <v>31</v>
      </c>
    </row>
    <row r="15" spans="1:22" x14ac:dyDescent="0.3">
      <c r="B15" s="12">
        <v>13</v>
      </c>
      <c r="C15" t="s">
        <v>34</v>
      </c>
      <c r="D15" t="s">
        <v>65</v>
      </c>
      <c r="E15" t="s">
        <v>66</v>
      </c>
      <c r="F15" t="s">
        <v>67</v>
      </c>
      <c r="G15" t="s">
        <v>68</v>
      </c>
      <c r="J15" t="s">
        <v>64</v>
      </c>
      <c r="O15" t="s">
        <v>31</v>
      </c>
      <c r="Q15" t="s">
        <v>31</v>
      </c>
    </row>
    <row r="16" spans="1:22" x14ac:dyDescent="0.3">
      <c r="B16" s="12">
        <v>14</v>
      </c>
      <c r="C16" t="s">
        <v>49</v>
      </c>
      <c r="D16" t="s">
        <v>18</v>
      </c>
      <c r="E16" t="s">
        <v>89</v>
      </c>
      <c r="F16" t="s">
        <v>90</v>
      </c>
      <c r="G16" t="s">
        <v>91</v>
      </c>
      <c r="J16" t="s">
        <v>57</v>
      </c>
      <c r="Q16" t="s">
        <v>31</v>
      </c>
    </row>
    <row r="17" spans="2:22" x14ac:dyDescent="0.3">
      <c r="B17" s="12">
        <v>15</v>
      </c>
      <c r="C17" t="s">
        <v>49</v>
      </c>
      <c r="D17" t="s">
        <v>82</v>
      </c>
      <c r="E17" t="s">
        <v>92</v>
      </c>
      <c r="F17" t="s">
        <v>93</v>
      </c>
      <c r="G17" t="s">
        <v>94</v>
      </c>
      <c r="J17" t="s">
        <v>57</v>
      </c>
      <c r="Q17" t="s">
        <v>31</v>
      </c>
    </row>
    <row r="18" spans="2:22" x14ac:dyDescent="0.3">
      <c r="B18" s="12">
        <v>16</v>
      </c>
      <c r="C18" t="s">
        <v>49</v>
      </c>
      <c r="E18" t="s">
        <v>95</v>
      </c>
      <c r="F18" t="s">
        <v>96</v>
      </c>
      <c r="G18" t="s">
        <v>97</v>
      </c>
      <c r="J18" t="s">
        <v>109</v>
      </c>
      <c r="Q18" t="s">
        <v>31</v>
      </c>
    </row>
    <row r="19" spans="2:22" x14ac:dyDescent="0.3">
      <c r="B19" s="12">
        <v>17</v>
      </c>
      <c r="C19" t="s">
        <v>16</v>
      </c>
      <c r="E19" t="s">
        <v>98</v>
      </c>
      <c r="F19" t="s">
        <v>99</v>
      </c>
      <c r="G19" t="s">
        <v>100</v>
      </c>
      <c r="J19" t="s">
        <v>110</v>
      </c>
      <c r="Q19" t="s">
        <v>31</v>
      </c>
      <c r="U19" t="s">
        <v>31</v>
      </c>
    </row>
    <row r="20" spans="2:22" x14ac:dyDescent="0.3">
      <c r="B20" s="12">
        <v>18</v>
      </c>
      <c r="C20" t="s">
        <v>34</v>
      </c>
      <c r="D20" t="s">
        <v>65</v>
      </c>
      <c r="E20" t="s">
        <v>101</v>
      </c>
      <c r="F20" t="s">
        <v>102</v>
      </c>
      <c r="G20" t="s">
        <v>103</v>
      </c>
      <c r="J20" t="s">
        <v>111</v>
      </c>
      <c r="O20" t="s">
        <v>31</v>
      </c>
      <c r="Q20" t="s">
        <v>31</v>
      </c>
    </row>
    <row r="21" spans="2:22" x14ac:dyDescent="0.3">
      <c r="B21" s="12">
        <v>19</v>
      </c>
      <c r="C21" t="s">
        <v>49</v>
      </c>
      <c r="E21" t="s">
        <v>104</v>
      </c>
      <c r="F21" t="s">
        <v>105</v>
      </c>
      <c r="G21" t="s">
        <v>106</v>
      </c>
      <c r="J21" t="s">
        <v>112</v>
      </c>
      <c r="Q21" t="s">
        <v>31</v>
      </c>
    </row>
    <row r="22" spans="2:22" x14ac:dyDescent="0.3">
      <c r="B22" s="12">
        <v>20</v>
      </c>
      <c r="C22" t="s">
        <v>34</v>
      </c>
      <c r="D22" t="s">
        <v>120</v>
      </c>
      <c r="E22" t="s">
        <v>121</v>
      </c>
      <c r="F22" t="s">
        <v>122</v>
      </c>
      <c r="G22" t="s">
        <v>123</v>
      </c>
      <c r="J22" t="s">
        <v>132</v>
      </c>
      <c r="T22" t="s">
        <v>31</v>
      </c>
      <c r="V22" t="s">
        <v>31</v>
      </c>
    </row>
    <row r="23" spans="2:22" ht="43.2" x14ac:dyDescent="0.3">
      <c r="B23" s="12">
        <v>21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J23" s="3" t="s">
        <v>107</v>
      </c>
      <c r="O23" t="s">
        <v>31</v>
      </c>
      <c r="T23" t="s">
        <v>31</v>
      </c>
      <c r="V23" t="s">
        <v>31</v>
      </c>
    </row>
    <row r="24" spans="2:22" ht="43.2" x14ac:dyDescent="0.3">
      <c r="B24" s="12">
        <v>22</v>
      </c>
      <c r="C24" t="s">
        <v>34</v>
      </c>
      <c r="D24" t="s">
        <v>125</v>
      </c>
      <c r="E24" t="s">
        <v>129</v>
      </c>
      <c r="F24" t="s">
        <v>130</v>
      </c>
      <c r="G24" t="s">
        <v>131</v>
      </c>
      <c r="J24" s="3" t="s">
        <v>133</v>
      </c>
      <c r="O24" t="s">
        <v>31</v>
      </c>
      <c r="T24" t="s">
        <v>31</v>
      </c>
      <c r="V24" t="s">
        <v>31</v>
      </c>
    </row>
  </sheetData>
  <conditionalFormatting sqref="O3:V42">
    <cfRule type="duplicateValues" dxfId="0" priority="1"/>
  </conditionalFormatting>
  <hyperlinks>
    <hyperlink ref="H3" r:id="rId1" xr:uid="{E88AE459-F947-4B91-AE53-EDDD6F7C29C7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B02-06ED-4AF1-B74E-8080D8F265B5}">
  <dimension ref="A1:R21"/>
  <sheetViews>
    <sheetView topLeftCell="A2" zoomScale="84" zoomScaleNormal="64" workbookViewId="0">
      <selection activeCell="B3" sqref="B3"/>
    </sheetView>
  </sheetViews>
  <sheetFormatPr defaultRowHeight="14.4" x14ac:dyDescent="0.3"/>
  <cols>
    <col min="1" max="1" width="20.44140625" bestFit="1" customWidth="1"/>
    <col min="2" max="2" width="135.109375" bestFit="1" customWidth="1"/>
    <col min="3" max="3" width="26.5546875" bestFit="1" customWidth="1"/>
    <col min="4" max="4" width="80.88671875" bestFit="1" customWidth="1"/>
    <col min="5" max="5" width="26.5546875" bestFit="1" customWidth="1"/>
    <col min="6" max="6" width="50.44140625" bestFit="1" customWidth="1"/>
    <col min="7" max="7" width="50.44140625" customWidth="1"/>
    <col min="8" max="8" width="19.21875" bestFit="1" customWidth="1"/>
    <col min="9" max="9" width="22.6640625" bestFit="1" customWidth="1"/>
    <col min="10" max="10" width="26.88671875" bestFit="1" customWidth="1"/>
    <col min="11" max="11" width="17" bestFit="1" customWidth="1"/>
    <col min="12" max="12" width="17" customWidth="1"/>
    <col min="13" max="13" width="13.44140625" bestFit="1" customWidth="1"/>
    <col min="14" max="14" width="13.44140625" customWidth="1"/>
    <col min="17" max="17" width="122.21875" bestFit="1" customWidth="1"/>
  </cols>
  <sheetData>
    <row r="1" spans="1:18" x14ac:dyDescent="0.3">
      <c r="A1" s="23" t="s">
        <v>118</v>
      </c>
      <c r="B1" s="23"/>
      <c r="D1" s="14" t="s">
        <v>138</v>
      </c>
      <c r="Q1" s="23" t="s">
        <v>141</v>
      </c>
      <c r="R1" s="23"/>
    </row>
    <row r="2" spans="1:18" x14ac:dyDescent="0.3">
      <c r="A2" s="18" t="s">
        <v>117</v>
      </c>
      <c r="B2" s="18" t="s">
        <v>119</v>
      </c>
      <c r="C2" s="6"/>
      <c r="D2" t="s">
        <v>3</v>
      </c>
      <c r="E2" s="6" t="s">
        <v>69</v>
      </c>
      <c r="F2" s="6" t="s">
        <v>70</v>
      </c>
      <c r="G2" s="6" t="s">
        <v>139</v>
      </c>
      <c r="H2" s="9" t="s">
        <v>72</v>
      </c>
      <c r="I2" s="10" t="s">
        <v>71</v>
      </c>
      <c r="J2" s="9" t="s">
        <v>114</v>
      </c>
      <c r="K2" s="10" t="s">
        <v>115</v>
      </c>
      <c r="L2" s="13" t="s">
        <v>137</v>
      </c>
      <c r="M2" s="6" t="s">
        <v>116</v>
      </c>
      <c r="N2" s="18" t="s">
        <v>117</v>
      </c>
      <c r="Q2" t="str" cm="1">
        <f t="array" ref="Q2:Q19">Affiliations_unique[[#All],[affiliation organisation(s)]]</f>
        <v>affiliation organisation(s)</v>
      </c>
      <c r="R2" t="s">
        <v>140</v>
      </c>
    </row>
    <row r="3" spans="1:18" x14ac:dyDescent="0.3">
      <c r="A3" s="19" cm="1">
        <f t="array" ref="A3:A19">_xlfn.SEQUENCE(COUNTA(D:D)-2,1,1,1)</f>
        <v>1</v>
      </c>
      <c r="B3" s="19" t="str">
        <f>INDEX(Affiliations_unique[affiliation organisation(s)],MATCH(A3,$N$3:$N$1000))</f>
        <v>University of Cambridge School of Clinical Medicine, Addenbrooke's Hospital NHS Foundation Trust, Hills Road, Cambridge, UK, CB2 0QQ</v>
      </c>
      <c r="D3" t="s">
        <v>57</v>
      </c>
      <c r="E3" t="str" cm="1">
        <f t="array" ref="E3">_xlfn.TEXTJOIN(",",TRUE,_xlfn._xlws.FILTER(master!$B$3:$B$1001,ISNUMBER(SEARCH(Affiliations_unique[[#This Row],[affiliation organisation(s)]],master!$J$3:$J$1001))))</f>
        <v>1,2,4,6,8,9,14,15</v>
      </c>
      <c r="F3" t="str" cm="1">
        <f t="array" ref="F3">_xlfn.TEXTJOIN(",",TRUE,_xlfn._xlws.FILTER(master!$G$3:$G$1001,ISNUMBER(SEARCH(Affiliations_unique[[#This Row],[affiliation organisation(s)]],master!$J$3:$J$1001))))</f>
        <v>Cheng,Morris,Tolley,Sogandji,Irodi,Chan,Burn,Patel</v>
      </c>
      <c r="G3" t="str" cm="1">
        <f t="array" ref="G3">_xlfn.TEXTJOIN(",",TRUE,_xlfn._xlws.FILTER(master!$E$3:$E$1001,ISNUMBER(SEARCH(Affiliations_unique[[#This Row],[affiliation organisation(s)]],master!$J$3:$J$1001))))</f>
        <v>Mark Tsz Kin Cheng,James Seymour Morris,Abraham Tolley,Nihal Sogandji,Anushka Irodi,Justine Tin Nok Chan,Abigail Burn,Anita Patel</v>
      </c>
      <c r="H3" s="8">
        <f t="shared" ref="H3:H19" si="0">_xlfn.NUMBERVALUE(IFERROR(LEFT(E3, FIND(",", E3) - 1), E3))</f>
        <v>1</v>
      </c>
      <c r="I3" cm="1">
        <f t="array" ref="I3">COUNT(SEARCH(Affiliations_unique[[#This Row],[affiliation organisation(s)]],master!$J$3:$J$1001))</f>
        <v>8</v>
      </c>
      <c r="J3">
        <f t="shared" ref="J3:J19" si="1">_xlfn.RANK.EQ(H3,$H$3:$H$101,1)</f>
        <v>1</v>
      </c>
      <c r="K3">
        <f>_xlfn.RANK.EQ(I3,$I$3:$I$101,0)</f>
        <v>1</v>
      </c>
      <c r="L3" cm="1">
        <f t="array" ref="L3:L19">_xlfn.SEQUENCE(COUNTA(D:D)-2,1,1,1)</f>
        <v>1</v>
      </c>
      <c r="M3">
        <f>J3+K3+L3</f>
        <v>3</v>
      </c>
      <c r="N3" s="18">
        <f t="shared" ref="N3:N19" si="2">_xlfn.RANK.EQ(M3,$M$3:$M$101,1)</f>
        <v>1</v>
      </c>
      <c r="Q3" t="str">
        <v>University of Cambridge School of Clinical Medicine, Addenbrooke's Hospital NHS Foundation Trust, Hills Road, Cambridge, UK, CB2 0QQ</v>
      </c>
      <c r="R3">
        <f>INDEX($A3:$A$1000,MATCH($Q$3,$B$3:$B1000,0),1)</f>
        <v>1</v>
      </c>
    </row>
    <row r="4" spans="1:18" x14ac:dyDescent="0.3">
      <c r="A4" s="19">
        <v>2</v>
      </c>
      <c r="B4" s="19" t="str">
        <f>INDEX(Affiliations_unique[affiliation organisation(s)],MATCH(A4,$N$3:$N$1000))</f>
        <v>Cambridge Institute of Therapeutic Immunology &amp; Infectious Disease (CITIID), Department of Medicine, University of Cambridge, Cambridge, UK</v>
      </c>
      <c r="D4" t="s">
        <v>61</v>
      </c>
      <c r="E4" t="str" cm="1">
        <f t="array" ref="E4">_xlfn.TEXTJOIN(",",TRUE,_xlfn._xlws.FILTER(master!$B$3:$B$101,ISNUMBER(SEARCH(Affiliations_unique[[#This Row],[affiliation organisation(s)]],master!$J$3:$J$101))))</f>
        <v>1,10,11,21</v>
      </c>
      <c r="F4" t="str" cm="1">
        <f t="array" ref="F4">_xlfn.TEXTJOIN(",",TRUE,_xlfn._xlws.FILTER(master!$G$3:$G$101,ISNUMBER(SEARCH(Affiliations_unique[[#This Row],[affiliation organisation(s)]],master!$J$3:$J$101))))</f>
        <v>Cheng,Kamelian,Sievers,Gupta</v>
      </c>
      <c r="G4" t="str" cm="1">
        <f t="array" ref="G4">_xlfn.TEXTJOIN(",",TRUE,_xlfn._xlws.FILTER(master!$E$3:$E$1001,ISNUMBER(SEARCH(Affiliations_unique[[#This Row],[affiliation organisation(s)]],master!$J$3:$J$1001))))</f>
        <v>Mark Tsz Kin Cheng,Kimia Kamelian,Benjamin L Sievers,Ravindra K Gupta</v>
      </c>
      <c r="H4" s="8">
        <f t="shared" si="0"/>
        <v>1</v>
      </c>
      <c r="I4" cm="1">
        <f t="array" ref="I4">COUNT(SEARCH(Affiliations_unique[[#This Row],[affiliation organisation(s)]],master!$J$3:$J$101))</f>
        <v>4</v>
      </c>
      <c r="J4">
        <f t="shared" si="1"/>
        <v>1</v>
      </c>
      <c r="K4">
        <f t="shared" ref="K4:K15" si="3">_xlfn.RANK.EQ(I4,$I$3:$I$101,0)</f>
        <v>2</v>
      </c>
      <c r="L4">
        <v>2</v>
      </c>
      <c r="M4">
        <f t="shared" ref="M4:M19" si="4">J4+K4+L4</f>
        <v>5</v>
      </c>
      <c r="N4" s="18">
        <f t="shared" si="2"/>
        <v>2</v>
      </c>
      <c r="Q4" t="str">
        <v>Cambridge Institute of Therapeutic Immunology &amp; Infectious Disease (CITIID), Department of Medicine, University of Cambridge, Cambridge, UK</v>
      </c>
      <c r="R4">
        <f>INDEX($A4:$A$1000,MATCH($Q$3,$B$3:$B1001,0),1)</f>
        <v>2</v>
      </c>
    </row>
    <row r="5" spans="1:18" x14ac:dyDescent="0.3">
      <c r="A5" s="19">
        <v>3</v>
      </c>
      <c r="B5" s="19" t="str">
        <f>INDEX(Affiliations_unique[affiliation organisation(s)],MATCH(A5,$N$3:$N$1000))</f>
        <v>Oxford University Clinical Academic Graduate School, John Radcliffe Hospital (Main Hospital), Oxford, UK</v>
      </c>
      <c r="D5" t="s">
        <v>58</v>
      </c>
      <c r="E5" t="str" cm="1">
        <f t="array" ref="E5">_xlfn.TEXTJOIN(",",TRUE,_xlfn._xlws.FILTER(master!$B$3:$B$101,ISNUMBER(SEARCH(Affiliations_unique[[#This Row],[affiliation organisation(s)]],master!$J$3:$J$101))))</f>
        <v>3</v>
      </c>
      <c r="F5" t="str" cm="1">
        <f t="array" ref="F5">_xlfn.TEXTJOIN(",",TRUE,_xlfn._xlws.FILTER(master!$G$3:$G$101,ISNUMBER(SEARCH(Affiliations_unique[[#This Row],[affiliation organisation(s)]],master!$J$3:$J$101))))</f>
        <v>Shah</v>
      </c>
      <c r="G5" t="str" cm="1">
        <f t="array" ref="G5">_xlfn.TEXTJOIN(",",TRUE,_xlfn._xlws.FILTER(master!$E$3:$E$1001,ISNUMBER(SEARCH(Affiliations_unique[[#This Row],[affiliation organisation(s)]],master!$J$3:$J$1001))))</f>
        <v>Syed Fazal Hussein Shah</v>
      </c>
      <c r="H5" s="8">
        <f t="shared" si="0"/>
        <v>3</v>
      </c>
      <c r="I5" cm="1">
        <f t="array" ref="I5">COUNT(SEARCH(Affiliations_unique[[#This Row],[affiliation organisation(s)]],master!$J$3:$J$101))</f>
        <v>1</v>
      </c>
      <c r="J5">
        <f t="shared" si="1"/>
        <v>3</v>
      </c>
      <c r="K5">
        <f t="shared" si="3"/>
        <v>4</v>
      </c>
      <c r="L5">
        <v>3</v>
      </c>
      <c r="M5">
        <f t="shared" si="4"/>
        <v>10</v>
      </c>
      <c r="N5" s="18">
        <f t="shared" si="2"/>
        <v>3</v>
      </c>
      <c r="Q5" t="str">
        <v>Oxford University Clinical Academic Graduate School, John Radcliffe Hospital (Main Hospital), Oxford, UK</v>
      </c>
      <c r="R5">
        <f>INDEX($A5:$A$1000,MATCH($Q$3,$B$3:$B1002,0),1)</f>
        <v>3</v>
      </c>
    </row>
    <row r="6" spans="1:18" x14ac:dyDescent="0.3">
      <c r="A6" s="19">
        <v>4</v>
      </c>
      <c r="B6" s="19" t="str">
        <f>INDEX(Affiliations_unique[affiliation organisation(s)],MATCH(A6,$N$3:$N$1000))</f>
        <v>National School of Public Health, NOVA University of Lisbon, Portugal</v>
      </c>
      <c r="D6" t="s">
        <v>62</v>
      </c>
      <c r="E6" t="str" cm="1">
        <f t="array" ref="E6">_xlfn.TEXTJOIN(",",TRUE,_xlfn._xlws.FILTER(master!$B$3:$B$101,ISNUMBER(SEARCH(Affiliations_unique[[#This Row],[affiliation organisation(s)]],master!$J$3:$J$101))))</f>
        <v>5</v>
      </c>
      <c r="F6" t="str" cm="1">
        <f t="array" ref="F6">_xlfn.TEXTJOIN(",",TRUE,_xlfn._xlws.FILTER(master!$G$3:$G$101,ISNUMBER(SEARCH(Affiliations_unique[[#This Row],[affiliation organisation(s)]],master!$J$3:$J$101))))</f>
        <v>Chen-Xu</v>
      </c>
      <c r="G6" t="str" cm="1">
        <f t="array" ref="G6">_xlfn.TEXTJOIN(",",TRUE,_xlfn._xlws.FILTER(master!$E$3:$E$1001,ISNUMBER(SEARCH(Affiliations_unique[[#This Row],[affiliation organisation(s)]],master!$J$3:$J$1001))))</f>
        <v>José Chen-Xu</v>
      </c>
      <c r="H6" s="8">
        <f t="shared" si="0"/>
        <v>5</v>
      </c>
      <c r="I6" cm="1">
        <f t="array" ref="I6">COUNT(SEARCH(Affiliations_unique[[#This Row],[affiliation organisation(s)]],master!$J$3:$J$101))</f>
        <v>1</v>
      </c>
      <c r="J6">
        <f t="shared" si="1"/>
        <v>4</v>
      </c>
      <c r="K6">
        <f t="shared" si="3"/>
        <v>4</v>
      </c>
      <c r="L6">
        <v>4</v>
      </c>
      <c r="M6">
        <f t="shared" si="4"/>
        <v>12</v>
      </c>
      <c r="N6" s="18">
        <f t="shared" si="2"/>
        <v>4</v>
      </c>
      <c r="Q6" t="str">
        <v>National School of Public Health, NOVA University of Lisbon, Portugal</v>
      </c>
      <c r="R6">
        <f>INDEX($A6:$A$1000,MATCH($Q$3,$B$3:$B1003,0),1)</f>
        <v>4</v>
      </c>
    </row>
    <row r="7" spans="1:18" x14ac:dyDescent="0.3">
      <c r="A7" s="19">
        <v>5</v>
      </c>
      <c r="B7" s="19" t="str">
        <f>INDEX(Affiliations_unique[affiliation organisation(s)],MATCH(A7,$N$3:$N$1000))</f>
        <v>Public Health Unit, Local Health Unit Baixo Mondego, Figueira da Foz, Portugal</v>
      </c>
      <c r="D7" t="s">
        <v>63</v>
      </c>
      <c r="E7" t="str" cm="1">
        <f t="array" ref="E7">_xlfn.TEXTJOIN(",",TRUE,_xlfn._xlws.FILTER(master!$B$3:$B$101,ISNUMBER(SEARCH(Affiliations_unique[[#This Row],[affiliation organisation(s)]],master!$J$3:$J$101))))</f>
        <v>5</v>
      </c>
      <c r="F7" t="str" cm="1">
        <f t="array" ref="F7">_xlfn.TEXTJOIN(",",TRUE,_xlfn._xlws.FILTER(master!$G$3:$G$101,ISNUMBER(SEARCH(Affiliations_unique[[#This Row],[affiliation organisation(s)]],master!$J$3:$J$101))))</f>
        <v>Chen-Xu</v>
      </c>
      <c r="G7" t="str" cm="1">
        <f t="array" ref="G7">_xlfn.TEXTJOIN(",",TRUE,_xlfn._xlws.FILTER(master!$E$3:$E$1001,ISNUMBER(SEARCH(Affiliations_unique[[#This Row],[affiliation organisation(s)]],master!$J$3:$J$1001))))</f>
        <v>José Chen-Xu</v>
      </c>
      <c r="H7" s="8">
        <f t="shared" si="0"/>
        <v>5</v>
      </c>
      <c r="I7" cm="1">
        <f t="array" ref="I7">COUNT(SEARCH(Affiliations_unique[[#This Row],[affiliation organisation(s)]],master!$J$3:$J$101))</f>
        <v>1</v>
      </c>
      <c r="J7">
        <f t="shared" si="1"/>
        <v>4</v>
      </c>
      <c r="K7">
        <f t="shared" si="3"/>
        <v>4</v>
      </c>
      <c r="L7">
        <v>5</v>
      </c>
      <c r="M7">
        <f t="shared" si="4"/>
        <v>13</v>
      </c>
      <c r="N7" s="18">
        <f t="shared" si="2"/>
        <v>5</v>
      </c>
      <c r="Q7" t="str">
        <v>Public Health Unit, Local Health Unit Baixo Mondego, Figueira da Foz, Portugal</v>
      </c>
      <c r="R7">
        <f>INDEX($A7:$A$1000,MATCH($Q$3,$B$3:$B1004,0),1)</f>
        <v>5</v>
      </c>
    </row>
    <row r="8" spans="1:18" x14ac:dyDescent="0.3">
      <c r="A8" s="19">
        <v>6</v>
      </c>
      <c r="B8" s="19" t="str">
        <f>INDEX(Affiliations_unique[affiliation organisation(s)],MATCH(A8,$N$3:$N$1000))</f>
        <v>Department of Health Policy, London School of Economics and Political Science, London, UK, WC2A 2AE</v>
      </c>
      <c r="D8" t="s">
        <v>60</v>
      </c>
      <c r="E8" t="str" cm="1">
        <f t="array" ref="E8">_xlfn.TEXTJOIN(",",TRUE,_xlfn._xlws.FILTER(master!$B$3:$B$101,ISNUMBER(SEARCH(Affiliations_unique[[#This Row],[affiliation organisation(s)]],master!$J$3:$J$101))))</f>
        <v>7</v>
      </c>
      <c r="F8" t="str" cm="1">
        <f t="array" ref="F8">_xlfn.TEXTJOIN(",",TRUE,_xlfn._xlws.FILTER(master!$G$3:$G$101,ISNUMBER(SEARCH(Affiliations_unique[[#This Row],[affiliation organisation(s)]],master!$J$3:$J$101))))</f>
        <v>Fong</v>
      </c>
      <c r="G8" t="str" cm="1">
        <f t="array" ref="G8">_xlfn.TEXTJOIN(",",TRUE,_xlfn._xlws.FILTER(master!$E$3:$E$1001,ISNUMBER(SEARCH(Affiliations_unique[[#This Row],[affiliation organisation(s)]],master!$J$3:$J$1001))))</f>
        <v>Long Hei Fong</v>
      </c>
      <c r="H8" s="8">
        <f t="shared" si="0"/>
        <v>7</v>
      </c>
      <c r="I8" cm="1">
        <f t="array" ref="I8">COUNT(SEARCH(Affiliations_unique[[#This Row],[affiliation organisation(s)]],master!$J$3:$J$101))</f>
        <v>1</v>
      </c>
      <c r="J8">
        <f t="shared" si="1"/>
        <v>6</v>
      </c>
      <c r="K8">
        <f t="shared" si="3"/>
        <v>4</v>
      </c>
      <c r="L8">
        <v>6</v>
      </c>
      <c r="M8">
        <f t="shared" si="4"/>
        <v>16</v>
      </c>
      <c r="N8" s="18">
        <f t="shared" si="2"/>
        <v>6</v>
      </c>
      <c r="Q8" t="str">
        <v>Department of Health Policy, London School of Economics and Political Science, London, UK, WC2A 2AE</v>
      </c>
      <c r="R8">
        <f>INDEX($A8:$A$1000,MATCH($Q$3,$B$3:$B1005,0),1)</f>
        <v>6</v>
      </c>
    </row>
    <row r="9" spans="1:18" x14ac:dyDescent="0.3">
      <c r="A9" s="19">
        <v>7</v>
      </c>
      <c r="B9" s="19" t="str">
        <f>INDEX(Affiliations_unique[affiliation organisation(s)],MATCH(A9,$N$3:$N$1000))</f>
        <v>University of Cambridge Department of Medicine, Addenbrooke's Hospital NHS Foundation Trust, Hills Road, Cambridge, UK, CB2 0QQ</v>
      </c>
      <c r="D9" t="s">
        <v>113</v>
      </c>
      <c r="E9" t="str" cm="1">
        <f t="array" ref="E9">_xlfn.TEXTJOIN(",",TRUE,_xlfn._xlws.FILTER(master!$B$3:$B$101,ISNUMBER(SEARCH(Affiliations_unique[[#This Row],[affiliation organisation(s)]],master!$J$3:$J$101))))</f>
        <v>10,11,21</v>
      </c>
      <c r="F9" t="str" cm="1">
        <f t="array" ref="F9">_xlfn.TEXTJOIN(",",TRUE,_xlfn._xlws.FILTER(master!$G$3:$G$101,ISNUMBER(SEARCH(Affiliations_unique[[#This Row],[affiliation organisation(s)]],master!$J$3:$J$101))))</f>
        <v>Kamelian,Sievers,Gupta</v>
      </c>
      <c r="G9" t="str" cm="1">
        <f t="array" ref="G9">_xlfn.TEXTJOIN(",",TRUE,_xlfn._xlws.FILTER(master!$E$3:$E$1001,ISNUMBER(SEARCH(Affiliations_unique[[#This Row],[affiliation organisation(s)]],master!$J$3:$J$1001))))</f>
        <v>Kimia Kamelian,Benjamin L Sievers,Ravindra K Gupta</v>
      </c>
      <c r="H9" s="8">
        <f t="shared" si="0"/>
        <v>10</v>
      </c>
      <c r="I9" cm="1">
        <f t="array" ref="I9">COUNT(SEARCH(Affiliations_unique[[#This Row],[affiliation organisation(s)]],master!$J$3:$J$101))</f>
        <v>3</v>
      </c>
      <c r="J9">
        <f t="shared" si="1"/>
        <v>7</v>
      </c>
      <c r="K9">
        <f t="shared" si="3"/>
        <v>3</v>
      </c>
      <c r="L9">
        <v>7</v>
      </c>
      <c r="M9">
        <f t="shared" si="4"/>
        <v>17</v>
      </c>
      <c r="N9" s="18">
        <f t="shared" si="2"/>
        <v>7</v>
      </c>
      <c r="Q9" t="str">
        <v>University of Cambridge Department of Medicine, Addenbrooke's Hospital NHS Foundation Trust, Hills Road, Cambridge, UK, CB2 0QQ</v>
      </c>
      <c r="R9">
        <f>INDEX($A9:$A$1000,MATCH($Q$3,$B$3:$B1006,0),1)</f>
        <v>7</v>
      </c>
    </row>
    <row r="10" spans="1:18" x14ac:dyDescent="0.3">
      <c r="A10" s="19">
        <v>8</v>
      </c>
      <c r="B10" s="19" t="str">
        <f>INDEX(Affiliations_unique[affiliation organisation(s)],MATCH(A10,$N$3:$N$1000))</f>
        <v>Department of Medicine, University College London (UCL), London, UK</v>
      </c>
      <c r="D10" t="s">
        <v>108</v>
      </c>
      <c r="E10" t="str" cm="1">
        <f t="array" ref="E10">_xlfn.TEXTJOIN(",",TRUE,_xlfn._xlws.FILTER(master!$B$3:$B$101,ISNUMBER(SEARCH(Affiliations_unique[[#This Row],[affiliation organisation(s)]],master!$J$3:$J$101))))</f>
        <v>12</v>
      </c>
      <c r="F10" t="str" cm="1">
        <f t="array" ref="F10">_xlfn.TEXTJOIN(",",TRUE,_xlfn._xlws.FILTER(master!$G$3:$G$101,ISNUMBER(SEARCH(Affiliations_unique[[#This Row],[affiliation organisation(s)]],master!$J$3:$J$101))))</f>
        <v>Sarela</v>
      </c>
      <c r="G10" t="str" cm="1">
        <f t="array" ref="G10">_xlfn.TEXTJOIN(",",TRUE,_xlfn._xlws.FILTER(master!$E$3:$E$1001,ISNUMBER(SEARCH(Affiliations_unique[[#This Row],[affiliation organisation(s)]],master!$J$3:$J$1001))))</f>
        <v>Shazia Sarela</v>
      </c>
      <c r="H10" s="8">
        <f t="shared" si="0"/>
        <v>12</v>
      </c>
      <c r="I10" cm="1">
        <f t="array" ref="I10">COUNT(SEARCH(Affiliations_unique[[#This Row],[affiliation organisation(s)]],master!$J$3:$J$101))</f>
        <v>1</v>
      </c>
      <c r="J10">
        <f t="shared" si="1"/>
        <v>8</v>
      </c>
      <c r="K10">
        <f t="shared" si="3"/>
        <v>4</v>
      </c>
      <c r="L10">
        <v>8</v>
      </c>
      <c r="M10">
        <f t="shared" si="4"/>
        <v>20</v>
      </c>
      <c r="N10" s="18">
        <f t="shared" si="2"/>
        <v>8</v>
      </c>
      <c r="Q10" t="str">
        <v>Department of Medicine, University College London (UCL), London, UK</v>
      </c>
      <c r="R10">
        <f>INDEX($A10:$A$1000,MATCH($Q$3,$B$3:$B1007,0),1)</f>
        <v>8</v>
      </c>
    </row>
    <row r="11" spans="1:18" x14ac:dyDescent="0.3">
      <c r="A11" s="19">
        <v>9</v>
      </c>
      <c r="B11" s="19" t="str">
        <f>INDEX(Affiliations_unique[affiliation organisation(s)],MATCH(A11,$N$3:$N$1000))</f>
        <v>Department of Medicine, Queen Mary Hospital, Hong Kong</v>
      </c>
      <c r="D11" t="s">
        <v>64</v>
      </c>
      <c r="E11" t="str" cm="1">
        <f t="array" ref="E11">_xlfn.TEXTJOIN(",",TRUE,_xlfn._xlws.FILTER(master!$B$3:$B$101,ISNUMBER(SEARCH(Affiliations_unique[[#This Row],[affiliation organisation(s)]],master!$J$3:$J$101))))</f>
        <v>13</v>
      </c>
      <c r="F11" t="str" cm="1">
        <f t="array" ref="F11">_xlfn.TEXTJOIN(",",TRUE,_xlfn._xlws.FILTER(master!$G$3:$G$101,ISNUMBER(SEARCH(Affiliations_unique[[#This Row],[affiliation organisation(s)]],master!$J$3:$J$101))))</f>
        <v>Ho</v>
      </c>
      <c r="G11" t="str" cm="1">
        <f t="array" ref="G11">_xlfn.TEXTJOIN(",",TRUE,_xlfn._xlws.FILTER(master!$E$3:$E$1001,ISNUMBER(SEARCH(Affiliations_unique[[#This Row],[affiliation organisation(s)]],master!$J$3:$J$1001))))</f>
        <v>Margaret Kay Ho</v>
      </c>
      <c r="H11" s="8">
        <f t="shared" si="0"/>
        <v>13</v>
      </c>
      <c r="I11" cm="1">
        <f t="array" ref="I11">COUNT(SEARCH(Affiliations_unique[[#This Row],[affiliation organisation(s)]],master!$J$3:$J$101))</f>
        <v>1</v>
      </c>
      <c r="J11">
        <f t="shared" si="1"/>
        <v>9</v>
      </c>
      <c r="K11">
        <f t="shared" si="3"/>
        <v>4</v>
      </c>
      <c r="L11">
        <v>9</v>
      </c>
      <c r="M11">
        <f t="shared" si="4"/>
        <v>22</v>
      </c>
      <c r="N11" s="18">
        <f t="shared" si="2"/>
        <v>9</v>
      </c>
      <c r="Q11" t="str">
        <v>Department of Medicine, Queen Mary Hospital, Hong Kong</v>
      </c>
      <c r="R11">
        <f>INDEX($A11:$A$1000,MATCH($Q$3,$B$3:$B1008,0),1)</f>
        <v>9</v>
      </c>
    </row>
    <row r="12" spans="1:18" x14ac:dyDescent="0.3">
      <c r="A12" s="19">
        <v>10</v>
      </c>
      <c r="B12" s="19" t="str">
        <f>INDEX(Affiliations_unique[affiliation organisation(s)],MATCH(A12,$N$3:$N$1000))</f>
        <v>School of Medicine, University of Liverpool, Liverpool, UK</v>
      </c>
      <c r="D12" t="s">
        <v>109</v>
      </c>
      <c r="E12" t="str" cm="1">
        <f t="array" ref="E12">_xlfn.TEXTJOIN(",",TRUE,_xlfn._xlws.FILTER(master!$B$3:$B$101,ISNUMBER(SEARCH(Affiliations_unique[[#This Row],[affiliation organisation(s)]],master!$J$3:$J$101))))</f>
        <v>16</v>
      </c>
      <c r="F12" t="str" cm="1">
        <f t="array" ref="F12">_xlfn.TEXTJOIN(",",TRUE,_xlfn._xlws.FILTER(master!$G$3:$G$101,ISNUMBER(SEARCH(Affiliations_unique[[#This Row],[affiliation organisation(s)]],master!$J$3:$J$101))))</f>
        <v>Mbolo</v>
      </c>
      <c r="G12" t="str" cm="1">
        <f t="array" ref="G12">_xlfn.TEXTJOIN(",",TRUE,_xlfn._xlws.FILTER(master!$E$3:$E$1001,ISNUMBER(SEARCH(Affiliations_unique[[#This Row],[affiliation organisation(s)]],master!$J$3:$J$1001))))</f>
        <v>Ghislaine Dominique Mbolo</v>
      </c>
      <c r="H12" s="8">
        <f t="shared" si="0"/>
        <v>16</v>
      </c>
      <c r="I12" cm="1">
        <f t="array" ref="I12">COUNT(SEARCH(Affiliations_unique[[#This Row],[affiliation organisation(s)]],master!$J$3:$J$101))</f>
        <v>1</v>
      </c>
      <c r="J12">
        <f t="shared" si="1"/>
        <v>10</v>
      </c>
      <c r="K12">
        <f t="shared" si="3"/>
        <v>4</v>
      </c>
      <c r="L12">
        <v>10</v>
      </c>
      <c r="M12">
        <f t="shared" si="4"/>
        <v>24</v>
      </c>
      <c r="N12" s="18">
        <f t="shared" si="2"/>
        <v>10</v>
      </c>
      <c r="Q12" t="str">
        <v>School of Medicine, University of Liverpool, Liverpool, UK</v>
      </c>
      <c r="R12">
        <f>INDEX($A12:$A$1000,MATCH($Q$3,$B$3:$B1009,0),1)</f>
        <v>10</v>
      </c>
    </row>
    <row r="13" spans="1:18" x14ac:dyDescent="0.3">
      <c r="A13" s="19">
        <v>11</v>
      </c>
      <c r="B13" s="19" t="str">
        <f>INDEX(Affiliations_unique[affiliation organisation(s)],MATCH(A13,$N$3:$N$1000))</f>
        <v>Leeds School Of Medicine, University of Leeds, Leeds, UK</v>
      </c>
      <c r="D13" t="s">
        <v>110</v>
      </c>
      <c r="E13" t="str" cm="1">
        <f t="array" ref="E13">_xlfn.TEXTJOIN(",",TRUE,_xlfn._xlws.FILTER(master!$B$3:$B$101,ISNUMBER(SEARCH(Affiliations_unique[[#This Row],[affiliation organisation(s)]],master!$J$3:$J$101))))</f>
        <v>17</v>
      </c>
      <c r="F13" t="str" cm="1">
        <f t="array" ref="F13">_xlfn.TEXTJOIN(",",TRUE,_xlfn._xlws.FILTER(master!$G$3:$G$101,ISNUMBER(SEARCH(Affiliations_unique[[#This Row],[affiliation organisation(s)]],master!$J$3:$J$101))))</f>
        <v>Hasan</v>
      </c>
      <c r="G13" t="str" cm="1">
        <f t="array" ref="G13">_xlfn.TEXTJOIN(",",TRUE,_xlfn._xlws.FILTER(master!$E$3:$E$1001,ISNUMBER(SEARCH(Affiliations_unique[[#This Row],[affiliation organisation(s)]],master!$J$3:$J$1001))))</f>
        <v>Muhammad Hasan</v>
      </c>
      <c r="H13" s="8">
        <f t="shared" si="0"/>
        <v>17</v>
      </c>
      <c r="I13" cm="1">
        <f t="array" ref="I13">COUNT(SEARCH(Affiliations_unique[[#This Row],[affiliation organisation(s)]],master!$J$3:$J$101))</f>
        <v>1</v>
      </c>
      <c r="J13">
        <f t="shared" si="1"/>
        <v>11</v>
      </c>
      <c r="K13">
        <f t="shared" si="3"/>
        <v>4</v>
      </c>
      <c r="L13">
        <v>11</v>
      </c>
      <c r="M13">
        <f t="shared" si="4"/>
        <v>26</v>
      </c>
      <c r="N13" s="18">
        <f t="shared" si="2"/>
        <v>11</v>
      </c>
      <c r="Q13" t="str">
        <v>Leeds School Of Medicine, University of Leeds, Leeds, UK</v>
      </c>
      <c r="R13">
        <f>INDEX($A13:$A$1000,MATCH($Q$3,$B$3:$B1010,0),1)</f>
        <v>11</v>
      </c>
    </row>
    <row r="14" spans="1:18" x14ac:dyDescent="0.3">
      <c r="A14" s="19">
        <v>12</v>
      </c>
      <c r="B14" s="19" t="str">
        <f>INDEX(Affiliations_unique[affiliation organisation(s)],MATCH(A14,$N$3:$N$1000))</f>
        <v>College of Medicine, University of Ibadan, Ibadan, Nigeria</v>
      </c>
      <c r="D14" t="s">
        <v>111</v>
      </c>
      <c r="E14" t="str" cm="1">
        <f t="array" ref="E14">_xlfn.TEXTJOIN(",",TRUE,_xlfn._xlws.FILTER(master!$B$3:$B$101,ISNUMBER(SEARCH(Affiliations_unique[[#This Row],[affiliation organisation(s)]],master!$J$3:$J$101))))</f>
        <v>18</v>
      </c>
      <c r="F14" t="str" cm="1">
        <f t="array" ref="F14">_xlfn.TEXTJOIN(",",TRUE,_xlfn._xlws.FILTER(master!$G$3:$G$101,ISNUMBER(SEARCH(Affiliations_unique[[#This Row],[affiliation organisation(s)]],master!$J$3:$J$101))))</f>
        <v>Fehintola</v>
      </c>
      <c r="G14" t="str" cm="1">
        <f t="array" ref="G14">_xlfn.TEXTJOIN(",",TRUE,_xlfn._xlws.FILTER(master!$E$3:$E$1001,ISNUMBER(SEARCH(Affiliations_unique[[#This Row],[affiliation organisation(s)]],master!$J$3:$J$1001))))</f>
        <v>Abdulbasit Opedayo Fehintola</v>
      </c>
      <c r="H14" s="8">
        <f t="shared" si="0"/>
        <v>18</v>
      </c>
      <c r="I14" cm="1">
        <f t="array" ref="I14">COUNT(SEARCH(Affiliations_unique[[#This Row],[affiliation organisation(s)]],master!$J$3:$J$101))</f>
        <v>1</v>
      </c>
      <c r="J14">
        <f t="shared" si="1"/>
        <v>12</v>
      </c>
      <c r="K14">
        <f t="shared" si="3"/>
        <v>4</v>
      </c>
      <c r="L14">
        <v>12</v>
      </c>
      <c r="M14">
        <f t="shared" si="4"/>
        <v>28</v>
      </c>
      <c r="N14" s="18">
        <f t="shared" si="2"/>
        <v>12</v>
      </c>
      <c r="Q14" t="str">
        <v>College of Medicine, University of Ibadan, Ibadan, Nigeria</v>
      </c>
      <c r="R14">
        <f>INDEX($A14:$A$1000,MATCH($Q$3,$B$3:$B1011,0),1)</f>
        <v>12</v>
      </c>
    </row>
    <row r="15" spans="1:18" x14ac:dyDescent="0.3">
      <c r="A15" s="19">
        <v>13</v>
      </c>
      <c r="B15" s="19" t="str">
        <f>INDEX(Affiliations_unique[affiliation organisation(s)],MATCH(A15,$N$3:$N$1000))</f>
        <v>Li Ka Shing Faculty of Medicine, The University of Hong Kong, Hong Kong, Special Administrative Region, China</v>
      </c>
      <c r="D15" t="s">
        <v>112</v>
      </c>
      <c r="E15" t="str" cm="1">
        <f t="array" ref="E15">_xlfn.TEXTJOIN(",",TRUE,_xlfn._xlws.FILTER(master!$B$3:$B$101,ISNUMBER(SEARCH(Affiliations_unique[[#This Row],[affiliation organisation(s)]],master!$J$3:$J$101))))</f>
        <v>19</v>
      </c>
      <c r="F15" t="str" cm="1">
        <f t="array" ref="F15">_xlfn.TEXTJOIN(",",TRUE,_xlfn._xlws.FILTER(master!$G$3:$G$101,ISNUMBER(SEARCH(Affiliations_unique[[#This Row],[affiliation organisation(s)]],master!$J$3:$J$101))))</f>
        <v>Yin</v>
      </c>
      <c r="G15" t="str" cm="1">
        <f t="array" ref="G15">_xlfn.TEXTJOIN(",",TRUE,_xlfn._xlws.FILTER(master!$E$3:$E$1001,ISNUMBER(SEARCH(Affiliations_unique[[#This Row],[affiliation organisation(s)]],master!$J$3:$J$1001))))</f>
        <v>Chan Ching Yin</v>
      </c>
      <c r="H15" s="8">
        <f t="shared" si="0"/>
        <v>19</v>
      </c>
      <c r="I15" cm="1">
        <f t="array" ref="I15">COUNT(SEARCH(Affiliations_unique[[#This Row],[affiliation organisation(s)]],master!$J$3:$J$101))</f>
        <v>1</v>
      </c>
      <c r="J15">
        <f t="shared" si="1"/>
        <v>13</v>
      </c>
      <c r="K15">
        <f t="shared" si="3"/>
        <v>4</v>
      </c>
      <c r="L15">
        <v>13</v>
      </c>
      <c r="M15">
        <f t="shared" si="4"/>
        <v>30</v>
      </c>
      <c r="N15" s="18">
        <f t="shared" si="2"/>
        <v>13</v>
      </c>
      <c r="Q15" t="str">
        <v>Li Ka Shing Faculty of Medicine, The University of Hong Kong, Hong Kong, Special Administrative Region, China</v>
      </c>
      <c r="R15">
        <f>INDEX($A15:$A$1000,MATCH($Q$3,$B$3:$B1012,0),1)</f>
        <v>13</v>
      </c>
    </row>
    <row r="16" spans="1:18" x14ac:dyDescent="0.3">
      <c r="A16" s="19">
        <v>14</v>
      </c>
      <c r="B16" s="19" t="str">
        <f>INDEX(Affiliations_unique[affiliation organisation(s)],MATCH(A16,$N$3:$N$1000))</f>
        <v>Biometrics, Respiratory and Immunology, Research and Development, AstraZeneca, Cambridge, United Kingdom</v>
      </c>
      <c r="D16" t="s">
        <v>132</v>
      </c>
      <c r="E16" t="str" cm="1">
        <f t="array" ref="E16">_xlfn.TEXTJOIN(",",TRUE,_xlfn._xlws.FILTER(master!$B$3:$B$101,ISNUMBER(SEARCH(Affiliations_unique[[#This Row],[affiliation organisation(s)]],master!$J$3:$J$101))))</f>
        <v>20</v>
      </c>
      <c r="F16" t="str" cm="1">
        <f t="array" ref="F16">_xlfn.TEXTJOIN(",",TRUE,_xlfn._xlws.FILTER(master!$G$3:$G$101,ISNUMBER(SEARCH(Affiliations_unique[[#This Row],[affiliation organisation(s)]],master!$J$3:$J$101))))</f>
        <v>Spata</v>
      </c>
      <c r="G16" t="str" cm="1">
        <f t="array" ref="G16">_xlfn.TEXTJOIN(",",TRUE,_xlfn._xlws.FILTER(master!$E$3:$E$1001,ISNUMBER(SEARCH(Affiliations_unique[[#This Row],[affiliation organisation(s)]],master!$J$3:$J$1001))))</f>
        <v>Enti Spata</v>
      </c>
      <c r="H16" s="8">
        <f t="shared" si="0"/>
        <v>20</v>
      </c>
      <c r="I16" cm="1">
        <f t="array" ref="I16">COUNT(SEARCH(Affiliations_unique[[#This Row],[affiliation organisation(s)]],master!$J$3:$J$101))</f>
        <v>1</v>
      </c>
      <c r="J16">
        <f t="shared" si="1"/>
        <v>14</v>
      </c>
      <c r="K16">
        <f>_xlfn.RANK.EQ(I16,$I$3:$I$101,0)</f>
        <v>4</v>
      </c>
      <c r="L16">
        <v>14</v>
      </c>
      <c r="M16">
        <f t="shared" si="4"/>
        <v>32</v>
      </c>
      <c r="N16" s="18">
        <f t="shared" si="2"/>
        <v>14</v>
      </c>
      <c r="Q16" t="str">
        <v>Biometrics, Respiratory and Immunology, Research and Development, AstraZeneca, Cambridge, United Kingdom</v>
      </c>
      <c r="R16">
        <f>INDEX($A16:$A$1000,MATCH($Q$3,$B$3:$B1013,0),1)</f>
        <v>14</v>
      </c>
    </row>
    <row r="17" spans="1:18" x14ac:dyDescent="0.3">
      <c r="A17" s="19">
        <v>15</v>
      </c>
      <c r="B17" s="19" t="str">
        <f>INDEX(Affiliations_unique[affiliation organisation(s)],MATCH(A17,$N$3:$N$1000))</f>
        <v>Department of Oncology, University of Cambridge, Cambridge UK</v>
      </c>
      <c r="D17" t="s">
        <v>134</v>
      </c>
      <c r="E17" t="str" cm="1">
        <f t="array" ref="E17">_xlfn.TEXTJOIN(",",TRUE,_xlfn._xlws.FILTER(master!$B$3:$B$101,ISNUMBER(SEARCH(Affiliations_unique[[#This Row],[affiliation organisation(s)]],master!$J$3:$J$101))))</f>
        <v>22</v>
      </c>
      <c r="F17" t="str" cm="1">
        <f t="array" ref="F17">_xlfn.TEXTJOIN(",",TRUE,_xlfn._xlws.FILTER(master!$G$3:$G$101,ISNUMBER(SEARCH(Affiliations_unique[[#This Row],[affiliation organisation(s)]],master!$J$3:$J$101))))</f>
        <v>Favara</v>
      </c>
      <c r="G17" t="str" cm="1">
        <f t="array" ref="G17">_xlfn.TEXTJOIN(",",TRUE,_xlfn._xlws.FILTER(master!$E$3:$E$1001,ISNUMBER(SEARCH(Affiliations_unique[[#This Row],[affiliation organisation(s)]],master!$J$3:$J$1001))))</f>
        <v>David M Favara</v>
      </c>
      <c r="H17" s="8">
        <f t="shared" si="0"/>
        <v>22</v>
      </c>
      <c r="I17" cm="1">
        <f t="array" ref="I17">COUNT(SEARCH(Affiliations_unique[[#This Row],[affiliation organisation(s)]],master!$J$3:$J$101))</f>
        <v>1</v>
      </c>
      <c r="J17">
        <f t="shared" si="1"/>
        <v>15</v>
      </c>
      <c r="K17">
        <f>_xlfn.RANK.EQ(I17,$I$3:$I$101,0)</f>
        <v>4</v>
      </c>
      <c r="L17">
        <v>15</v>
      </c>
      <c r="M17">
        <f t="shared" si="4"/>
        <v>34</v>
      </c>
      <c r="N17" s="18">
        <f t="shared" si="2"/>
        <v>15</v>
      </c>
      <c r="Q17" t="str">
        <v>Department of Oncology, University of Cambridge, Cambridge UK</v>
      </c>
      <c r="R17">
        <f>INDEX($A17:$A$1000,MATCH($Q$3,$B$3:$B1014,0),1)</f>
        <v>15</v>
      </c>
    </row>
    <row r="18" spans="1:18" x14ac:dyDescent="0.3">
      <c r="A18" s="19">
        <v>16</v>
      </c>
      <c r="B18" s="19" t="str">
        <f>INDEX(Affiliations_unique[affiliation organisation(s)],MATCH(A18,$N$3:$N$1000))</f>
        <v>Department of Oncology, Cambridge University Hospitals NHS Foundation Trust, Hills Road, Cambridge, UK, CB2 0QQ</v>
      </c>
      <c r="D18" t="s">
        <v>135</v>
      </c>
      <c r="E18" t="str" cm="1">
        <f t="array" ref="E18">_xlfn.TEXTJOIN(",",TRUE,_xlfn._xlws.FILTER(master!$B$3:$B$101,ISNUMBER(SEARCH(Affiliations_unique[[#This Row],[affiliation organisation(s)]],master!$J$3:$J$101))))</f>
        <v>22</v>
      </c>
      <c r="F18" t="str" cm="1">
        <f t="array" ref="F18">_xlfn.TEXTJOIN(",",TRUE,_xlfn._xlws.FILTER(master!$G$3:$G$101,ISNUMBER(SEARCH(Affiliations_unique[[#This Row],[affiliation organisation(s)]],master!$J$3:$J$101))))</f>
        <v>Favara</v>
      </c>
      <c r="G18" t="str" cm="1">
        <f t="array" ref="G18">_xlfn.TEXTJOIN(",",TRUE,_xlfn._xlws.FILTER(master!$E$3:$E$1001,ISNUMBER(SEARCH(Affiliations_unique[[#This Row],[affiliation organisation(s)]],master!$J$3:$J$1001))))</f>
        <v>David M Favara</v>
      </c>
      <c r="H18" s="8">
        <f t="shared" si="0"/>
        <v>22</v>
      </c>
      <c r="I18" cm="1">
        <f t="array" ref="I18">COUNT(SEARCH(Affiliations_unique[[#This Row],[affiliation organisation(s)]],master!$J$3:$J$101))</f>
        <v>1</v>
      </c>
      <c r="J18">
        <f t="shared" si="1"/>
        <v>15</v>
      </c>
      <c r="K18">
        <f>_xlfn.RANK.EQ(I18,$I$3:$I$101,0)</f>
        <v>4</v>
      </c>
      <c r="L18">
        <v>16</v>
      </c>
      <c r="M18">
        <f t="shared" si="4"/>
        <v>35</v>
      </c>
      <c r="N18" s="18">
        <f t="shared" si="2"/>
        <v>16</v>
      </c>
      <c r="Q18" t="str">
        <v>Department of Oncology, Cambridge University Hospitals NHS Foundation Trust, Hills Road, Cambridge, UK, CB2 0QQ</v>
      </c>
      <c r="R18">
        <f>INDEX($A18:$A$1000,MATCH($Q$3,$B$3:$B1015,0),1)</f>
        <v>16</v>
      </c>
    </row>
    <row r="19" spans="1:18" x14ac:dyDescent="0.3">
      <c r="A19" s="19">
        <v>17</v>
      </c>
      <c r="B19" s="19" t="str">
        <f>INDEX(Affiliations_unique[affiliation organisation(s)],MATCH(A19,$N$3:$N$1000))</f>
        <v>MRC-Laboratory of Molecular Biology, Cambridge, UK</v>
      </c>
      <c r="D19" t="s">
        <v>136</v>
      </c>
      <c r="E19" t="str" cm="1">
        <f t="array" ref="E19">_xlfn.TEXTJOIN(",",TRUE,_xlfn._xlws.FILTER(master!$B$3:$B$101,ISNUMBER(SEARCH(Affiliations_unique[[#This Row],[affiliation organisation(s)]],master!$J$3:$J$101))))</f>
        <v>22</v>
      </c>
      <c r="F19" t="str" cm="1">
        <f t="array" ref="F19">_xlfn.TEXTJOIN(",",TRUE,_xlfn._xlws.FILTER(master!$G$3:$G$101,ISNUMBER(SEARCH(Affiliations_unique[[#This Row],[affiliation organisation(s)]],master!$J$3:$J$101))))</f>
        <v>Favara</v>
      </c>
      <c r="G19" t="str" cm="1">
        <f t="array" ref="G19">_xlfn.TEXTJOIN(",",TRUE,_xlfn._xlws.FILTER(master!$E$3:$E$1001,ISNUMBER(SEARCH(Affiliations_unique[[#This Row],[affiliation organisation(s)]],master!$J$3:$J$1001))))</f>
        <v>David M Favara</v>
      </c>
      <c r="H19" s="8">
        <f t="shared" si="0"/>
        <v>22</v>
      </c>
      <c r="I19" cm="1">
        <f t="array" ref="I19">COUNT(SEARCH(Affiliations_unique[[#This Row],[affiliation organisation(s)]],master!$J$3:$J$101))</f>
        <v>1</v>
      </c>
      <c r="J19">
        <f t="shared" si="1"/>
        <v>15</v>
      </c>
      <c r="K19">
        <f>_xlfn.RANK.EQ(I19,$I$3:$I$101,0)</f>
        <v>4</v>
      </c>
      <c r="L19">
        <v>17</v>
      </c>
      <c r="M19">
        <f t="shared" si="4"/>
        <v>36</v>
      </c>
      <c r="N19" s="18">
        <f t="shared" si="2"/>
        <v>17</v>
      </c>
      <c r="Q19" t="str">
        <v>MRC-Laboratory of Molecular Biology, Cambridge, UK</v>
      </c>
      <c r="R19">
        <f>INDEX($A19:$A$1000,MATCH($Q$3,$B$3:$B1016,0),1)</f>
        <v>17</v>
      </c>
    </row>
    <row r="20" spans="1:18" x14ac:dyDescent="0.3">
      <c r="H20" s="8"/>
    </row>
    <row r="21" spans="1:18" x14ac:dyDescent="0.3">
      <c r="H21" s="8"/>
    </row>
  </sheetData>
  <sortState xmlns:xlrd2="http://schemas.microsoft.com/office/spreadsheetml/2017/richdata2" ref="J6:J12">
    <sortCondition ref="J6:J12"/>
  </sortState>
  <mergeCells count="2">
    <mergeCell ref="A1:B1"/>
    <mergeCell ref="Q1:R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6483-13BE-4C62-9D98-055B62A6B56C}">
  <dimension ref="A1:I25"/>
  <sheetViews>
    <sheetView workbookViewId="0">
      <selection activeCell="C4" sqref="C4"/>
    </sheetView>
  </sheetViews>
  <sheetFormatPr defaultRowHeight="14.4" x14ac:dyDescent="0.3"/>
  <cols>
    <col min="2" max="2" width="28.88671875" customWidth="1"/>
    <col min="3" max="3" width="120.21875" style="3" bestFit="1" customWidth="1"/>
    <col min="4" max="4" width="19" customWidth="1"/>
    <col min="8" max="8" width="161" customWidth="1"/>
    <col min="9" max="9" width="21.109375" customWidth="1"/>
  </cols>
  <sheetData>
    <row r="1" spans="1:9" x14ac:dyDescent="0.3">
      <c r="A1" s="14" t="s">
        <v>144</v>
      </c>
    </row>
    <row r="2" spans="1:9" ht="15" thickBot="1" x14ac:dyDescent="0.35">
      <c r="A2" s="17" t="str">
        <f>_xlfn.TEXTJOIN(", ",TRUE,$E$4:$E$1001)</f>
        <v>Mark Tsz Kin Cheng&lt;sup&gt;1,2&lt;/sup&gt;, James Seymour Morris&lt;sup&gt;1&lt;/sup&gt;, Syed Fazal Hussein Shah&lt;sup&gt;3&lt;/sup&gt;, Abraham Tolley&lt;sup&gt;1&lt;/sup&gt;, José Chen-Xu&lt;sup&gt;4,5&lt;/sup&gt;, Nihal Sogandji&lt;sup&gt;1&lt;/sup&gt;, Long Hei Fong&lt;sup&gt;6&lt;/sup&gt;, Anushka Irodi&lt;sup&gt;1&lt;/sup&gt;, Justine Tin Nok Chan&lt;sup&gt;1&lt;/sup&gt;, Kimia Kamelian&lt;sup&gt;2,7&lt;/sup&gt;, Benjamin L Sievers&lt;sup&gt;2,7&lt;/sup&gt;, Shazia Sarela&lt;sup&gt;8&lt;/sup&gt;, Margaret Kay Ho&lt;sup&gt;9&lt;/sup&gt;, Abigail Burn&lt;sup&gt;1&lt;/sup&gt;, Anita Patel&lt;sup&gt;1&lt;/sup&gt;, Ghislaine Dominique Mbolo&lt;sup&gt;10&lt;/sup&gt;, Muhammad Hasan&lt;sup&gt;11&lt;/sup&gt;, Abdulbasit Opedayo Fehintola&lt;sup&gt;12&lt;/sup&gt;, Chan Ching Yin&lt;sup&gt;13&lt;/sup&gt;, Enti Spata&lt;sup&gt;14&lt;/sup&gt;, Ravindra K Gupta&lt;sup&gt;2,7&lt;/sup&gt;, David M Favara&lt;sup&gt;15,16,17&lt;/sup&gt;</v>
      </c>
      <c r="I2" s="2"/>
    </row>
    <row r="3" spans="1:9" ht="40.799999999999997" thickBot="1" x14ac:dyDescent="0.35">
      <c r="A3" s="16" t="s">
        <v>32</v>
      </c>
      <c r="B3" s="1" t="s">
        <v>0</v>
      </c>
      <c r="C3" s="1" t="s">
        <v>3</v>
      </c>
      <c r="D3" s="1" t="s">
        <v>142</v>
      </c>
      <c r="E3" s="15" t="s">
        <v>143</v>
      </c>
    </row>
    <row r="4" spans="1:9" ht="28.8" x14ac:dyDescent="0.3">
      <c r="A4" cm="1">
        <f t="array" ref="A4:A25">_xlfn.SEQUENCE(COUNTA(master!E:E)-1,1,1,1)</f>
        <v>1</v>
      </c>
      <c r="B4" t="str">
        <f>VLOOKUP($A4,master!$B$3:$J$1001,4)</f>
        <v>Mark Tsz Kin Cheng</v>
      </c>
      <c r="C4" s="3" t="str" cm="1">
        <f t="array" ref="C4">_xlfn.TEXTJOIN(CHAR(10),TRUE,_xlfn._xlws.FILTER(affiliations!$Q$3:$Q$1000,ISNUMBER(SEARCH(B4,affiliations!$G$3:$G$1000))))</f>
        <v>University of Cambridge School of Clinical Medicine, Addenbrooke's Hospital NHS Foundation Trust, Hills Road, Cambridge, UK, CB2 0QQ
Cambridge Institute of Therapeutic Immunology &amp; Infectious Disease (CITIID), Department of Medicine, University of Cambridge, Cambridge, UK</v>
      </c>
      <c r="D4" t="str" cm="1">
        <f t="array" ref="D4">_xlfn.TEXTJOIN(",",TRUE,_xlfn._xlws.FILTER(affiliations!$R$3:$R$1000,ISNUMBER(SEARCH(B4,affiliations!$G$3:$G$1000))))</f>
        <v>1,2</v>
      </c>
      <c r="E4" t="str">
        <f>B4 &amp; "&lt;sup&gt;" &amp; D4 &amp; "&lt;/sup&gt;"</f>
        <v>Mark Tsz Kin Cheng&lt;sup&gt;1,2&lt;/sup&gt;</v>
      </c>
    </row>
    <row r="5" spans="1:9" x14ac:dyDescent="0.3">
      <c r="A5">
        <v>2</v>
      </c>
      <c r="B5" t="str">
        <f>VLOOKUP($A5,master!$B$3:$J$1001,4)</f>
        <v>James Seymour Morris</v>
      </c>
      <c r="C5" s="3" t="str" cm="1">
        <f t="array" ref="C5">_xlfn.TEXTJOIN(CHAR(10),TRUE,_xlfn._xlws.FILTER(affiliations!$Q$3:$Q$1000,ISNUMBER(SEARCH(B5,affiliations!$G$3:$G$1000))))</f>
        <v>University of Cambridge School of Clinical Medicine, Addenbrooke's Hospital NHS Foundation Trust, Hills Road, Cambridge, UK, CB2 0QQ</v>
      </c>
      <c r="D5" t="str" cm="1">
        <f t="array" ref="D5">_xlfn.TEXTJOIN(",",TRUE,_xlfn._xlws.FILTER(affiliations!$R$3:$R$1000,ISNUMBER(SEARCH(B5,affiliations!$G$3:$G$1000))))</f>
        <v>1</v>
      </c>
      <c r="E5" t="str">
        <f t="shared" ref="E5:E25" si="0">B5 &amp; "&lt;sup&gt;" &amp; D5 &amp; "&lt;/sup&gt;"</f>
        <v>James Seymour Morris&lt;sup&gt;1&lt;/sup&gt;</v>
      </c>
    </row>
    <row r="6" spans="1:9" x14ac:dyDescent="0.3">
      <c r="A6">
        <v>3</v>
      </c>
      <c r="B6" t="str">
        <f>VLOOKUP($A6,master!$B$3:$J$1001,4)</f>
        <v>Syed Fazal Hussein Shah</v>
      </c>
      <c r="C6" s="3" t="str" cm="1">
        <f t="array" ref="C6">_xlfn.TEXTJOIN(CHAR(10),TRUE,_xlfn._xlws.FILTER(affiliations!$Q$3:$Q$1000,ISNUMBER(SEARCH(B6,affiliations!$G$3:$G$1000))))</f>
        <v>Oxford University Clinical Academic Graduate School, John Radcliffe Hospital (Main Hospital), Oxford, UK</v>
      </c>
      <c r="D6" t="str" cm="1">
        <f t="array" ref="D6">_xlfn.TEXTJOIN(",",TRUE,_xlfn._xlws.FILTER(affiliations!$R$3:$R$1000,ISNUMBER(SEARCH(B6,affiliations!$G$3:$G$1000))))</f>
        <v>3</v>
      </c>
      <c r="E6" t="str">
        <f t="shared" si="0"/>
        <v>Syed Fazal Hussein Shah&lt;sup&gt;3&lt;/sup&gt;</v>
      </c>
    </row>
    <row r="7" spans="1:9" x14ac:dyDescent="0.3">
      <c r="A7">
        <v>4</v>
      </c>
      <c r="B7" t="str">
        <f>VLOOKUP($A7,master!$B$3:$J$1001,4)</f>
        <v>Abraham Tolley</v>
      </c>
      <c r="C7" s="3" t="str" cm="1">
        <f t="array" ref="C7">_xlfn.TEXTJOIN(CHAR(10),TRUE,_xlfn._xlws.FILTER(affiliations!$Q$3:$Q$1000,ISNUMBER(SEARCH(B7,affiliations!$G$3:$G$1000))))</f>
        <v>University of Cambridge School of Clinical Medicine, Addenbrooke's Hospital NHS Foundation Trust, Hills Road, Cambridge, UK, CB2 0QQ</v>
      </c>
      <c r="D7" t="str" cm="1">
        <f t="array" ref="D7">_xlfn.TEXTJOIN(",",TRUE,_xlfn._xlws.FILTER(affiliations!$R$3:$R$1000,ISNUMBER(SEARCH(B7,affiliations!$G$3:$G$1000))))</f>
        <v>1</v>
      </c>
      <c r="E7" t="str">
        <f t="shared" si="0"/>
        <v>Abraham Tolley&lt;sup&gt;1&lt;/sup&gt;</v>
      </c>
    </row>
    <row r="8" spans="1:9" ht="28.8" x14ac:dyDescent="0.3">
      <c r="A8">
        <v>5</v>
      </c>
      <c r="B8" t="str">
        <f>VLOOKUP($A8,master!$B$3:$J$1001,4)</f>
        <v>José Chen-Xu</v>
      </c>
      <c r="C8" s="3" t="str" cm="1">
        <f t="array" ref="C8">_xlfn.TEXTJOIN(CHAR(10),TRUE,_xlfn._xlws.FILTER(affiliations!$Q$3:$Q$1000,ISNUMBER(SEARCH(B8,affiliations!$G$3:$G$1000))))</f>
        <v>National School of Public Health, NOVA University of Lisbon, Portugal
Public Health Unit, Local Health Unit Baixo Mondego, Figueira da Foz, Portugal</v>
      </c>
      <c r="D8" t="str" cm="1">
        <f t="array" ref="D8">_xlfn.TEXTJOIN(",",TRUE,_xlfn._xlws.FILTER(affiliations!$R$3:$R$1000,ISNUMBER(SEARCH(B8,affiliations!$G$3:$G$1000))))</f>
        <v>4,5</v>
      </c>
      <c r="E8" t="str">
        <f t="shared" si="0"/>
        <v>José Chen-Xu&lt;sup&gt;4,5&lt;/sup&gt;</v>
      </c>
    </row>
    <row r="9" spans="1:9" x14ac:dyDescent="0.3">
      <c r="A9">
        <v>6</v>
      </c>
      <c r="B9" t="str">
        <f>VLOOKUP($A9,master!$B$3:$J$1001,4)</f>
        <v>Nihal Sogandji</v>
      </c>
      <c r="C9" s="3" t="str" cm="1">
        <f t="array" ref="C9">_xlfn.TEXTJOIN(CHAR(10),TRUE,_xlfn._xlws.FILTER(affiliations!$Q$3:$Q$1000,ISNUMBER(SEARCH(B9,affiliations!$G$3:$G$1000))))</f>
        <v>University of Cambridge School of Clinical Medicine, Addenbrooke's Hospital NHS Foundation Trust, Hills Road, Cambridge, UK, CB2 0QQ</v>
      </c>
      <c r="D9" t="str" cm="1">
        <f t="array" ref="D9">_xlfn.TEXTJOIN(",",TRUE,_xlfn._xlws.FILTER(affiliations!$R$3:$R$1000,ISNUMBER(SEARCH(B9,affiliations!$G$3:$G$1000))))</f>
        <v>1</v>
      </c>
      <c r="E9" t="str">
        <f t="shared" si="0"/>
        <v>Nihal Sogandji&lt;sup&gt;1&lt;/sup&gt;</v>
      </c>
    </row>
    <row r="10" spans="1:9" x14ac:dyDescent="0.3">
      <c r="A10">
        <v>7</v>
      </c>
      <c r="B10" t="str">
        <f>VLOOKUP($A10,master!$B$3:$J$1001,4)</f>
        <v>Long Hei Fong</v>
      </c>
      <c r="C10" s="3" t="str" cm="1">
        <f t="array" ref="C10">_xlfn.TEXTJOIN(CHAR(10),TRUE,_xlfn._xlws.FILTER(affiliations!$Q$3:$Q$1000,ISNUMBER(SEARCH(B10,affiliations!$G$3:$G$1000))))</f>
        <v>Department of Health Policy, London School of Economics and Political Science, London, UK, WC2A 2AE</v>
      </c>
      <c r="D10" t="str" cm="1">
        <f t="array" ref="D10">_xlfn.TEXTJOIN(",",TRUE,_xlfn._xlws.FILTER(affiliations!$R$3:$R$1000,ISNUMBER(SEARCH(B10,affiliations!$G$3:$G$1000))))</f>
        <v>6</v>
      </c>
      <c r="E10" t="str">
        <f t="shared" si="0"/>
        <v>Long Hei Fong&lt;sup&gt;6&lt;/sup&gt;</v>
      </c>
    </row>
    <row r="11" spans="1:9" x14ac:dyDescent="0.3">
      <c r="A11">
        <v>8</v>
      </c>
      <c r="B11" t="str">
        <f>VLOOKUP($A11,master!$B$3:$J$1001,4)</f>
        <v>Anushka Irodi</v>
      </c>
      <c r="C11" s="3" t="str" cm="1">
        <f t="array" ref="C11">_xlfn.TEXTJOIN(CHAR(10),TRUE,_xlfn._xlws.FILTER(affiliations!$Q$3:$Q$1000,ISNUMBER(SEARCH(B11,affiliations!$G$3:$G$1000))))</f>
        <v>University of Cambridge School of Clinical Medicine, Addenbrooke's Hospital NHS Foundation Trust, Hills Road, Cambridge, UK, CB2 0QQ</v>
      </c>
      <c r="D11" t="str" cm="1">
        <f t="array" ref="D11">_xlfn.TEXTJOIN(",",TRUE,_xlfn._xlws.FILTER(affiliations!$R$3:$R$1000,ISNUMBER(SEARCH(B11,affiliations!$G$3:$G$1000))))</f>
        <v>1</v>
      </c>
      <c r="E11" t="str">
        <f t="shared" si="0"/>
        <v>Anushka Irodi&lt;sup&gt;1&lt;/sup&gt;</v>
      </c>
    </row>
    <row r="12" spans="1:9" x14ac:dyDescent="0.3">
      <c r="A12">
        <v>9</v>
      </c>
      <c r="B12" t="str">
        <f>VLOOKUP($A12,master!$B$3:$J$1001,4)</f>
        <v>Justine Tin Nok Chan</v>
      </c>
      <c r="C12" s="3" t="str" cm="1">
        <f t="array" ref="C12">_xlfn.TEXTJOIN(CHAR(10),TRUE,_xlfn._xlws.FILTER(affiliations!$Q$3:$Q$1000,ISNUMBER(SEARCH(B12,affiliations!$G$3:$G$1000))))</f>
        <v>University of Cambridge School of Clinical Medicine, Addenbrooke's Hospital NHS Foundation Trust, Hills Road, Cambridge, UK, CB2 0QQ</v>
      </c>
      <c r="D12" t="str" cm="1">
        <f t="array" ref="D12">_xlfn.TEXTJOIN(",",TRUE,_xlfn._xlws.FILTER(affiliations!$R$3:$R$1000,ISNUMBER(SEARCH(B12,affiliations!$G$3:$G$1000))))</f>
        <v>1</v>
      </c>
      <c r="E12" t="str">
        <f t="shared" si="0"/>
        <v>Justine Tin Nok Chan&lt;sup&gt;1&lt;/sup&gt;</v>
      </c>
    </row>
    <row r="13" spans="1:9" ht="28.8" x14ac:dyDescent="0.3">
      <c r="A13">
        <v>10</v>
      </c>
      <c r="B13" t="str">
        <f>VLOOKUP($A13,master!$B$3:$J$1001,4)</f>
        <v>Kimia Kamelian</v>
      </c>
      <c r="C13" s="3" t="str" cm="1">
        <f t="array" ref="C13">_xlfn.TEXTJOIN(CHAR(10),TRUE,_xlfn._xlws.FILTER(affiliations!$Q$3:$Q$1000,ISNUMBER(SEARCH(B13,affiliations!$G$3:$G$1000))))</f>
        <v>Cambridge Institute of Therapeutic Immunology &amp; Infectious Disease (CITIID), Department of Medicine, University of Cambridge, Cambridge, UK
University of Cambridge Department of Medicine, Addenbrooke's Hospital NHS Foundation Trust, Hills Road, Cambridge, UK, CB2 0QQ</v>
      </c>
      <c r="D13" t="str" cm="1">
        <f t="array" ref="D13">_xlfn.TEXTJOIN(",",TRUE,_xlfn._xlws.FILTER(affiliations!$R$3:$R$1000,ISNUMBER(SEARCH(B13,affiliations!$G$3:$G$1000))))</f>
        <v>2,7</v>
      </c>
      <c r="E13" t="str">
        <f t="shared" si="0"/>
        <v>Kimia Kamelian&lt;sup&gt;2,7&lt;/sup&gt;</v>
      </c>
    </row>
    <row r="14" spans="1:9" ht="28.8" x14ac:dyDescent="0.3">
      <c r="A14">
        <v>11</v>
      </c>
      <c r="B14" t="str">
        <f>VLOOKUP($A14,master!$B$3:$J$1001,4)</f>
        <v>Benjamin L Sievers</v>
      </c>
      <c r="C14" s="3" t="str" cm="1">
        <f t="array" ref="C14">_xlfn.TEXTJOIN(CHAR(10),TRUE,_xlfn._xlws.FILTER(affiliations!$Q$3:$Q$1000,ISNUMBER(SEARCH(B14,affiliations!$G$3:$G$1000))))</f>
        <v>Cambridge Institute of Therapeutic Immunology &amp; Infectious Disease (CITIID), Department of Medicine, University of Cambridge, Cambridge, UK
University of Cambridge Department of Medicine, Addenbrooke's Hospital NHS Foundation Trust, Hills Road, Cambridge, UK, CB2 0QQ</v>
      </c>
      <c r="D14" t="str" cm="1">
        <f t="array" ref="D14">_xlfn.TEXTJOIN(",",TRUE,_xlfn._xlws.FILTER(affiliations!$R$3:$R$1000,ISNUMBER(SEARCH(B14,affiliations!$G$3:$G$1000))))</f>
        <v>2,7</v>
      </c>
      <c r="E14" t="str">
        <f t="shared" si="0"/>
        <v>Benjamin L Sievers&lt;sup&gt;2,7&lt;/sup&gt;</v>
      </c>
    </row>
    <row r="15" spans="1:9" x14ac:dyDescent="0.3">
      <c r="A15">
        <v>12</v>
      </c>
      <c r="B15" t="str">
        <f>VLOOKUP($A15,master!$B$3:$J$1001,4)</f>
        <v>Shazia Sarela</v>
      </c>
      <c r="C15" s="3" t="str" cm="1">
        <f t="array" ref="C15">_xlfn.TEXTJOIN(CHAR(10),TRUE,_xlfn._xlws.FILTER(affiliations!$Q$3:$Q$1000,ISNUMBER(SEARCH(B15,affiliations!$G$3:$G$1000))))</f>
        <v>Department of Medicine, University College London (UCL), London, UK</v>
      </c>
      <c r="D15" t="str" cm="1">
        <f t="array" ref="D15">_xlfn.TEXTJOIN(",",TRUE,_xlfn._xlws.FILTER(affiliations!$R$3:$R$1000,ISNUMBER(SEARCH(B15,affiliations!$G$3:$G$1000))))</f>
        <v>8</v>
      </c>
      <c r="E15" t="str">
        <f t="shared" si="0"/>
        <v>Shazia Sarela&lt;sup&gt;8&lt;/sup&gt;</v>
      </c>
    </row>
    <row r="16" spans="1:9" x14ac:dyDescent="0.3">
      <c r="A16">
        <v>13</v>
      </c>
      <c r="B16" t="str">
        <f>VLOOKUP($A16,master!$B$3:$J$1001,4)</f>
        <v>Margaret Kay Ho</v>
      </c>
      <c r="C16" s="3" t="str" cm="1">
        <f t="array" ref="C16">_xlfn.TEXTJOIN(CHAR(10),TRUE,_xlfn._xlws.FILTER(affiliations!$Q$3:$Q$1000,ISNUMBER(SEARCH(B16,affiliations!$G$3:$G$1000))))</f>
        <v>Department of Medicine, Queen Mary Hospital, Hong Kong</v>
      </c>
      <c r="D16" t="str" cm="1">
        <f t="array" ref="D16">_xlfn.TEXTJOIN(",",TRUE,_xlfn._xlws.FILTER(affiliations!$R$3:$R$1000,ISNUMBER(SEARCH(B16,affiliations!$G$3:$G$1000))))</f>
        <v>9</v>
      </c>
      <c r="E16" t="str">
        <f t="shared" si="0"/>
        <v>Margaret Kay Ho&lt;sup&gt;9&lt;/sup&gt;</v>
      </c>
    </row>
    <row r="17" spans="1:5" x14ac:dyDescent="0.3">
      <c r="A17">
        <v>14</v>
      </c>
      <c r="B17" t="str">
        <f>VLOOKUP($A17,master!$B$3:$J$1001,4)</f>
        <v>Abigail Burn</v>
      </c>
      <c r="C17" s="3" t="str" cm="1">
        <f t="array" ref="C17">_xlfn.TEXTJOIN(CHAR(10),TRUE,_xlfn._xlws.FILTER(affiliations!$Q$3:$Q$1000,ISNUMBER(SEARCH(B17,affiliations!$G$3:$G$1000))))</f>
        <v>University of Cambridge School of Clinical Medicine, Addenbrooke's Hospital NHS Foundation Trust, Hills Road, Cambridge, UK, CB2 0QQ</v>
      </c>
      <c r="D17" t="str" cm="1">
        <f t="array" ref="D17">_xlfn.TEXTJOIN(",",TRUE,_xlfn._xlws.FILTER(affiliations!$R$3:$R$1000,ISNUMBER(SEARCH(B17,affiliations!$G$3:$G$1000))))</f>
        <v>1</v>
      </c>
      <c r="E17" t="str">
        <f t="shared" si="0"/>
        <v>Abigail Burn&lt;sup&gt;1&lt;/sup&gt;</v>
      </c>
    </row>
    <row r="18" spans="1:5" x14ac:dyDescent="0.3">
      <c r="A18">
        <v>15</v>
      </c>
      <c r="B18" t="str">
        <f>VLOOKUP($A18,master!$B$3:$J$1001,4)</f>
        <v>Anita Patel</v>
      </c>
      <c r="C18" s="3" t="str" cm="1">
        <f t="array" ref="C18">_xlfn.TEXTJOIN(CHAR(10),TRUE,_xlfn._xlws.FILTER(affiliations!$Q$3:$Q$1000,ISNUMBER(SEARCH(B18,affiliations!$G$3:$G$1000))))</f>
        <v>University of Cambridge School of Clinical Medicine, Addenbrooke's Hospital NHS Foundation Trust, Hills Road, Cambridge, UK, CB2 0QQ</v>
      </c>
      <c r="D18" t="str" cm="1">
        <f t="array" ref="D18">_xlfn.TEXTJOIN(",",TRUE,_xlfn._xlws.FILTER(affiliations!$R$3:$R$1000,ISNUMBER(SEARCH(B18,affiliations!$G$3:$G$1000))))</f>
        <v>1</v>
      </c>
      <c r="E18" t="str">
        <f t="shared" si="0"/>
        <v>Anita Patel&lt;sup&gt;1&lt;/sup&gt;</v>
      </c>
    </row>
    <row r="19" spans="1:5" x14ac:dyDescent="0.3">
      <c r="A19">
        <v>16</v>
      </c>
      <c r="B19" t="str">
        <f>VLOOKUP($A19,master!$B$3:$J$1001,4)</f>
        <v>Ghislaine Dominique Mbolo</v>
      </c>
      <c r="C19" s="3" t="str" cm="1">
        <f t="array" ref="C19">_xlfn.TEXTJOIN(CHAR(10),TRUE,_xlfn._xlws.FILTER(affiliations!$Q$3:$Q$1000,ISNUMBER(SEARCH(B19,affiliations!$G$3:$G$1000))))</f>
        <v>School of Medicine, University of Liverpool, Liverpool, UK</v>
      </c>
      <c r="D19" t="str" cm="1">
        <f t="array" ref="D19">_xlfn.TEXTJOIN(",",TRUE,_xlfn._xlws.FILTER(affiliations!$R$3:$R$1000,ISNUMBER(SEARCH(B19,affiliations!$G$3:$G$1000))))</f>
        <v>10</v>
      </c>
      <c r="E19" t="str">
        <f t="shared" si="0"/>
        <v>Ghislaine Dominique Mbolo&lt;sup&gt;10&lt;/sup&gt;</v>
      </c>
    </row>
    <row r="20" spans="1:5" x14ac:dyDescent="0.3">
      <c r="A20">
        <v>17</v>
      </c>
      <c r="B20" t="str">
        <f>VLOOKUP($A20,master!$B$3:$J$1001,4)</f>
        <v>Muhammad Hasan</v>
      </c>
      <c r="C20" s="3" t="str" cm="1">
        <f t="array" ref="C20">_xlfn.TEXTJOIN(CHAR(10),TRUE,_xlfn._xlws.FILTER(affiliations!$Q$3:$Q$1000,ISNUMBER(SEARCH(B20,affiliations!$G$3:$G$1000))))</f>
        <v>Leeds School Of Medicine, University of Leeds, Leeds, UK</v>
      </c>
      <c r="D20" t="str" cm="1">
        <f t="array" ref="D20">_xlfn.TEXTJOIN(",",TRUE,_xlfn._xlws.FILTER(affiliations!$R$3:$R$1000,ISNUMBER(SEARCH(B20,affiliations!$G$3:$G$1000))))</f>
        <v>11</v>
      </c>
      <c r="E20" t="str">
        <f t="shared" si="0"/>
        <v>Muhammad Hasan&lt;sup&gt;11&lt;/sup&gt;</v>
      </c>
    </row>
    <row r="21" spans="1:5" x14ac:dyDescent="0.3">
      <c r="A21">
        <v>18</v>
      </c>
      <c r="B21" t="str">
        <f>VLOOKUP($A21,master!$B$3:$J$1001,4)</f>
        <v>Abdulbasit Opedayo Fehintola</v>
      </c>
      <c r="C21" s="3" t="str" cm="1">
        <f t="array" ref="C21">_xlfn.TEXTJOIN(CHAR(10),TRUE,_xlfn._xlws.FILTER(affiliations!$Q$3:$Q$1000,ISNUMBER(SEARCH(B21,affiliations!$G$3:$G$1000))))</f>
        <v>College of Medicine, University of Ibadan, Ibadan, Nigeria</v>
      </c>
      <c r="D21" t="str" cm="1">
        <f t="array" ref="D21">_xlfn.TEXTJOIN(",",TRUE,_xlfn._xlws.FILTER(affiliations!$R$3:$R$1000,ISNUMBER(SEARCH(B21,affiliations!$G$3:$G$1000))))</f>
        <v>12</v>
      </c>
      <c r="E21" t="str">
        <f t="shared" si="0"/>
        <v>Abdulbasit Opedayo Fehintola&lt;sup&gt;12&lt;/sup&gt;</v>
      </c>
    </row>
    <row r="22" spans="1:5" x14ac:dyDescent="0.3">
      <c r="A22">
        <v>19</v>
      </c>
      <c r="B22" t="str">
        <f>VLOOKUP($A22,master!$B$3:$J$1001,4)</f>
        <v>Chan Ching Yin</v>
      </c>
      <c r="C22" s="3" t="str" cm="1">
        <f t="array" ref="C22">_xlfn.TEXTJOIN(CHAR(10),TRUE,_xlfn._xlws.FILTER(affiliations!$Q$3:$Q$1000,ISNUMBER(SEARCH(B22,affiliations!$G$3:$G$1000))))</f>
        <v>Li Ka Shing Faculty of Medicine, The University of Hong Kong, Hong Kong, Special Administrative Region, China</v>
      </c>
      <c r="D22" t="str" cm="1">
        <f t="array" ref="D22">_xlfn.TEXTJOIN(",",TRUE,_xlfn._xlws.FILTER(affiliations!$R$3:$R$1000,ISNUMBER(SEARCH(B22,affiliations!$G$3:$G$1000))))</f>
        <v>13</v>
      </c>
      <c r="E22" t="str">
        <f t="shared" si="0"/>
        <v>Chan Ching Yin&lt;sup&gt;13&lt;/sup&gt;</v>
      </c>
    </row>
    <row r="23" spans="1:5" x14ac:dyDescent="0.3">
      <c r="A23">
        <v>20</v>
      </c>
      <c r="B23" t="str">
        <f>VLOOKUP($A23,master!$B$3:$J$1001,4)</f>
        <v>Enti Spata</v>
      </c>
      <c r="C23" s="3" t="str" cm="1">
        <f t="array" ref="C23">_xlfn.TEXTJOIN(CHAR(10),TRUE,_xlfn._xlws.FILTER(affiliations!$Q$3:$Q$1000,ISNUMBER(SEARCH(B23,affiliations!$G$3:$G$1000))))</f>
        <v>Biometrics, Respiratory and Immunology, Research and Development, AstraZeneca, Cambridge, United Kingdom</v>
      </c>
      <c r="D23" t="str" cm="1">
        <f t="array" ref="D23">_xlfn.TEXTJOIN(",",TRUE,_xlfn._xlws.FILTER(affiliations!$R$3:$R$1000,ISNUMBER(SEARCH(B23,affiliations!$G$3:$G$1000))))</f>
        <v>14</v>
      </c>
      <c r="E23" t="str">
        <f t="shared" si="0"/>
        <v>Enti Spata&lt;sup&gt;14&lt;/sup&gt;</v>
      </c>
    </row>
    <row r="24" spans="1:5" ht="28.8" x14ac:dyDescent="0.3">
      <c r="A24">
        <v>21</v>
      </c>
      <c r="B24" t="str">
        <f>VLOOKUP($A24,master!$B$3:$J$1001,4)</f>
        <v>Ravindra K Gupta</v>
      </c>
      <c r="C24" s="3" t="str" cm="1">
        <f t="array" ref="C24">_xlfn.TEXTJOIN(CHAR(10),TRUE,_xlfn._xlws.FILTER(affiliations!$Q$3:$Q$1000,ISNUMBER(SEARCH(B24,affiliations!$G$3:$G$1000))))</f>
        <v>Cambridge Institute of Therapeutic Immunology &amp; Infectious Disease (CITIID), Department of Medicine, University of Cambridge, Cambridge, UK
University of Cambridge Department of Medicine, Addenbrooke's Hospital NHS Foundation Trust, Hills Road, Cambridge, UK, CB2 0QQ</v>
      </c>
      <c r="D24" t="str" cm="1">
        <f t="array" ref="D24">_xlfn.TEXTJOIN(",",TRUE,_xlfn._xlws.FILTER(affiliations!$R$3:$R$1000,ISNUMBER(SEARCH(B24,affiliations!$G$3:$G$1000))))</f>
        <v>2,7</v>
      </c>
      <c r="E24" t="str">
        <f t="shared" si="0"/>
        <v>Ravindra K Gupta&lt;sup&gt;2,7&lt;/sup&gt;</v>
      </c>
    </row>
    <row r="25" spans="1:5" ht="43.2" x14ac:dyDescent="0.3">
      <c r="A25">
        <v>22</v>
      </c>
      <c r="B25" t="str">
        <f>VLOOKUP($A25,master!$B$3:$J$1001,4)</f>
        <v>David M Favara</v>
      </c>
      <c r="C25" s="3" t="str" cm="1">
        <f t="array" ref="C25">_xlfn.TEXTJOIN(CHAR(10),TRUE,_xlfn._xlws.FILTER(affiliations!$Q$3:$Q$1000,ISNUMBER(SEARCH(B25,affiliations!$G$3:$G$1000))))</f>
        <v>Department of Oncology, University of Cambridge, Cambridge UK
Department of Oncology, Cambridge University Hospitals NHS Foundation Trust, Hills Road, Cambridge, UK, CB2 0QQ
MRC-Laboratory of Molecular Biology, Cambridge, UK</v>
      </c>
      <c r="D25" t="str" cm="1">
        <f t="array" ref="D25">_xlfn.TEXTJOIN(",",TRUE,_xlfn._xlws.FILTER(affiliations!$R$3:$R$1000,ISNUMBER(SEARCH(B25,affiliations!$G$3:$G$1000))))</f>
        <v>15,16,17</v>
      </c>
      <c r="E25" t="str">
        <f t="shared" si="0"/>
        <v>David M Favara&lt;sup&gt;15,16,17&lt;/sup&gt;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D180-03C0-4CD1-9301-4FE04B9D140A}">
  <dimension ref="A1:C11"/>
  <sheetViews>
    <sheetView zoomScale="101" workbookViewId="0">
      <selection activeCell="A2" sqref="A2"/>
    </sheetView>
  </sheetViews>
  <sheetFormatPr defaultRowHeight="14.4" x14ac:dyDescent="0.3"/>
  <cols>
    <col min="1" max="1" width="23.109375" bestFit="1" customWidth="1"/>
    <col min="2" max="2" width="60.77734375" bestFit="1" customWidth="1"/>
    <col min="3" max="3" width="17.21875" customWidth="1"/>
  </cols>
  <sheetData>
    <row r="1" spans="1:3" x14ac:dyDescent="0.3">
      <c r="A1" s="14" t="s">
        <v>148</v>
      </c>
    </row>
    <row r="2" spans="1:3" ht="15" thickBot="1" x14ac:dyDescent="0.35">
      <c r="A2" s="17" t="str">
        <f>_xlfn.TEXTJOIN("; ",TRUE,C4:C1000)</f>
        <v>Conceptualization: MTKC, SFHS, JCX, MKH, AOF, RKG, DMF; methodology: MTKC, JSM, SFHS, AT, JCX; data acquisition: MTKC, JSM, SFHS, AT, JCX, NS, LHF, AI, JTNC, SS, MKH, AB, AP, GDM, MH, AOF, CCY; formal analysis: MTKC, JSM, SFHS, AT, KK; writing–original draft: MTKC, JSM, SFHS, AT, NS, JTNC, BLS; writing– review and editing: MTKC, JSM, SFHS, AT, ES, RKG, DMF; project administration: MTKC, MH; supervision: MTKC, ES, RKG, DMF</v>
      </c>
    </row>
    <row r="3" spans="1:3" s="1" customFormat="1" ht="27" thickBot="1" x14ac:dyDescent="0.3">
      <c r="A3" s="1" t="s">
        <v>145</v>
      </c>
      <c r="B3" s="1" t="s">
        <v>146</v>
      </c>
      <c r="C3" s="1" t="s">
        <v>149</v>
      </c>
    </row>
    <row r="4" spans="1:3" x14ac:dyDescent="0.3">
      <c r="A4" t="str" cm="1">
        <f t="array" ref="A4:A11">TRANSPOSE(master!O2:V2)</f>
        <v>Conceptualization</v>
      </c>
      <c r="B4" t="str" cm="1">
        <f t="array" ref="B4">_xlfn.TEXTJOIN(", ",TRUE,_xlfn._xlws.FILTER(master!$F$2:$F$1001,IF(INDEX(master!$A$2:$Z$1001,,MATCH(A4,master!$A$2:$Z$2,0))="Y",TRUE,FALSE)))</f>
        <v>MTKC, SFHS, JCX, MKH, AOF, RKG, DMF</v>
      </c>
      <c r="C4" t="str">
        <f>_xlfn.CONCAT(A4,": ",B4)</f>
        <v>Conceptualization: MTKC, SFHS, JCX, MKH, AOF, RKG, DMF</v>
      </c>
    </row>
    <row r="5" spans="1:3" x14ac:dyDescent="0.3">
      <c r="A5" t="str">
        <v>methodology</v>
      </c>
      <c r="B5" t="str" cm="1">
        <f t="array" ref="B5">_xlfn.TEXTJOIN(", ",TRUE,_xlfn._xlws.FILTER(master!$F$2:$F$1001,IF(INDEX(master!$A$2:$Z$1001,,MATCH(A5,master!$A$2:$Z$2,0))="Y",TRUE,FALSE)))</f>
        <v>MTKC, JSM, SFHS, AT, JCX</v>
      </c>
      <c r="C5" t="str">
        <f t="shared" ref="C5:C11" si="0">_xlfn.CONCAT(A5,": ",B5)</f>
        <v>methodology: MTKC, JSM, SFHS, AT, JCX</v>
      </c>
    </row>
    <row r="6" spans="1:3" x14ac:dyDescent="0.3">
      <c r="A6" t="str">
        <v>data acquisition</v>
      </c>
      <c r="B6" t="str" cm="1">
        <f t="array" ref="B6">_xlfn.TEXTJOIN(", ",TRUE,_xlfn._xlws.FILTER(master!$F$2:$F$1001,IF(INDEX(master!$A$2:$Z$1001,,MATCH(A6,master!$A$2:$Z$2,0))="Y",TRUE,FALSE)))</f>
        <v>MTKC, JSM, SFHS, AT, JCX, NS, LHF, AI, JTNC, SS, MKH, AB, AP, GDM, MH, AOF, CCY</v>
      </c>
      <c r="C6" t="str">
        <f t="shared" si="0"/>
        <v>data acquisition: MTKC, JSM, SFHS, AT, JCX, NS, LHF, AI, JTNC, SS, MKH, AB, AP, GDM, MH, AOF, CCY</v>
      </c>
    </row>
    <row r="7" spans="1:3" x14ac:dyDescent="0.3">
      <c r="A7" t="str">
        <v>formal analysis</v>
      </c>
      <c r="B7" t="str" cm="1">
        <f t="array" ref="B7">_xlfn.TEXTJOIN(", ",TRUE,_xlfn._xlws.FILTER(master!$F$2:$F$1001,IF(INDEX(master!$A$2:$Z$1001,,MATCH(A7,master!$A$2:$Z$2,0))="Y",TRUE,FALSE)))</f>
        <v>MTKC, JSM, SFHS, AT, KK</v>
      </c>
      <c r="C7" t="str">
        <f t="shared" si="0"/>
        <v>formal analysis: MTKC, JSM, SFHS, AT, KK</v>
      </c>
    </row>
    <row r="8" spans="1:3" x14ac:dyDescent="0.3">
      <c r="A8" t="str">
        <v>writing–original draft</v>
      </c>
      <c r="B8" t="str" cm="1">
        <f t="array" ref="B8">_xlfn.TEXTJOIN(", ",TRUE,_xlfn._xlws.FILTER(master!$F$2:$F$1001,IF(INDEX(master!$A$2:$Z$1001,,MATCH(A8,master!$A$2:$Z$2,0))="Y",TRUE,FALSE)))</f>
        <v>MTKC, JSM, SFHS, AT, NS, JTNC, BLS</v>
      </c>
      <c r="C8" t="str">
        <f t="shared" si="0"/>
        <v>writing–original draft: MTKC, JSM, SFHS, AT, NS, JTNC, BLS</v>
      </c>
    </row>
    <row r="9" spans="1:3" x14ac:dyDescent="0.3">
      <c r="A9" t="str">
        <v>writing– review and editing</v>
      </c>
      <c r="B9" t="str" cm="1">
        <f t="array" ref="B9">_xlfn.TEXTJOIN(", ",TRUE,_xlfn._xlws.FILTER(master!$F$2:$F$1001,IF(INDEX(master!$A$2:$Z$1001,,MATCH(A9,master!$A$2:$Z$2,0))="Y",TRUE,FALSE)))</f>
        <v>MTKC, JSM, SFHS, AT, ES, RKG, DMF</v>
      </c>
      <c r="C9" t="str">
        <f t="shared" si="0"/>
        <v>writing– review and editing: MTKC, JSM, SFHS, AT, ES, RKG, DMF</v>
      </c>
    </row>
    <row r="10" spans="1:3" x14ac:dyDescent="0.3">
      <c r="A10" t="str">
        <v>project administration</v>
      </c>
      <c r="B10" t="str" cm="1">
        <f t="array" ref="B10">_xlfn.TEXTJOIN(", ",TRUE,_xlfn._xlws.FILTER(master!$F$2:$F$1001,IF(INDEX(master!$A$2:$Z$1001,,MATCH(A10,master!$A$2:$Z$2,0))="Y",TRUE,FALSE)))</f>
        <v>MTKC, MH</v>
      </c>
      <c r="C10" t="str">
        <f t="shared" si="0"/>
        <v>project administration: MTKC, MH</v>
      </c>
    </row>
    <row r="11" spans="1:3" x14ac:dyDescent="0.3">
      <c r="A11" t="str">
        <v>supervision</v>
      </c>
      <c r="B11" t="str" cm="1">
        <f t="array" ref="B11">_xlfn.TEXTJOIN(", ",TRUE,_xlfn._xlws.FILTER(master!$F$2:$F$1001,IF(INDEX(master!$A$2:$Z$1001,,MATCH(A11,master!$A$2:$Z$2,0))="Y",TRUE,FALSE)))</f>
        <v>MTKC, ES, RKG, DMF</v>
      </c>
      <c r="C11" t="str">
        <f t="shared" si="0"/>
        <v>supervision: MTKC, ES, RKG, DMF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898EB-92EC-4499-984B-EE93A6F35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affiliations</vt:lpstr>
      <vt:lpstr>authors_with_tags</vt:lpstr>
      <vt:lpstr>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Cheng</dc:creator>
  <cp:lastModifiedBy>Mark Tsz Kin Cheng</cp:lastModifiedBy>
  <dcterms:created xsi:type="dcterms:W3CDTF">2015-06-05T18:17:20Z</dcterms:created>
  <dcterms:modified xsi:type="dcterms:W3CDTF">2025-03-13T00:11:39Z</dcterms:modified>
</cp:coreProperties>
</file>